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304c400d12504/Python/3_Inverse/"/>
    </mc:Choice>
  </mc:AlternateContent>
  <xr:revisionPtr revIDLastSave="3952" documentId="8_{5DD8FBAF-8602-4F02-893B-71F3BE185564}" xr6:coauthVersionLast="47" xr6:coauthVersionMax="47" xr10:uidLastSave="{29F8ED60-040D-408C-8201-D678424A8030}"/>
  <bookViews>
    <workbookView xWindow="5325" yWindow="4185" windowWidth="36930" windowHeight="17175" xr2:uid="{D4D6BC73-38C3-414E-B6F0-D4E86427D918}"/>
  </bookViews>
  <sheets>
    <sheet name="DataSet_" sheetId="11" r:id="rId1"/>
    <sheet name="Old_DataSet" sheetId="8" r:id="rId2"/>
    <sheet name="DataSet_2" sheetId="9" r:id="rId3"/>
    <sheet name="DataSet" sheetId="1" r:id="rId4"/>
    <sheet name="RobesonPlots" sheetId="3" r:id="rId5"/>
    <sheet name="literatureData" sheetId="2" r:id="rId6"/>
    <sheet name="Sheet2" sheetId="4" r:id="rId7"/>
    <sheet name="Sheet3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2" i="11" l="1"/>
  <c r="E371" i="11"/>
  <c r="E354" i="11"/>
  <c r="E353" i="11"/>
  <c r="E336" i="11"/>
  <c r="E335" i="11"/>
  <c r="E300" i="11"/>
  <c r="E299" i="11"/>
  <c r="E282" i="11"/>
  <c r="E281" i="11"/>
  <c r="E249" i="11"/>
  <c r="E248" i="11"/>
  <c r="E232" i="11"/>
  <c r="E231" i="11"/>
  <c r="E318" i="11"/>
  <c r="E317" i="11"/>
  <c r="AM214" i="11"/>
  <c r="AM213" i="11"/>
  <c r="E214" i="11"/>
  <c r="E213" i="11"/>
  <c r="AM196" i="11"/>
  <c r="AM195" i="11"/>
  <c r="E196" i="11"/>
  <c r="E195" i="11"/>
  <c r="E178" i="11"/>
  <c r="E177" i="11"/>
  <c r="E614" i="11"/>
  <c r="E613" i="11"/>
  <c r="E596" i="11"/>
  <c r="E595" i="11"/>
  <c r="AC578" i="11"/>
  <c r="E578" i="11"/>
  <c r="AC577" i="11"/>
  <c r="E577" i="11"/>
  <c r="E559" i="11"/>
  <c r="AC559" i="11"/>
  <c r="E560" i="11"/>
  <c r="AC560" i="11"/>
  <c r="E510" i="11"/>
  <c r="E507" i="11"/>
  <c r="E444" i="11"/>
  <c r="E441" i="11"/>
  <c r="E408" i="11"/>
  <c r="E405" i="11"/>
  <c r="E426" i="11"/>
  <c r="E423" i="11"/>
  <c r="E390" i="11"/>
  <c r="E387" i="11"/>
  <c r="E161" i="11"/>
  <c r="E158" i="11"/>
  <c r="E144" i="11"/>
  <c r="E141" i="11"/>
  <c r="E127" i="11"/>
  <c r="E124" i="11"/>
  <c r="E112" i="11"/>
  <c r="E107" i="11"/>
  <c r="E95" i="11"/>
  <c r="E90" i="11"/>
  <c r="E78" i="11"/>
  <c r="E73" i="11"/>
  <c r="E61" i="11"/>
  <c r="E56" i="11"/>
  <c r="E44" i="11"/>
  <c r="E39" i="11"/>
  <c r="E26" i="11"/>
  <c r="AM21" i="11" l="1"/>
  <c r="E21" i="11"/>
  <c r="G97" i="3"/>
  <c r="AM16" i="11"/>
  <c r="AM15" i="11"/>
  <c r="AM14" i="11"/>
  <c r="AM13" i="11"/>
  <c r="E16" i="11"/>
  <c r="E15" i="11"/>
  <c r="E14" i="11"/>
  <c r="E13" i="11"/>
  <c r="AM1200" i="11"/>
  <c r="AM1199" i="11"/>
  <c r="AM1198" i="11"/>
  <c r="AM1197" i="11"/>
  <c r="E1200" i="11"/>
  <c r="E1199" i="11"/>
  <c r="E1198" i="11"/>
  <c r="E1197" i="11"/>
  <c r="AM1184" i="11"/>
  <c r="AM1183" i="11"/>
  <c r="AM1182" i="11"/>
  <c r="AM1181" i="11"/>
  <c r="E1184" i="11"/>
  <c r="E1183" i="11"/>
  <c r="E1182" i="11"/>
  <c r="E1181" i="11"/>
  <c r="AM1168" i="11"/>
  <c r="AM1167" i="11"/>
  <c r="AM1166" i="11"/>
  <c r="AM1165" i="11"/>
  <c r="E1168" i="11"/>
  <c r="E1167" i="11"/>
  <c r="E1166" i="11"/>
  <c r="E1165" i="11"/>
  <c r="AM1152" i="11"/>
  <c r="AM1151" i="11"/>
  <c r="AM1150" i="11"/>
  <c r="AM1149" i="11"/>
  <c r="E1152" i="11"/>
  <c r="E1151" i="11"/>
  <c r="E1150" i="11"/>
  <c r="E1149" i="11"/>
  <c r="AM1136" i="11"/>
  <c r="AM1135" i="11"/>
  <c r="AM1134" i="11"/>
  <c r="AM1133" i="11"/>
  <c r="E1136" i="11"/>
  <c r="E1135" i="11"/>
  <c r="E1134" i="11"/>
  <c r="E1133" i="11"/>
  <c r="E1137" i="11"/>
  <c r="AM1137" i="11"/>
  <c r="E1138" i="11"/>
  <c r="AM1138" i="11"/>
  <c r="E1139" i="11"/>
  <c r="AM1139" i="11"/>
  <c r="E1140" i="11"/>
  <c r="AM1140" i="11"/>
  <c r="AM1120" i="11"/>
  <c r="AM1119" i="11"/>
  <c r="AM1118" i="11"/>
  <c r="AM1117" i="11"/>
  <c r="E1120" i="11"/>
  <c r="E1119" i="11"/>
  <c r="E1118" i="11"/>
  <c r="E1117" i="11"/>
  <c r="AM1104" i="11"/>
  <c r="AM1103" i="11"/>
  <c r="AM1102" i="11"/>
  <c r="AM1101" i="11"/>
  <c r="E1104" i="11"/>
  <c r="E1103" i="11"/>
  <c r="E1102" i="11"/>
  <c r="E1101" i="11"/>
  <c r="AM1088" i="11"/>
  <c r="AM1087" i="11"/>
  <c r="AM1086" i="11"/>
  <c r="AM1085" i="11"/>
  <c r="E1088" i="11"/>
  <c r="E1087" i="11"/>
  <c r="E1086" i="11"/>
  <c r="E1085" i="11"/>
  <c r="AM1072" i="11"/>
  <c r="AM1071" i="11"/>
  <c r="AM1070" i="11"/>
  <c r="AM1069" i="11"/>
  <c r="E1072" i="11"/>
  <c r="E1071" i="11"/>
  <c r="E1070" i="11"/>
  <c r="E1069" i="11"/>
  <c r="AM1056" i="11"/>
  <c r="AM1055" i="11"/>
  <c r="AM1054" i="11"/>
  <c r="AM1053" i="11"/>
  <c r="E1056" i="11"/>
  <c r="E1055" i="11"/>
  <c r="E1054" i="11"/>
  <c r="E1053" i="11"/>
  <c r="AM1040" i="11"/>
  <c r="AM1039" i="11"/>
  <c r="AM1038" i="11"/>
  <c r="AM1037" i="11"/>
  <c r="E1040" i="11"/>
  <c r="E1039" i="11"/>
  <c r="E1038" i="11"/>
  <c r="E1037" i="11"/>
  <c r="AM1024" i="11"/>
  <c r="AM1023" i="11"/>
  <c r="AM1022" i="11"/>
  <c r="AM1021" i="11"/>
  <c r="E1024" i="11"/>
  <c r="E1023" i="11"/>
  <c r="E1022" i="11"/>
  <c r="E1021" i="11"/>
  <c r="AM1008" i="11"/>
  <c r="AM1007" i="11"/>
  <c r="AM1006" i="11"/>
  <c r="AM1005" i="11"/>
  <c r="E1008" i="11"/>
  <c r="E1007" i="11"/>
  <c r="E1006" i="11"/>
  <c r="E1005" i="11"/>
  <c r="AM992" i="11"/>
  <c r="AM991" i="11"/>
  <c r="AM990" i="11"/>
  <c r="AM989" i="11"/>
  <c r="E992" i="11"/>
  <c r="E991" i="11"/>
  <c r="E990" i="11"/>
  <c r="E989" i="11"/>
  <c r="AM976" i="11"/>
  <c r="AM975" i="11"/>
  <c r="AM974" i="11"/>
  <c r="AM973" i="11"/>
  <c r="E976" i="11"/>
  <c r="E975" i="11"/>
  <c r="E974" i="11"/>
  <c r="E973" i="11"/>
  <c r="AM960" i="11"/>
  <c r="AM959" i="11"/>
  <c r="AM958" i="11"/>
  <c r="AM957" i="11"/>
  <c r="E960" i="11"/>
  <c r="E959" i="11"/>
  <c r="E958" i="11"/>
  <c r="E957" i="11"/>
  <c r="AM944" i="11"/>
  <c r="AM943" i="11"/>
  <c r="AM942" i="11"/>
  <c r="AM941" i="11"/>
  <c r="E944" i="11"/>
  <c r="E943" i="11"/>
  <c r="E942" i="11"/>
  <c r="E941" i="11"/>
  <c r="AM928" i="11"/>
  <c r="AM927" i="11"/>
  <c r="AM926" i="11"/>
  <c r="AM925" i="11"/>
  <c r="E928" i="11"/>
  <c r="E927" i="11"/>
  <c r="E926" i="11"/>
  <c r="E925" i="11"/>
  <c r="AM912" i="11"/>
  <c r="AM911" i="11"/>
  <c r="AM910" i="11"/>
  <c r="AM909" i="11"/>
  <c r="E912" i="11"/>
  <c r="E911" i="11"/>
  <c r="E910" i="11"/>
  <c r="E909" i="11"/>
  <c r="AM896" i="11"/>
  <c r="AM895" i="11"/>
  <c r="AM894" i="11"/>
  <c r="AM893" i="11"/>
  <c r="E896" i="11"/>
  <c r="E895" i="11"/>
  <c r="E894" i="11"/>
  <c r="E893" i="11"/>
  <c r="AM880" i="11"/>
  <c r="AM879" i="11"/>
  <c r="AM878" i="11"/>
  <c r="AM877" i="11"/>
  <c r="E880" i="11"/>
  <c r="E879" i="11"/>
  <c r="E878" i="11"/>
  <c r="E877" i="11"/>
  <c r="AM864" i="11"/>
  <c r="AM863" i="11"/>
  <c r="AM862" i="11"/>
  <c r="AM861" i="11"/>
  <c r="E864" i="11"/>
  <c r="E863" i="11"/>
  <c r="E862" i="11"/>
  <c r="E861" i="11"/>
  <c r="AM848" i="11"/>
  <c r="AM847" i="11"/>
  <c r="AM846" i="11"/>
  <c r="AM845" i="11"/>
  <c r="E848" i="11"/>
  <c r="E847" i="11"/>
  <c r="E846" i="11"/>
  <c r="E845" i="11"/>
  <c r="AM832" i="11"/>
  <c r="AM831" i="11"/>
  <c r="AM830" i="11"/>
  <c r="AM829" i="11"/>
  <c r="E832" i="11"/>
  <c r="E831" i="11"/>
  <c r="E830" i="11"/>
  <c r="E829" i="11"/>
  <c r="AM816" i="11"/>
  <c r="AM815" i="11"/>
  <c r="AM814" i="11"/>
  <c r="AM813" i="11"/>
  <c r="E816" i="11"/>
  <c r="E815" i="11"/>
  <c r="E814" i="11"/>
  <c r="E813" i="11"/>
  <c r="AM800" i="11"/>
  <c r="AM799" i="11"/>
  <c r="AM798" i="11"/>
  <c r="AM797" i="11"/>
  <c r="E800" i="11"/>
  <c r="E799" i="11"/>
  <c r="E798" i="11"/>
  <c r="E797" i="11"/>
  <c r="AM784" i="11"/>
  <c r="AM783" i="11"/>
  <c r="AM782" i="11"/>
  <c r="AM781" i="11"/>
  <c r="E784" i="11"/>
  <c r="E783" i="11"/>
  <c r="E782" i="11"/>
  <c r="E781" i="11"/>
  <c r="E785" i="11"/>
  <c r="AM785" i="11"/>
  <c r="E786" i="11"/>
  <c r="AM786" i="11"/>
  <c r="E787" i="11"/>
  <c r="AM787" i="11"/>
  <c r="E788" i="11"/>
  <c r="AM788" i="11"/>
  <c r="AM768" i="11"/>
  <c r="AM767" i="11"/>
  <c r="AM766" i="11"/>
  <c r="AM765" i="11"/>
  <c r="E768" i="11"/>
  <c r="E767" i="11"/>
  <c r="E766" i="11"/>
  <c r="E765" i="11"/>
  <c r="AM752" i="11"/>
  <c r="AM751" i="11"/>
  <c r="AM750" i="11"/>
  <c r="AM749" i="11"/>
  <c r="E752" i="11"/>
  <c r="E751" i="11"/>
  <c r="E750" i="11"/>
  <c r="E749" i="11"/>
  <c r="AM736" i="11"/>
  <c r="AM735" i="11"/>
  <c r="AM734" i="11"/>
  <c r="AM733" i="11"/>
  <c r="E736" i="11"/>
  <c r="E735" i="11"/>
  <c r="E734" i="11"/>
  <c r="E733" i="11"/>
  <c r="AM720" i="11"/>
  <c r="AM719" i="11"/>
  <c r="AM718" i="11"/>
  <c r="AM717" i="11"/>
  <c r="E720" i="11"/>
  <c r="E719" i="11"/>
  <c r="E718" i="11"/>
  <c r="E717" i="11"/>
  <c r="AM704" i="11"/>
  <c r="AM703" i="11"/>
  <c r="AM702" i="11"/>
  <c r="AM701" i="11"/>
  <c r="E704" i="11"/>
  <c r="E703" i="11"/>
  <c r="E702" i="11"/>
  <c r="E701" i="11"/>
  <c r="AM688" i="11"/>
  <c r="AM687" i="11"/>
  <c r="AM686" i="11"/>
  <c r="AM685" i="11"/>
  <c r="E688" i="11"/>
  <c r="E687" i="11"/>
  <c r="E686" i="11"/>
  <c r="E685" i="11"/>
  <c r="AM672" i="11"/>
  <c r="AM671" i="11"/>
  <c r="AM670" i="11"/>
  <c r="AM669" i="11"/>
  <c r="E672" i="11"/>
  <c r="E671" i="11"/>
  <c r="E670" i="11"/>
  <c r="E669" i="11"/>
  <c r="E673" i="11"/>
  <c r="AM673" i="11"/>
  <c r="E674" i="11"/>
  <c r="AM674" i="11"/>
  <c r="E675" i="11"/>
  <c r="AM675" i="11"/>
  <c r="E676" i="11"/>
  <c r="AM676" i="11"/>
  <c r="AM656" i="11"/>
  <c r="AM655" i="11"/>
  <c r="AM654" i="11"/>
  <c r="AM653" i="11"/>
  <c r="E656" i="11"/>
  <c r="E655" i="11"/>
  <c r="E654" i="11"/>
  <c r="E653" i="11"/>
  <c r="E640" i="11"/>
  <c r="E639" i="11"/>
  <c r="E638" i="11"/>
  <c r="E637" i="11"/>
  <c r="AM640" i="11"/>
  <c r="AM639" i="11"/>
  <c r="AM638" i="11"/>
  <c r="AM637" i="11"/>
  <c r="E624" i="11"/>
  <c r="E623" i="11"/>
  <c r="E622" i="11"/>
  <c r="E621" i="11"/>
  <c r="AM624" i="11"/>
  <c r="AM623" i="11"/>
  <c r="AM622" i="11"/>
  <c r="AM621" i="11"/>
  <c r="E606" i="11"/>
  <c r="E605" i="11"/>
  <c r="E604" i="11"/>
  <c r="E603" i="11"/>
  <c r="AM606" i="11"/>
  <c r="AM605" i="11"/>
  <c r="AM604" i="11"/>
  <c r="AM603" i="11"/>
  <c r="AC588" i="11"/>
  <c r="E588" i="11"/>
  <c r="AC587" i="11"/>
  <c r="E587" i="11"/>
  <c r="AC586" i="11"/>
  <c r="E586" i="11"/>
  <c r="AC585" i="11"/>
  <c r="E585" i="11"/>
  <c r="AM588" i="11"/>
  <c r="AM587" i="11"/>
  <c r="AM586" i="11"/>
  <c r="AM585" i="11"/>
  <c r="AC570" i="11"/>
  <c r="E570" i="11"/>
  <c r="AC569" i="11"/>
  <c r="E569" i="11"/>
  <c r="AC568" i="11"/>
  <c r="E568" i="11"/>
  <c r="AC567" i="11"/>
  <c r="E567" i="11"/>
  <c r="AM570" i="11"/>
  <c r="AM569" i="11"/>
  <c r="AM568" i="11"/>
  <c r="AM567" i="11"/>
  <c r="AC552" i="11" l="1"/>
  <c r="E552" i="11"/>
  <c r="AC551" i="11"/>
  <c r="E551" i="11"/>
  <c r="AC550" i="11"/>
  <c r="E550" i="11"/>
  <c r="AC549" i="11"/>
  <c r="E549" i="11"/>
  <c r="AM552" i="11"/>
  <c r="AM551" i="11"/>
  <c r="AM550" i="11"/>
  <c r="AM549" i="11"/>
  <c r="E536" i="11"/>
  <c r="E535" i="11"/>
  <c r="E534" i="11"/>
  <c r="E533" i="11"/>
  <c r="AM536" i="11"/>
  <c r="AM535" i="11"/>
  <c r="AM534" i="11"/>
  <c r="AM533" i="11"/>
  <c r="E520" i="11"/>
  <c r="E519" i="11"/>
  <c r="E518" i="11"/>
  <c r="E517" i="11"/>
  <c r="AM520" i="11"/>
  <c r="AM519" i="11"/>
  <c r="AM518" i="11"/>
  <c r="AM517" i="11"/>
  <c r="E502" i="11"/>
  <c r="E501" i="11"/>
  <c r="E500" i="11"/>
  <c r="E499" i="11"/>
  <c r="AM502" i="11"/>
  <c r="AM501" i="11"/>
  <c r="AM500" i="11"/>
  <c r="AM499" i="11"/>
  <c r="E486" i="11"/>
  <c r="E485" i="11"/>
  <c r="E484" i="11"/>
  <c r="E483" i="11"/>
  <c r="AM486" i="11"/>
  <c r="AM485" i="11"/>
  <c r="AM484" i="11"/>
  <c r="AM483" i="11"/>
  <c r="E470" i="11"/>
  <c r="E469" i="11"/>
  <c r="E468" i="11"/>
  <c r="E467" i="11"/>
  <c r="AM470" i="11"/>
  <c r="AM469" i="11"/>
  <c r="AM468" i="11"/>
  <c r="AM467" i="11"/>
  <c r="E454" i="11" l="1"/>
  <c r="E453" i="11"/>
  <c r="E452" i="11"/>
  <c r="E451" i="11"/>
  <c r="E436" i="11"/>
  <c r="E435" i="11"/>
  <c r="E434" i="11"/>
  <c r="E433" i="11"/>
  <c r="AM454" i="11"/>
  <c r="AM453" i="11"/>
  <c r="AM452" i="11"/>
  <c r="AM451" i="11"/>
  <c r="AM436" i="11"/>
  <c r="AM435" i="11"/>
  <c r="AM434" i="11"/>
  <c r="AM433" i="11"/>
  <c r="E418" i="11" l="1"/>
  <c r="E417" i="11"/>
  <c r="E416" i="11"/>
  <c r="E415" i="11"/>
  <c r="E400" i="11"/>
  <c r="E399" i="11"/>
  <c r="E398" i="11"/>
  <c r="E397" i="11"/>
  <c r="AM418" i="11"/>
  <c r="AM417" i="11"/>
  <c r="AM416" i="11"/>
  <c r="AM415" i="11"/>
  <c r="AM400" i="11"/>
  <c r="AM399" i="11"/>
  <c r="AM398" i="11"/>
  <c r="AM397" i="11"/>
  <c r="E382" i="11" l="1"/>
  <c r="E381" i="11"/>
  <c r="E380" i="11"/>
  <c r="E379" i="11"/>
  <c r="AM382" i="11"/>
  <c r="AM381" i="11"/>
  <c r="AM380" i="11"/>
  <c r="AM379" i="11"/>
  <c r="E364" i="11"/>
  <c r="E363" i="11"/>
  <c r="E362" i="11"/>
  <c r="E361" i="11"/>
  <c r="AM364" i="11"/>
  <c r="AM363" i="11"/>
  <c r="AM362" i="11"/>
  <c r="AM361" i="11"/>
  <c r="E346" i="11" l="1"/>
  <c r="E345" i="11"/>
  <c r="E344" i="11"/>
  <c r="E343" i="11"/>
  <c r="AM346" i="11"/>
  <c r="AM345" i="11"/>
  <c r="AM344" i="11"/>
  <c r="AM343" i="11"/>
  <c r="E310" i="11"/>
  <c r="E309" i="11"/>
  <c r="E308" i="11"/>
  <c r="E307" i="11"/>
  <c r="AM310" i="11"/>
  <c r="AM309" i="11"/>
  <c r="AM308" i="11"/>
  <c r="AM307" i="11"/>
  <c r="E274" i="11" l="1"/>
  <c r="E273" i="11"/>
  <c r="E272" i="11"/>
  <c r="E271" i="11"/>
  <c r="E292" i="11"/>
  <c r="E291" i="11"/>
  <c r="E290" i="11"/>
  <c r="E289" i="11"/>
  <c r="AM292" i="11"/>
  <c r="AM291" i="11"/>
  <c r="AM290" i="11"/>
  <c r="AM289" i="11"/>
  <c r="AM274" i="11"/>
  <c r="AM273" i="11"/>
  <c r="AM272" i="11"/>
  <c r="AM271" i="11"/>
  <c r="E259" i="11" l="1"/>
  <c r="E258" i="11"/>
  <c r="E257" i="11"/>
  <c r="E256" i="11"/>
  <c r="AM259" i="11"/>
  <c r="AM258" i="11"/>
  <c r="AM257" i="11"/>
  <c r="AM256" i="11"/>
  <c r="E241" i="11"/>
  <c r="E240" i="11"/>
  <c r="E239" i="11"/>
  <c r="E238" i="11"/>
  <c r="AM241" i="11"/>
  <c r="AM240" i="11"/>
  <c r="AM239" i="11"/>
  <c r="AM238" i="11"/>
  <c r="E328" i="11"/>
  <c r="E327" i="11"/>
  <c r="E326" i="11"/>
  <c r="E325" i="11"/>
  <c r="AM328" i="11"/>
  <c r="AM327" i="11"/>
  <c r="AM326" i="11"/>
  <c r="AM325" i="11"/>
  <c r="E224" i="11"/>
  <c r="AM224" i="11"/>
  <c r="E223" i="11"/>
  <c r="E222" i="11"/>
  <c r="E221" i="11"/>
  <c r="AM223" i="11"/>
  <c r="AM222" i="11"/>
  <c r="AM221" i="11"/>
  <c r="E206" i="11"/>
  <c r="E205" i="11"/>
  <c r="E204" i="11"/>
  <c r="E203" i="11"/>
  <c r="AM206" i="11"/>
  <c r="AM205" i="11"/>
  <c r="AM204" i="11"/>
  <c r="AM203" i="11"/>
  <c r="E188" i="11"/>
  <c r="E187" i="11"/>
  <c r="E186" i="11"/>
  <c r="E185" i="11"/>
  <c r="AM188" i="11"/>
  <c r="AM187" i="11"/>
  <c r="AM186" i="11"/>
  <c r="AM185" i="11"/>
  <c r="E170" i="11" l="1"/>
  <c r="E169" i="11"/>
  <c r="E168" i="11"/>
  <c r="E167" i="11"/>
  <c r="AM170" i="11"/>
  <c r="AM169" i="11"/>
  <c r="AM168" i="11"/>
  <c r="AM167" i="11"/>
  <c r="E153" i="11" l="1"/>
  <c r="E152" i="11"/>
  <c r="E151" i="11"/>
  <c r="E150" i="11"/>
  <c r="AM153" i="11"/>
  <c r="AM152" i="11"/>
  <c r="AM151" i="11"/>
  <c r="AM150" i="11"/>
  <c r="E136" i="11"/>
  <c r="E135" i="11"/>
  <c r="E134" i="11"/>
  <c r="E133" i="11"/>
  <c r="AM136" i="11"/>
  <c r="AM135" i="11"/>
  <c r="AM134" i="11"/>
  <c r="AM133" i="11"/>
  <c r="E119" i="11"/>
  <c r="E118" i="11"/>
  <c r="E117" i="11"/>
  <c r="E116" i="11"/>
  <c r="AM119" i="11"/>
  <c r="AM118" i="11"/>
  <c r="AM117" i="11"/>
  <c r="AM116" i="11"/>
  <c r="E102" i="11"/>
  <c r="E101" i="11"/>
  <c r="E100" i="11"/>
  <c r="E99" i="11"/>
  <c r="AM102" i="11"/>
  <c r="AM101" i="11"/>
  <c r="AM100" i="11"/>
  <c r="AM99" i="11"/>
  <c r="E85" i="11"/>
  <c r="E84" i="11"/>
  <c r="E83" i="11"/>
  <c r="E82" i="11"/>
  <c r="AM85" i="11"/>
  <c r="AM84" i="11"/>
  <c r="AM83" i="11"/>
  <c r="AM82" i="11"/>
  <c r="AM68" i="11"/>
  <c r="AM67" i="11"/>
  <c r="AM66" i="11"/>
  <c r="AM65" i="11"/>
  <c r="E68" i="11"/>
  <c r="E67" i="11"/>
  <c r="E66" i="11"/>
  <c r="E65" i="11"/>
  <c r="E51" i="11"/>
  <c r="E50" i="11"/>
  <c r="E49" i="11"/>
  <c r="E48" i="11"/>
  <c r="AM51" i="11"/>
  <c r="AM50" i="11"/>
  <c r="AM49" i="11"/>
  <c r="AM48" i="11"/>
  <c r="AM34" i="11" l="1"/>
  <c r="E34" i="11"/>
  <c r="AM33" i="11"/>
  <c r="E33" i="11"/>
  <c r="AM31" i="11"/>
  <c r="E31" i="11"/>
  <c r="AM32" i="11"/>
  <c r="E32" i="11"/>
  <c r="AM30" i="11" l="1"/>
  <c r="E30" i="11"/>
  <c r="AR2" i="11" l="1"/>
  <c r="V201" i="3"/>
  <c r="S201" i="3"/>
  <c r="V200" i="3"/>
  <c r="S200" i="3"/>
  <c r="V199" i="3"/>
  <c r="S199" i="3"/>
  <c r="AM29" i="11" l="1"/>
  <c r="AM77" i="11" l="1"/>
  <c r="AM79" i="11"/>
  <c r="AM80" i="11"/>
  <c r="AM59" i="11"/>
  <c r="AM60" i="11"/>
  <c r="AM62" i="11"/>
  <c r="AM63" i="11"/>
  <c r="AM24" i="11"/>
  <c r="AM25" i="11"/>
  <c r="AM27" i="11"/>
  <c r="AM28" i="11"/>
  <c r="AS2" i="11" a="1"/>
  <c r="AS2" i="11" s="1"/>
  <c r="AM1196" i="11"/>
  <c r="E1196" i="11"/>
  <c r="AM1195" i="11"/>
  <c r="E1195" i="11"/>
  <c r="AM1194" i="11"/>
  <c r="E1194" i="11"/>
  <c r="AM1193" i="11"/>
  <c r="E1193" i="11"/>
  <c r="AM1192" i="11"/>
  <c r="E1192" i="11"/>
  <c r="AM1191" i="11"/>
  <c r="E1191" i="11"/>
  <c r="AM1190" i="11"/>
  <c r="E1190" i="11"/>
  <c r="AM1189" i="11"/>
  <c r="E1189" i="11"/>
  <c r="AM1188" i="11"/>
  <c r="E1188" i="11"/>
  <c r="AM1187" i="11"/>
  <c r="E1187" i="11"/>
  <c r="AM1186" i="11"/>
  <c r="E1186" i="11"/>
  <c r="AM1185" i="11"/>
  <c r="E1185" i="11"/>
  <c r="AM1180" i="11" l="1"/>
  <c r="E1180" i="11"/>
  <c r="AM1179" i="11"/>
  <c r="E1179" i="11"/>
  <c r="AM1178" i="11"/>
  <c r="E1178" i="11"/>
  <c r="AM1177" i="11"/>
  <c r="E1177" i="11"/>
  <c r="AM1176" i="11"/>
  <c r="E1176" i="11"/>
  <c r="AM1175" i="11"/>
  <c r="E1175" i="11"/>
  <c r="AM1174" i="11"/>
  <c r="E1174" i="11"/>
  <c r="AM1173" i="11"/>
  <c r="E1173" i="11"/>
  <c r="AM1172" i="11"/>
  <c r="E1172" i="11"/>
  <c r="AM1171" i="11"/>
  <c r="E1171" i="11"/>
  <c r="AM1170" i="11"/>
  <c r="E1170" i="11"/>
  <c r="AM1169" i="11"/>
  <c r="E1169" i="11"/>
  <c r="AM1164" i="11" l="1"/>
  <c r="E1164" i="11"/>
  <c r="AM1163" i="11"/>
  <c r="E1163" i="11"/>
  <c r="AM1162" i="11"/>
  <c r="E1162" i="11"/>
  <c r="AM1161" i="11"/>
  <c r="E1161" i="11"/>
  <c r="AM1160" i="11"/>
  <c r="E1160" i="11"/>
  <c r="AM1159" i="11"/>
  <c r="E1159" i="11"/>
  <c r="AM1158" i="11"/>
  <c r="E1158" i="11"/>
  <c r="AM1157" i="11"/>
  <c r="E1157" i="11"/>
  <c r="AM1156" i="11"/>
  <c r="E1156" i="11"/>
  <c r="AM1155" i="11"/>
  <c r="E1155" i="11"/>
  <c r="AM1154" i="11"/>
  <c r="E1154" i="11"/>
  <c r="AM1153" i="11"/>
  <c r="E1153" i="11"/>
  <c r="AM1148" i="11" l="1"/>
  <c r="E1148" i="11"/>
  <c r="AM1147" i="11"/>
  <c r="E1147" i="11"/>
  <c r="AM1146" i="11"/>
  <c r="E1146" i="11"/>
  <c r="AM1145" i="11"/>
  <c r="E1145" i="11"/>
  <c r="AM1144" i="11"/>
  <c r="E1144" i="11"/>
  <c r="AM1143" i="11"/>
  <c r="E1143" i="11"/>
  <c r="AM1142" i="11"/>
  <c r="E1142" i="11"/>
  <c r="AM1141" i="11"/>
  <c r="E1141" i="11"/>
  <c r="AM1132" i="11" l="1"/>
  <c r="E1132" i="11"/>
  <c r="AM1131" i="11"/>
  <c r="E1131" i="11"/>
  <c r="AM1130" i="11"/>
  <c r="E1130" i="11"/>
  <c r="AM1129" i="11"/>
  <c r="E1129" i="11"/>
  <c r="AM1128" i="11"/>
  <c r="E1128" i="11"/>
  <c r="AM1127" i="11"/>
  <c r="E1127" i="11"/>
  <c r="AM1126" i="11"/>
  <c r="E1126" i="11"/>
  <c r="AM1125" i="11"/>
  <c r="E1125" i="11"/>
  <c r="AM1124" i="11"/>
  <c r="E1124" i="11"/>
  <c r="AM1123" i="11"/>
  <c r="E1123" i="11"/>
  <c r="AM1122" i="11"/>
  <c r="E1122" i="11"/>
  <c r="AM1121" i="11"/>
  <c r="E1121" i="11"/>
  <c r="AM1116" i="11" l="1"/>
  <c r="E1116" i="11"/>
  <c r="AM1115" i="11"/>
  <c r="E1115" i="11"/>
  <c r="AM1114" i="11"/>
  <c r="E1114" i="11"/>
  <c r="AM1113" i="11"/>
  <c r="E1113" i="11"/>
  <c r="AM1112" i="11"/>
  <c r="E1112" i="11"/>
  <c r="AM1111" i="11"/>
  <c r="E1111" i="11"/>
  <c r="AM1110" i="11"/>
  <c r="E1110" i="11"/>
  <c r="AM1109" i="11"/>
  <c r="E1109" i="11"/>
  <c r="AM1108" i="11"/>
  <c r="E1108" i="11"/>
  <c r="AM1107" i="11"/>
  <c r="E1107" i="11"/>
  <c r="AM1106" i="11"/>
  <c r="E1106" i="11"/>
  <c r="AM1105" i="11"/>
  <c r="E1105" i="11"/>
  <c r="AM1100" i="11" l="1"/>
  <c r="E1100" i="11"/>
  <c r="AM1099" i="11"/>
  <c r="E1099" i="11"/>
  <c r="AM1098" i="11"/>
  <c r="E1098" i="11"/>
  <c r="AM1097" i="11"/>
  <c r="E1097" i="11"/>
  <c r="AM1096" i="11"/>
  <c r="E1096" i="11"/>
  <c r="AM1095" i="11"/>
  <c r="E1095" i="11"/>
  <c r="AM1094" i="11"/>
  <c r="E1094" i="11"/>
  <c r="AM1093" i="11"/>
  <c r="E1093" i="11"/>
  <c r="AM1092" i="11"/>
  <c r="E1092" i="11"/>
  <c r="AM1091" i="11"/>
  <c r="E1091" i="11"/>
  <c r="AM1090" i="11"/>
  <c r="E1090" i="11"/>
  <c r="AM1089" i="11"/>
  <c r="E1089" i="11"/>
  <c r="AM1084" i="11" l="1"/>
  <c r="E1084" i="11"/>
  <c r="AM1083" i="11"/>
  <c r="E1083" i="11"/>
  <c r="AM1082" i="11"/>
  <c r="E1082" i="11"/>
  <c r="AM1081" i="11"/>
  <c r="E1081" i="11"/>
  <c r="AM1080" i="11"/>
  <c r="E1080" i="11"/>
  <c r="AM1079" i="11"/>
  <c r="E1079" i="11"/>
  <c r="AM1078" i="11"/>
  <c r="E1078" i="11"/>
  <c r="AM1077" i="11"/>
  <c r="E1077" i="11"/>
  <c r="AM1076" i="11"/>
  <c r="E1076" i="11"/>
  <c r="AM1075" i="11"/>
  <c r="E1075" i="11"/>
  <c r="AM1074" i="11"/>
  <c r="E1074" i="11"/>
  <c r="AM1073" i="11"/>
  <c r="E1073" i="11"/>
  <c r="AM1068" i="11" l="1"/>
  <c r="E1068" i="11"/>
  <c r="AM1067" i="11"/>
  <c r="E1067" i="11"/>
  <c r="AM1066" i="11"/>
  <c r="E1066" i="11"/>
  <c r="AM1065" i="11"/>
  <c r="E1065" i="11"/>
  <c r="AM1064" i="11"/>
  <c r="E1064" i="11"/>
  <c r="AM1063" i="11"/>
  <c r="E1063" i="11"/>
  <c r="AM1062" i="11"/>
  <c r="E1062" i="11"/>
  <c r="AM1061" i="11"/>
  <c r="E1061" i="11"/>
  <c r="AM1060" i="11"/>
  <c r="E1060" i="11"/>
  <c r="AM1059" i="11"/>
  <c r="E1059" i="11"/>
  <c r="AM1058" i="11"/>
  <c r="E1058" i="11"/>
  <c r="AM1057" i="11"/>
  <c r="E1057" i="11"/>
  <c r="AM1052" i="11" l="1"/>
  <c r="E1052" i="11"/>
  <c r="AM1051" i="11"/>
  <c r="E1051" i="11"/>
  <c r="AM1050" i="11"/>
  <c r="E1050" i="11"/>
  <c r="AM1049" i="11"/>
  <c r="E1049" i="11"/>
  <c r="AM1048" i="11"/>
  <c r="E1048" i="11"/>
  <c r="AM1047" i="11"/>
  <c r="E1047" i="11"/>
  <c r="AM1046" i="11"/>
  <c r="E1046" i="11"/>
  <c r="AM1045" i="11"/>
  <c r="E1045" i="11"/>
  <c r="AM1044" i="11"/>
  <c r="E1044" i="11"/>
  <c r="AM1043" i="11"/>
  <c r="E1043" i="11"/>
  <c r="AM1042" i="11"/>
  <c r="E1042" i="11"/>
  <c r="AM1041" i="11"/>
  <c r="E1041" i="11"/>
  <c r="AM1036" i="11" l="1"/>
  <c r="E1036" i="11"/>
  <c r="AM1035" i="11"/>
  <c r="E1035" i="11"/>
  <c r="AM1034" i="11"/>
  <c r="E1034" i="11"/>
  <c r="AM1033" i="11"/>
  <c r="E1033" i="11"/>
  <c r="AM1032" i="11"/>
  <c r="E1032" i="11"/>
  <c r="AM1031" i="11"/>
  <c r="E1031" i="11"/>
  <c r="AM1030" i="11"/>
  <c r="E1030" i="11"/>
  <c r="AM1029" i="11"/>
  <c r="E1029" i="11"/>
  <c r="AM1028" i="11"/>
  <c r="E1028" i="11"/>
  <c r="AM1027" i="11"/>
  <c r="E1027" i="11"/>
  <c r="AM1026" i="11"/>
  <c r="E1026" i="11"/>
  <c r="AM1025" i="11"/>
  <c r="E1025" i="11"/>
  <c r="AM1020" i="11" l="1"/>
  <c r="E1020" i="11"/>
  <c r="AM1019" i="11"/>
  <c r="E1019" i="11"/>
  <c r="AM1018" i="11"/>
  <c r="E1018" i="11"/>
  <c r="AM1017" i="11"/>
  <c r="E1017" i="11"/>
  <c r="AM1016" i="11"/>
  <c r="E1016" i="11"/>
  <c r="AM1015" i="11"/>
  <c r="E1015" i="11"/>
  <c r="AM1014" i="11"/>
  <c r="E1014" i="11"/>
  <c r="AM1013" i="11"/>
  <c r="E1013" i="11"/>
  <c r="AM1012" i="11"/>
  <c r="E1012" i="11"/>
  <c r="AM1011" i="11"/>
  <c r="E1011" i="11"/>
  <c r="AM1010" i="11"/>
  <c r="E1010" i="11"/>
  <c r="AM1009" i="11"/>
  <c r="E1009" i="11"/>
  <c r="AM1004" i="11" l="1"/>
  <c r="E1004" i="11"/>
  <c r="AM1003" i="11"/>
  <c r="E1003" i="11"/>
  <c r="AM1002" i="11"/>
  <c r="E1002" i="11"/>
  <c r="AM1001" i="11"/>
  <c r="E1001" i="11"/>
  <c r="AM1000" i="11"/>
  <c r="E1000" i="11"/>
  <c r="AM999" i="11"/>
  <c r="E999" i="11"/>
  <c r="AM998" i="11"/>
  <c r="E998" i="11"/>
  <c r="AM997" i="11"/>
  <c r="E997" i="11"/>
  <c r="AM996" i="11"/>
  <c r="E996" i="11"/>
  <c r="AM995" i="11"/>
  <c r="E995" i="11"/>
  <c r="AM994" i="11"/>
  <c r="E994" i="11"/>
  <c r="AM993" i="11"/>
  <c r="E993" i="11"/>
  <c r="AM988" i="11" l="1"/>
  <c r="E988" i="11"/>
  <c r="AM987" i="11"/>
  <c r="E987" i="11"/>
  <c r="AM986" i="11"/>
  <c r="E986" i="11"/>
  <c r="AM985" i="11"/>
  <c r="E985" i="11"/>
  <c r="AM984" i="11"/>
  <c r="E984" i="11"/>
  <c r="AM983" i="11"/>
  <c r="E983" i="11"/>
  <c r="AM982" i="11"/>
  <c r="E982" i="11"/>
  <c r="AM981" i="11"/>
  <c r="E981" i="11"/>
  <c r="AM980" i="11"/>
  <c r="E980" i="11"/>
  <c r="AM979" i="11"/>
  <c r="E979" i="11"/>
  <c r="AM978" i="11"/>
  <c r="E978" i="11"/>
  <c r="AM977" i="11"/>
  <c r="E977" i="11"/>
  <c r="AM972" i="11" l="1"/>
  <c r="E972" i="11"/>
  <c r="AM971" i="11"/>
  <c r="E971" i="11"/>
  <c r="AM970" i="11"/>
  <c r="E970" i="11"/>
  <c r="AM969" i="11"/>
  <c r="E969" i="11"/>
  <c r="AM968" i="11"/>
  <c r="E968" i="11"/>
  <c r="AM967" i="11"/>
  <c r="E967" i="11"/>
  <c r="AM966" i="11"/>
  <c r="E966" i="11"/>
  <c r="AM965" i="11"/>
  <c r="E965" i="11"/>
  <c r="AM964" i="11"/>
  <c r="E964" i="11"/>
  <c r="AM963" i="11"/>
  <c r="E963" i="11"/>
  <c r="AM962" i="11"/>
  <c r="E962" i="11"/>
  <c r="AM961" i="11"/>
  <c r="E961" i="11"/>
  <c r="AM828" i="11" l="1"/>
  <c r="E828" i="11"/>
  <c r="AM827" i="11"/>
  <c r="E827" i="11"/>
  <c r="AM826" i="11"/>
  <c r="E826" i="11"/>
  <c r="AM825" i="11"/>
  <c r="E825" i="11"/>
  <c r="AM824" i="11"/>
  <c r="E824" i="11"/>
  <c r="AM823" i="11"/>
  <c r="E823" i="11"/>
  <c r="AM822" i="11"/>
  <c r="E822" i="11"/>
  <c r="AM821" i="11"/>
  <c r="E821" i="11"/>
  <c r="AM820" i="11"/>
  <c r="E820" i="11"/>
  <c r="AM819" i="11"/>
  <c r="E819" i="11"/>
  <c r="AM818" i="11"/>
  <c r="E818" i="11"/>
  <c r="AM817" i="11"/>
  <c r="E817" i="11"/>
  <c r="AM812" i="11"/>
  <c r="E812" i="11"/>
  <c r="AM811" i="11"/>
  <c r="E811" i="11"/>
  <c r="AM810" i="11"/>
  <c r="E810" i="11"/>
  <c r="AM809" i="11"/>
  <c r="E809" i="11"/>
  <c r="AM808" i="11"/>
  <c r="E808" i="11"/>
  <c r="AM807" i="11"/>
  <c r="E807" i="11"/>
  <c r="AM806" i="11"/>
  <c r="E806" i="11"/>
  <c r="AM805" i="11"/>
  <c r="E805" i="11"/>
  <c r="AM804" i="11"/>
  <c r="E804" i="11"/>
  <c r="AM803" i="11"/>
  <c r="E803" i="11"/>
  <c r="AM802" i="11"/>
  <c r="E802" i="11"/>
  <c r="AM801" i="11"/>
  <c r="E801" i="11"/>
  <c r="AM780" i="11"/>
  <c r="E780" i="11"/>
  <c r="AM779" i="11"/>
  <c r="E779" i="11"/>
  <c r="AM778" i="11"/>
  <c r="E778" i="11"/>
  <c r="AM777" i="11"/>
  <c r="E777" i="11"/>
  <c r="AM776" i="11"/>
  <c r="E776" i="11"/>
  <c r="AM775" i="11"/>
  <c r="E775" i="11"/>
  <c r="AM774" i="11"/>
  <c r="E774" i="11"/>
  <c r="AM773" i="11"/>
  <c r="E773" i="11"/>
  <c r="AM772" i="11"/>
  <c r="E772" i="11"/>
  <c r="AM771" i="11"/>
  <c r="E771" i="11"/>
  <c r="AM770" i="11"/>
  <c r="E770" i="11"/>
  <c r="AM769" i="11"/>
  <c r="E769" i="11"/>
  <c r="AM716" i="11"/>
  <c r="E716" i="11"/>
  <c r="AM715" i="11"/>
  <c r="E715" i="11"/>
  <c r="AM714" i="11"/>
  <c r="E714" i="11"/>
  <c r="AM713" i="11"/>
  <c r="E713" i="11"/>
  <c r="AM712" i="11"/>
  <c r="E712" i="11"/>
  <c r="AM711" i="11"/>
  <c r="E711" i="11"/>
  <c r="AM710" i="11"/>
  <c r="E710" i="11"/>
  <c r="AM709" i="11"/>
  <c r="E709" i="11"/>
  <c r="AM708" i="11"/>
  <c r="E708" i="11"/>
  <c r="AM707" i="11"/>
  <c r="E707" i="11"/>
  <c r="AM706" i="11"/>
  <c r="E706" i="11"/>
  <c r="AM705" i="11"/>
  <c r="E705" i="11"/>
  <c r="AM700" i="11"/>
  <c r="E700" i="11"/>
  <c r="AM699" i="11"/>
  <c r="E699" i="11"/>
  <c r="AM698" i="11"/>
  <c r="E698" i="11"/>
  <c r="AM697" i="11"/>
  <c r="E697" i="11"/>
  <c r="AM696" i="11"/>
  <c r="E696" i="11"/>
  <c r="AM695" i="11"/>
  <c r="E695" i="11"/>
  <c r="AM694" i="11"/>
  <c r="E694" i="11"/>
  <c r="AM693" i="11"/>
  <c r="E693" i="11"/>
  <c r="AM692" i="11"/>
  <c r="E692" i="11"/>
  <c r="AM691" i="11"/>
  <c r="E691" i="11"/>
  <c r="AM690" i="11"/>
  <c r="AB690" i="11"/>
  <c r="AB691" i="11" s="1"/>
  <c r="AB692" i="11" s="1"/>
  <c r="E690" i="11"/>
  <c r="AM689" i="11"/>
  <c r="AC689" i="11"/>
  <c r="AD689" i="11" s="1"/>
  <c r="E689" i="11"/>
  <c r="AM684" i="11"/>
  <c r="E684" i="11"/>
  <c r="AM683" i="11"/>
  <c r="E683" i="11"/>
  <c r="AM682" i="11"/>
  <c r="E682" i="11"/>
  <c r="AM681" i="11"/>
  <c r="E681" i="11"/>
  <c r="AM680" i="11"/>
  <c r="E680" i="11"/>
  <c r="AM679" i="11"/>
  <c r="E679" i="11"/>
  <c r="AM678" i="11"/>
  <c r="E678" i="11"/>
  <c r="AM677" i="11"/>
  <c r="E677" i="11"/>
  <c r="AM668" i="11"/>
  <c r="E668" i="11"/>
  <c r="AM667" i="11"/>
  <c r="E667" i="11"/>
  <c r="AM666" i="11"/>
  <c r="E666" i="11"/>
  <c r="AM665" i="11"/>
  <c r="E665" i="11"/>
  <c r="AM664" i="11"/>
  <c r="E664" i="11"/>
  <c r="AM663" i="11"/>
  <c r="E663" i="11"/>
  <c r="AM662" i="11"/>
  <c r="E662" i="11"/>
  <c r="AM661" i="11"/>
  <c r="E661" i="11"/>
  <c r="AM660" i="11"/>
  <c r="E660" i="11"/>
  <c r="AM659" i="11"/>
  <c r="E659" i="11"/>
  <c r="AM658" i="11"/>
  <c r="E658" i="11"/>
  <c r="AM657" i="11"/>
  <c r="E657" i="11"/>
  <c r="AM652" i="11"/>
  <c r="E652" i="11"/>
  <c r="AM651" i="11"/>
  <c r="E651" i="11"/>
  <c r="AM650" i="11"/>
  <c r="E650" i="11"/>
  <c r="AM649" i="11"/>
  <c r="E649" i="11"/>
  <c r="AM648" i="11"/>
  <c r="E648" i="11"/>
  <c r="AM647" i="11"/>
  <c r="E647" i="11"/>
  <c r="AM646" i="11"/>
  <c r="E646" i="11"/>
  <c r="AM645" i="11"/>
  <c r="E645" i="11"/>
  <c r="AM644" i="11"/>
  <c r="E644" i="11"/>
  <c r="AM643" i="11"/>
  <c r="E643" i="11"/>
  <c r="AM642" i="11"/>
  <c r="E642" i="11"/>
  <c r="AM641" i="11"/>
  <c r="E641" i="11"/>
  <c r="AM956" i="11"/>
  <c r="E956" i="11"/>
  <c r="AM955" i="11"/>
  <c r="E955" i="11"/>
  <c r="AM954" i="11"/>
  <c r="E954" i="11"/>
  <c r="AM953" i="11"/>
  <c r="E953" i="11"/>
  <c r="AM952" i="11"/>
  <c r="E952" i="11"/>
  <c r="AM951" i="11"/>
  <c r="E951" i="11"/>
  <c r="AM950" i="11"/>
  <c r="E950" i="11"/>
  <c r="AM949" i="11"/>
  <c r="E949" i="11"/>
  <c r="AM948" i="11"/>
  <c r="E948" i="11"/>
  <c r="AM947" i="11"/>
  <c r="E947" i="11"/>
  <c r="AM946" i="11"/>
  <c r="E946" i="11"/>
  <c r="AM945" i="11"/>
  <c r="E945" i="11"/>
  <c r="AM940" i="11"/>
  <c r="E940" i="11"/>
  <c r="AM939" i="11"/>
  <c r="E939" i="11"/>
  <c r="AM938" i="11"/>
  <c r="E938" i="11"/>
  <c r="AM937" i="11"/>
  <c r="E937" i="11"/>
  <c r="AM936" i="11"/>
  <c r="E936" i="11"/>
  <c r="AM935" i="11"/>
  <c r="E935" i="11"/>
  <c r="AM934" i="11"/>
  <c r="E934" i="11"/>
  <c r="AM933" i="11"/>
  <c r="E933" i="11"/>
  <c r="AM932" i="11"/>
  <c r="E932" i="11"/>
  <c r="AM931" i="11"/>
  <c r="E931" i="11"/>
  <c r="AM930" i="11"/>
  <c r="E930" i="11"/>
  <c r="AM929" i="11"/>
  <c r="E929" i="11"/>
  <c r="AM924" i="11"/>
  <c r="E924" i="11"/>
  <c r="AM923" i="11"/>
  <c r="E923" i="11"/>
  <c r="AM922" i="11"/>
  <c r="E922" i="11"/>
  <c r="AM921" i="11"/>
  <c r="E921" i="11"/>
  <c r="AM920" i="11"/>
  <c r="E920" i="11"/>
  <c r="AM919" i="11"/>
  <c r="E919" i="11"/>
  <c r="AM918" i="11"/>
  <c r="E918" i="11"/>
  <c r="AM917" i="11"/>
  <c r="E917" i="11"/>
  <c r="AM916" i="11"/>
  <c r="E916" i="11"/>
  <c r="AM915" i="11"/>
  <c r="E915" i="11"/>
  <c r="AM914" i="11"/>
  <c r="E914" i="11"/>
  <c r="AM913" i="11"/>
  <c r="E913" i="11"/>
  <c r="AM908" i="11"/>
  <c r="E908" i="11"/>
  <c r="AM907" i="11"/>
  <c r="E907" i="11"/>
  <c r="AM906" i="11"/>
  <c r="E906" i="11"/>
  <c r="AM905" i="11"/>
  <c r="E905" i="11"/>
  <c r="AM904" i="11"/>
  <c r="E904" i="11"/>
  <c r="AM903" i="11"/>
  <c r="E903" i="11"/>
  <c r="AM902" i="11"/>
  <c r="E902" i="11"/>
  <c r="AM901" i="11"/>
  <c r="E901" i="11"/>
  <c r="AM900" i="11"/>
  <c r="E900" i="11"/>
  <c r="AM899" i="11"/>
  <c r="E899" i="11"/>
  <c r="AM898" i="11"/>
  <c r="E898" i="11"/>
  <c r="AM897" i="11"/>
  <c r="E897" i="11"/>
  <c r="AM892" i="11"/>
  <c r="E892" i="11"/>
  <c r="AM891" i="11"/>
  <c r="E891" i="11"/>
  <c r="AM890" i="11"/>
  <c r="E890" i="11"/>
  <c r="AM889" i="11"/>
  <c r="E889" i="11"/>
  <c r="AM888" i="11"/>
  <c r="E888" i="11"/>
  <c r="AM887" i="11"/>
  <c r="E887" i="11"/>
  <c r="AM886" i="11"/>
  <c r="E886" i="11"/>
  <c r="AM885" i="11"/>
  <c r="E885" i="11"/>
  <c r="AM884" i="11"/>
  <c r="E884" i="11"/>
  <c r="AM883" i="11"/>
  <c r="E883" i="11"/>
  <c r="AM882" i="11"/>
  <c r="E882" i="11"/>
  <c r="AM881" i="11"/>
  <c r="E881" i="11"/>
  <c r="AM876" i="11"/>
  <c r="E876" i="11"/>
  <c r="AM875" i="11"/>
  <c r="E875" i="11"/>
  <c r="AM874" i="11"/>
  <c r="E874" i="11"/>
  <c r="AM873" i="11"/>
  <c r="E873" i="11"/>
  <c r="AM872" i="11"/>
  <c r="E872" i="11"/>
  <c r="AM871" i="11"/>
  <c r="E871" i="11"/>
  <c r="AM870" i="11"/>
  <c r="E870" i="11"/>
  <c r="AM869" i="11"/>
  <c r="E869" i="11"/>
  <c r="AM868" i="11"/>
  <c r="E868" i="11"/>
  <c r="AM867" i="11"/>
  <c r="E867" i="11"/>
  <c r="AM866" i="11"/>
  <c r="E866" i="11"/>
  <c r="AM865" i="11"/>
  <c r="E865" i="11"/>
  <c r="AM860" i="11"/>
  <c r="E860" i="11"/>
  <c r="AM859" i="11"/>
  <c r="E859" i="11"/>
  <c r="AM858" i="11"/>
  <c r="E858" i="11"/>
  <c r="AM857" i="11"/>
  <c r="E857" i="11"/>
  <c r="AM856" i="11"/>
  <c r="E856" i="11"/>
  <c r="AM855" i="11"/>
  <c r="E855" i="11"/>
  <c r="AM854" i="11"/>
  <c r="E854" i="11"/>
  <c r="AM853" i="11"/>
  <c r="E853" i="11"/>
  <c r="AM852" i="11"/>
  <c r="E852" i="11"/>
  <c r="AM851" i="11"/>
  <c r="E851" i="11"/>
  <c r="AM850" i="11"/>
  <c r="E850" i="11"/>
  <c r="AM849" i="11"/>
  <c r="E849" i="11"/>
  <c r="AM844" i="11"/>
  <c r="E844" i="11"/>
  <c r="AM843" i="11"/>
  <c r="E843" i="11"/>
  <c r="AM842" i="11"/>
  <c r="E842" i="11"/>
  <c r="AM841" i="11"/>
  <c r="E841" i="11"/>
  <c r="AM840" i="11"/>
  <c r="E840" i="11"/>
  <c r="AM839" i="11"/>
  <c r="E839" i="11"/>
  <c r="AM838" i="11"/>
  <c r="E838" i="11"/>
  <c r="AM837" i="11"/>
  <c r="E837" i="11"/>
  <c r="AM836" i="11"/>
  <c r="E836" i="11"/>
  <c r="AM835" i="11"/>
  <c r="E835" i="11"/>
  <c r="AM834" i="11"/>
  <c r="E834" i="11"/>
  <c r="AM833" i="11"/>
  <c r="E833" i="11"/>
  <c r="AM796" i="11"/>
  <c r="E796" i="11"/>
  <c r="AM795" i="11"/>
  <c r="E795" i="11"/>
  <c r="AM794" i="11"/>
  <c r="E794" i="11"/>
  <c r="AM793" i="11"/>
  <c r="E793" i="11"/>
  <c r="AM792" i="11"/>
  <c r="E792" i="11"/>
  <c r="AM791" i="11"/>
  <c r="E791" i="11"/>
  <c r="AM790" i="11"/>
  <c r="E790" i="11"/>
  <c r="AM789" i="11"/>
  <c r="E789" i="11"/>
  <c r="AM764" i="11"/>
  <c r="E764" i="11"/>
  <c r="AM763" i="11"/>
  <c r="E763" i="11"/>
  <c r="AM762" i="11"/>
  <c r="E762" i="11"/>
  <c r="AM761" i="11"/>
  <c r="E761" i="11"/>
  <c r="AM760" i="11"/>
  <c r="E760" i="11"/>
  <c r="AM759" i="11"/>
  <c r="E759" i="11"/>
  <c r="AM758" i="11"/>
  <c r="E758" i="11"/>
  <c r="AM757" i="11"/>
  <c r="E757" i="11"/>
  <c r="AM756" i="11"/>
  <c r="E756" i="11"/>
  <c r="AM755" i="11"/>
  <c r="E755" i="11"/>
  <c r="AM754" i="11"/>
  <c r="E754" i="11"/>
  <c r="AM753" i="11"/>
  <c r="E753" i="11"/>
  <c r="AM748" i="11"/>
  <c r="E748" i="11"/>
  <c r="AM747" i="11"/>
  <c r="E747" i="11"/>
  <c r="AM746" i="11"/>
  <c r="E746" i="11"/>
  <c r="AM745" i="11"/>
  <c r="E745" i="11"/>
  <c r="AM744" i="11"/>
  <c r="E744" i="11"/>
  <c r="AM743" i="11"/>
  <c r="E743" i="11"/>
  <c r="AM742" i="11"/>
  <c r="E742" i="11"/>
  <c r="AM741" i="11"/>
  <c r="E741" i="11"/>
  <c r="AM740" i="11"/>
  <c r="E740" i="11"/>
  <c r="AM739" i="11"/>
  <c r="E739" i="11"/>
  <c r="AM738" i="11"/>
  <c r="E738" i="11"/>
  <c r="AM737" i="11"/>
  <c r="E737" i="11"/>
  <c r="AM732" i="11"/>
  <c r="E732" i="11"/>
  <c r="AM731" i="11"/>
  <c r="E731" i="11"/>
  <c r="AM730" i="11"/>
  <c r="E730" i="11"/>
  <c r="AM729" i="11"/>
  <c r="E729" i="11"/>
  <c r="AM728" i="11"/>
  <c r="E728" i="11"/>
  <c r="AM727" i="11"/>
  <c r="E727" i="11"/>
  <c r="AM726" i="11"/>
  <c r="E726" i="11"/>
  <c r="AM725" i="11"/>
  <c r="E725" i="11"/>
  <c r="AM724" i="11"/>
  <c r="E724" i="11"/>
  <c r="AM723" i="11"/>
  <c r="E723" i="11"/>
  <c r="AM722" i="11"/>
  <c r="E722" i="11"/>
  <c r="AM721" i="11"/>
  <c r="E721" i="11"/>
  <c r="E636" i="11"/>
  <c r="AM635" i="11"/>
  <c r="E635" i="11"/>
  <c r="AM634" i="11"/>
  <c r="E634" i="11"/>
  <c r="AM633" i="11"/>
  <c r="E633" i="11"/>
  <c r="AM632" i="11"/>
  <c r="E632" i="11"/>
  <c r="AM631" i="11"/>
  <c r="E631" i="11"/>
  <c r="AM630" i="11"/>
  <c r="E630" i="11"/>
  <c r="AM629" i="11"/>
  <c r="E629" i="11"/>
  <c r="AM628" i="11"/>
  <c r="E628" i="11"/>
  <c r="AM627" i="11"/>
  <c r="E627" i="11"/>
  <c r="AM626" i="11"/>
  <c r="AB626" i="11"/>
  <c r="AB627" i="11" s="1"/>
  <c r="AC627" i="11" s="1"/>
  <c r="AD627" i="11" s="1"/>
  <c r="E626" i="11"/>
  <c r="AM625" i="11"/>
  <c r="AC625" i="11"/>
  <c r="AD625" i="11" s="1"/>
  <c r="E625" i="11"/>
  <c r="AM620" i="11"/>
  <c r="E620" i="11"/>
  <c r="AM619" i="11"/>
  <c r="E619" i="11"/>
  <c r="AM618" i="11"/>
  <c r="E618" i="11"/>
  <c r="AM617" i="11"/>
  <c r="E617" i="11"/>
  <c r="AM616" i="11"/>
  <c r="E616" i="11"/>
  <c r="AM615" i="11"/>
  <c r="E615" i="11"/>
  <c r="AM612" i="11"/>
  <c r="E612" i="11"/>
  <c r="AM611" i="11"/>
  <c r="E611" i="11"/>
  <c r="AM610" i="11"/>
  <c r="E610" i="11"/>
  <c r="AM609" i="11"/>
  <c r="E609" i="11"/>
  <c r="AM608" i="11"/>
  <c r="E608" i="11"/>
  <c r="AM607" i="11"/>
  <c r="E607" i="11"/>
  <c r="E602" i="11"/>
  <c r="AM601" i="11"/>
  <c r="E601" i="11"/>
  <c r="AM600" i="11"/>
  <c r="E600" i="11"/>
  <c r="AM599" i="11"/>
  <c r="E599" i="11"/>
  <c r="AM598" i="11"/>
  <c r="E598" i="11"/>
  <c r="AM597" i="11"/>
  <c r="E597" i="11"/>
  <c r="AM594" i="11"/>
  <c r="E594" i="11"/>
  <c r="AM593" i="11"/>
  <c r="E593" i="11"/>
  <c r="AM592" i="11"/>
  <c r="E592" i="11"/>
  <c r="AM591" i="11"/>
  <c r="E591" i="11"/>
  <c r="AM590" i="11"/>
  <c r="E590" i="11"/>
  <c r="AM589" i="11"/>
  <c r="E589" i="11"/>
  <c r="AM584" i="11"/>
  <c r="AC584" i="11"/>
  <c r="E584" i="11"/>
  <c r="AM583" i="11"/>
  <c r="AC583" i="11"/>
  <c r="E583" i="11"/>
  <c r="AM582" i="11"/>
  <c r="AC582" i="11"/>
  <c r="E582" i="11"/>
  <c r="AM581" i="11"/>
  <c r="AC581" i="11"/>
  <c r="E581" i="11"/>
  <c r="AM580" i="11"/>
  <c r="AC580" i="11"/>
  <c r="E580" i="11"/>
  <c r="AM579" i="11"/>
  <c r="AC579" i="11"/>
  <c r="E579" i="11"/>
  <c r="AM576" i="11"/>
  <c r="AC576" i="11"/>
  <c r="E576" i="11"/>
  <c r="AM575" i="11"/>
  <c r="AC575" i="11"/>
  <c r="E575" i="11"/>
  <c r="AM574" i="11"/>
  <c r="AC574" i="11"/>
  <c r="E574" i="11"/>
  <c r="AM573" i="11"/>
  <c r="AC573" i="11"/>
  <c r="E573" i="11"/>
  <c r="AM572" i="11"/>
  <c r="AC572" i="11"/>
  <c r="E572" i="11"/>
  <c r="AM571" i="11"/>
  <c r="AC571" i="11"/>
  <c r="E571" i="11"/>
  <c r="AC566" i="11"/>
  <c r="E566" i="11"/>
  <c r="AM565" i="11"/>
  <c r="AC565" i="11"/>
  <c r="E565" i="11"/>
  <c r="AM564" i="11"/>
  <c r="AC564" i="11"/>
  <c r="E564" i="11"/>
  <c r="AM563" i="11"/>
  <c r="AC563" i="11"/>
  <c r="E563" i="11"/>
  <c r="AM562" i="11"/>
  <c r="AC562" i="11"/>
  <c r="E562" i="11"/>
  <c r="AM561" i="11"/>
  <c r="AC561" i="11"/>
  <c r="E561" i="11"/>
  <c r="AM558" i="11"/>
  <c r="AC558" i="11"/>
  <c r="E558" i="11"/>
  <c r="AM557" i="11"/>
  <c r="AC557" i="11"/>
  <c r="E557" i="11"/>
  <c r="AM556" i="11"/>
  <c r="AC556" i="11"/>
  <c r="E556" i="11"/>
  <c r="AM555" i="11"/>
  <c r="AC555" i="11"/>
  <c r="E555" i="11"/>
  <c r="AM554" i="11"/>
  <c r="AC554" i="11"/>
  <c r="E554" i="11"/>
  <c r="AM553" i="11"/>
  <c r="AC553" i="11"/>
  <c r="E553" i="11"/>
  <c r="AM548" i="11"/>
  <c r="AC548" i="11"/>
  <c r="E548" i="11"/>
  <c r="AM547" i="11"/>
  <c r="AC547" i="11"/>
  <c r="E547" i="11"/>
  <c r="AM546" i="11"/>
  <c r="AC546" i="11"/>
  <c r="E546" i="11"/>
  <c r="AM545" i="11"/>
  <c r="AC545" i="11"/>
  <c r="E545" i="11"/>
  <c r="AM544" i="11"/>
  <c r="AC544" i="11"/>
  <c r="E544" i="11"/>
  <c r="AM543" i="11"/>
  <c r="AC543" i="11"/>
  <c r="E543" i="11"/>
  <c r="AM542" i="11"/>
  <c r="AC542" i="11"/>
  <c r="E542" i="11"/>
  <c r="AM541" i="11"/>
  <c r="AC541" i="11"/>
  <c r="E541" i="11"/>
  <c r="AM540" i="11"/>
  <c r="AC540" i="11"/>
  <c r="E540" i="11"/>
  <c r="AM539" i="11"/>
  <c r="AC539" i="11"/>
  <c r="E539" i="11"/>
  <c r="AM538" i="11"/>
  <c r="AC538" i="11"/>
  <c r="E538" i="11"/>
  <c r="AM537" i="11"/>
  <c r="AC537" i="11"/>
  <c r="E537" i="11"/>
  <c r="AM532" i="11"/>
  <c r="E532" i="11"/>
  <c r="AM531" i="11"/>
  <c r="E531" i="11"/>
  <c r="AM530" i="11"/>
  <c r="E530" i="11"/>
  <c r="AM529" i="11"/>
  <c r="E529" i="11"/>
  <c r="AM528" i="11"/>
  <c r="E528" i="11"/>
  <c r="AM527" i="11"/>
  <c r="E527" i="11"/>
  <c r="AM526" i="11"/>
  <c r="E526" i="11"/>
  <c r="AM525" i="11"/>
  <c r="E525" i="11"/>
  <c r="AM524" i="11"/>
  <c r="E524" i="11"/>
  <c r="AM523" i="11"/>
  <c r="E523" i="11"/>
  <c r="AM522" i="11"/>
  <c r="E522" i="11"/>
  <c r="AM521" i="11"/>
  <c r="E521" i="11"/>
  <c r="AM516" i="11"/>
  <c r="E516" i="11"/>
  <c r="AM515" i="11"/>
  <c r="E515" i="11"/>
  <c r="AM514" i="11"/>
  <c r="E514" i="11"/>
  <c r="AM513" i="11"/>
  <c r="E513" i="11"/>
  <c r="AM512" i="11"/>
  <c r="E512" i="11"/>
  <c r="AM511" i="11"/>
  <c r="E511" i="11"/>
  <c r="AM509" i="11"/>
  <c r="E509" i="11"/>
  <c r="AM508" i="11"/>
  <c r="E508" i="11"/>
  <c r="AM506" i="11"/>
  <c r="E506" i="11"/>
  <c r="AM505" i="11"/>
  <c r="E505" i="11"/>
  <c r="AM504" i="11"/>
  <c r="E504" i="11"/>
  <c r="AM503" i="11"/>
  <c r="E503" i="11"/>
  <c r="AM498" i="11"/>
  <c r="E498" i="11"/>
  <c r="AM497" i="11"/>
  <c r="E497" i="11"/>
  <c r="AM496" i="11"/>
  <c r="E496" i="11"/>
  <c r="AM495" i="11"/>
  <c r="E495" i="11"/>
  <c r="AM494" i="11"/>
  <c r="E494" i="11"/>
  <c r="AM493" i="11"/>
  <c r="E493" i="11"/>
  <c r="AM492" i="11"/>
  <c r="E492" i="11"/>
  <c r="AM491" i="11"/>
  <c r="E491" i="11"/>
  <c r="AM490" i="11"/>
  <c r="E490" i="11"/>
  <c r="AM489" i="11"/>
  <c r="E489" i="11"/>
  <c r="AM488" i="11"/>
  <c r="E488" i="11"/>
  <c r="AM487" i="11"/>
  <c r="E487" i="11"/>
  <c r="AM482" i="11"/>
  <c r="E482" i="11"/>
  <c r="AM481" i="11"/>
  <c r="E481" i="11"/>
  <c r="AM480" i="11"/>
  <c r="E480" i="11"/>
  <c r="AM479" i="11"/>
  <c r="E479" i="11"/>
  <c r="AM478" i="11"/>
  <c r="E478" i="11"/>
  <c r="AM477" i="11"/>
  <c r="E477" i="11"/>
  <c r="AM476" i="11"/>
  <c r="E476" i="11"/>
  <c r="AM475" i="11"/>
  <c r="E475" i="11"/>
  <c r="AM474" i="11"/>
  <c r="E474" i="11"/>
  <c r="AM473" i="11"/>
  <c r="E473" i="11"/>
  <c r="AM472" i="11"/>
  <c r="E472" i="11"/>
  <c r="AM471" i="11"/>
  <c r="E471" i="11"/>
  <c r="AM466" i="11"/>
  <c r="E466" i="11"/>
  <c r="AM465" i="11"/>
  <c r="E465" i="11"/>
  <c r="AM464" i="11"/>
  <c r="E464" i="11"/>
  <c r="AM463" i="11"/>
  <c r="E463" i="11"/>
  <c r="AM462" i="11"/>
  <c r="E462" i="11"/>
  <c r="AM461" i="11"/>
  <c r="E461" i="11"/>
  <c r="AM460" i="11"/>
  <c r="E460" i="11"/>
  <c r="AM459" i="11"/>
  <c r="E459" i="11"/>
  <c r="AM458" i="11"/>
  <c r="E458" i="11"/>
  <c r="AM457" i="11"/>
  <c r="E457" i="11"/>
  <c r="AM456" i="11"/>
  <c r="E456" i="11"/>
  <c r="AM455" i="11"/>
  <c r="E455" i="11"/>
  <c r="AM450" i="11"/>
  <c r="E450" i="11"/>
  <c r="AM449" i="11"/>
  <c r="E449" i="11"/>
  <c r="AM448" i="11"/>
  <c r="E448" i="11"/>
  <c r="AM447" i="11"/>
  <c r="E447" i="11"/>
  <c r="AM446" i="11"/>
  <c r="E446" i="11"/>
  <c r="AM445" i="11"/>
  <c r="E445" i="11"/>
  <c r="AM443" i="11"/>
  <c r="E443" i="11"/>
  <c r="AM442" i="11"/>
  <c r="E442" i="11"/>
  <c r="AM440" i="11"/>
  <c r="E440" i="11"/>
  <c r="AM439" i="11"/>
  <c r="E439" i="11"/>
  <c r="AM438" i="11"/>
  <c r="E438" i="11"/>
  <c r="AM437" i="11"/>
  <c r="E437" i="11"/>
  <c r="AM432" i="11"/>
  <c r="E432" i="11"/>
  <c r="AM431" i="11"/>
  <c r="E431" i="11"/>
  <c r="AM430" i="11"/>
  <c r="E430" i="11"/>
  <c r="AM429" i="11"/>
  <c r="E429" i="11"/>
  <c r="AM428" i="11"/>
  <c r="E428" i="11"/>
  <c r="AM427" i="11"/>
  <c r="E427" i="11"/>
  <c r="AM425" i="11"/>
  <c r="E425" i="11"/>
  <c r="AM424" i="11"/>
  <c r="E424" i="11"/>
  <c r="AM422" i="11"/>
  <c r="E422" i="11"/>
  <c r="AM421" i="11"/>
  <c r="E421" i="11"/>
  <c r="AM420" i="11"/>
  <c r="E420" i="11"/>
  <c r="AM419" i="11"/>
  <c r="E419" i="11"/>
  <c r="AM414" i="11"/>
  <c r="E414" i="11"/>
  <c r="AM413" i="11"/>
  <c r="E413" i="11"/>
  <c r="AM412" i="11"/>
  <c r="E412" i="11"/>
  <c r="AM411" i="11"/>
  <c r="E411" i="11"/>
  <c r="AM410" i="11"/>
  <c r="E410" i="11"/>
  <c r="AM409" i="11"/>
  <c r="E409" i="11"/>
  <c r="AM407" i="11"/>
  <c r="E407" i="11"/>
  <c r="AM406" i="11"/>
  <c r="E406" i="11"/>
  <c r="AM404" i="11"/>
  <c r="E404" i="11"/>
  <c r="AM403" i="11"/>
  <c r="E403" i="11"/>
  <c r="AM402" i="11"/>
  <c r="E402" i="11"/>
  <c r="AM401" i="11"/>
  <c r="E401" i="11"/>
  <c r="AM396" i="11"/>
  <c r="E396" i="11"/>
  <c r="AM395" i="11"/>
  <c r="E395" i="11"/>
  <c r="AM394" i="11"/>
  <c r="E394" i="11"/>
  <c r="AM393" i="11"/>
  <c r="E393" i="11"/>
  <c r="AM392" i="11"/>
  <c r="E392" i="11"/>
  <c r="AM391" i="11"/>
  <c r="E391" i="11"/>
  <c r="AM389" i="11"/>
  <c r="E389" i="11"/>
  <c r="AM388" i="11"/>
  <c r="E388" i="11"/>
  <c r="AM386" i="11"/>
  <c r="E386" i="11"/>
  <c r="AM385" i="11"/>
  <c r="E385" i="11"/>
  <c r="AM384" i="11"/>
  <c r="E384" i="11"/>
  <c r="AM383" i="11"/>
  <c r="E383" i="11"/>
  <c r="E378" i="11"/>
  <c r="AM377" i="11"/>
  <c r="E377" i="11"/>
  <c r="AM376" i="11"/>
  <c r="E376" i="11"/>
  <c r="AM375" i="11"/>
  <c r="E375" i="11"/>
  <c r="AM374" i="11"/>
  <c r="E374" i="11"/>
  <c r="AM373" i="11"/>
  <c r="E373" i="11"/>
  <c r="AM370" i="11"/>
  <c r="E370" i="11"/>
  <c r="AM369" i="11"/>
  <c r="E369" i="11"/>
  <c r="AM368" i="11"/>
  <c r="E368" i="11"/>
  <c r="AM367" i="11"/>
  <c r="E367" i="11"/>
  <c r="AM366" i="11"/>
  <c r="E366" i="11"/>
  <c r="AM365" i="11"/>
  <c r="E365" i="11"/>
  <c r="E360" i="11"/>
  <c r="AM359" i="11"/>
  <c r="E359" i="11"/>
  <c r="AM358" i="11"/>
  <c r="E358" i="11"/>
  <c r="AM357" i="11"/>
  <c r="E357" i="11"/>
  <c r="AM356" i="11"/>
  <c r="E356" i="11"/>
  <c r="AM355" i="11"/>
  <c r="E355" i="11"/>
  <c r="AM352" i="11"/>
  <c r="E352" i="11"/>
  <c r="AM351" i="11"/>
  <c r="E351" i="11"/>
  <c r="AM350" i="11"/>
  <c r="E350" i="11"/>
  <c r="AM349" i="11"/>
  <c r="E349" i="11"/>
  <c r="AM348" i="11"/>
  <c r="E348" i="11"/>
  <c r="AM347" i="11"/>
  <c r="E347" i="11"/>
  <c r="AM342" i="11"/>
  <c r="E342" i="11"/>
  <c r="AM341" i="11"/>
  <c r="E341" i="11"/>
  <c r="AM340" i="11"/>
  <c r="E340" i="11"/>
  <c r="AM339" i="11"/>
  <c r="E339" i="11"/>
  <c r="AM338" i="11"/>
  <c r="E338" i="11"/>
  <c r="AM337" i="11"/>
  <c r="E337" i="11"/>
  <c r="AM334" i="11"/>
  <c r="E334" i="11"/>
  <c r="AM333" i="11"/>
  <c r="E333" i="11"/>
  <c r="AM332" i="11"/>
  <c r="E332" i="11"/>
  <c r="AM331" i="11"/>
  <c r="E331" i="11"/>
  <c r="AM330" i="11"/>
  <c r="E330" i="11"/>
  <c r="AM329" i="11"/>
  <c r="E329" i="11"/>
  <c r="AM324" i="11"/>
  <c r="E324" i="11"/>
  <c r="AM323" i="11"/>
  <c r="E323" i="11"/>
  <c r="AM322" i="11"/>
  <c r="E322" i="11"/>
  <c r="AM321" i="11"/>
  <c r="E321" i="11"/>
  <c r="AM320" i="11"/>
  <c r="E320" i="11"/>
  <c r="AM319" i="11"/>
  <c r="E319" i="11"/>
  <c r="AM316" i="11"/>
  <c r="E316" i="11"/>
  <c r="AM315" i="11"/>
  <c r="E315" i="11"/>
  <c r="AM314" i="11"/>
  <c r="E314" i="11"/>
  <c r="AM313" i="11"/>
  <c r="E313" i="11"/>
  <c r="AM312" i="11"/>
  <c r="E312" i="11"/>
  <c r="AM311" i="11"/>
  <c r="E311" i="11"/>
  <c r="AM306" i="11"/>
  <c r="E306" i="11"/>
  <c r="AM305" i="11"/>
  <c r="E305" i="11"/>
  <c r="AM304" i="11"/>
  <c r="E304" i="11"/>
  <c r="AM303" i="11"/>
  <c r="E303" i="11"/>
  <c r="AM302" i="11"/>
  <c r="E302" i="11"/>
  <c r="AM301" i="11"/>
  <c r="E301" i="11"/>
  <c r="AM298" i="11"/>
  <c r="E298" i="11"/>
  <c r="AM297" i="11"/>
  <c r="E297" i="11"/>
  <c r="AM296" i="11"/>
  <c r="E296" i="11"/>
  <c r="AM295" i="11"/>
  <c r="E295" i="11"/>
  <c r="AM294" i="11"/>
  <c r="E294" i="11"/>
  <c r="AM293" i="11"/>
  <c r="E293" i="11"/>
  <c r="E288" i="11"/>
  <c r="AM287" i="11"/>
  <c r="E287" i="11"/>
  <c r="AM286" i="11"/>
  <c r="E286" i="11"/>
  <c r="AM285" i="11"/>
  <c r="E285" i="11"/>
  <c r="AM284" i="11"/>
  <c r="E284" i="11"/>
  <c r="AM283" i="11"/>
  <c r="E283" i="11"/>
  <c r="AM280" i="11"/>
  <c r="E280" i="11"/>
  <c r="AM279" i="11"/>
  <c r="E279" i="11"/>
  <c r="AM278" i="11"/>
  <c r="E278" i="11"/>
  <c r="AM277" i="11"/>
  <c r="E277" i="11"/>
  <c r="AM276" i="11"/>
  <c r="E276" i="11"/>
  <c r="AM275" i="11"/>
  <c r="E275" i="11"/>
  <c r="AM270" i="11"/>
  <c r="E270" i="11"/>
  <c r="AM269" i="11"/>
  <c r="E269" i="11"/>
  <c r="AM268" i="11"/>
  <c r="E268" i="11"/>
  <c r="AM267" i="11"/>
  <c r="E267" i="11"/>
  <c r="AM266" i="11"/>
  <c r="E266" i="11"/>
  <c r="AM265" i="11"/>
  <c r="E265" i="11"/>
  <c r="AM264" i="11"/>
  <c r="E264" i="11"/>
  <c r="AM263" i="11"/>
  <c r="E263" i="11"/>
  <c r="AM262" i="11"/>
  <c r="E262" i="11"/>
  <c r="AM261" i="11"/>
  <c r="E261" i="11"/>
  <c r="AM260" i="11"/>
  <c r="E260" i="11"/>
  <c r="E255" i="11"/>
  <c r="E254" i="11"/>
  <c r="AM253" i="11"/>
  <c r="E253" i="11"/>
  <c r="AM252" i="11"/>
  <c r="E252" i="11"/>
  <c r="AM251" i="11"/>
  <c r="E251" i="11"/>
  <c r="AM250" i="11"/>
  <c r="E250" i="11"/>
  <c r="AM247" i="11"/>
  <c r="E247" i="11"/>
  <c r="AM246" i="11"/>
  <c r="E246" i="11"/>
  <c r="AM245" i="11"/>
  <c r="E245" i="11"/>
  <c r="AM244" i="11"/>
  <c r="E244" i="11"/>
  <c r="AM243" i="11"/>
  <c r="E243" i="11"/>
  <c r="AM242" i="11"/>
  <c r="E242" i="11"/>
  <c r="E237" i="11"/>
  <c r="AM236" i="11"/>
  <c r="E236" i="11"/>
  <c r="AM235" i="11"/>
  <c r="E235" i="11"/>
  <c r="AM234" i="11"/>
  <c r="E234" i="11"/>
  <c r="AM233" i="11"/>
  <c r="E233" i="11"/>
  <c r="AM230" i="11"/>
  <c r="E230" i="11"/>
  <c r="AM229" i="11"/>
  <c r="E229" i="11"/>
  <c r="AM228" i="11"/>
  <c r="E228" i="11"/>
  <c r="AM227" i="11"/>
  <c r="E227" i="11"/>
  <c r="AM226" i="11"/>
  <c r="E226" i="11"/>
  <c r="AM225" i="11"/>
  <c r="E225" i="11"/>
  <c r="E220" i="11"/>
  <c r="E219" i="11"/>
  <c r="AM218" i="11"/>
  <c r="E218" i="11"/>
  <c r="AM217" i="11"/>
  <c r="E217" i="11"/>
  <c r="AM216" i="11"/>
  <c r="E216" i="11"/>
  <c r="AM215" i="11"/>
  <c r="E215" i="11"/>
  <c r="AM212" i="11"/>
  <c r="E212" i="11"/>
  <c r="AM211" i="11"/>
  <c r="E211" i="11"/>
  <c r="AM210" i="11"/>
  <c r="E210" i="11"/>
  <c r="AM209" i="11"/>
  <c r="E209" i="11"/>
  <c r="AM208" i="11"/>
  <c r="E208" i="11"/>
  <c r="AM207" i="11"/>
  <c r="E207" i="11"/>
  <c r="E202" i="11"/>
  <c r="E201" i="11"/>
  <c r="AM200" i="11"/>
  <c r="E200" i="11"/>
  <c r="AM199" i="11"/>
  <c r="E199" i="11"/>
  <c r="AM198" i="11"/>
  <c r="E198" i="11"/>
  <c r="AM197" i="11"/>
  <c r="E197" i="11"/>
  <c r="AM194" i="11"/>
  <c r="E194" i="11"/>
  <c r="AM193" i="11"/>
  <c r="E193" i="11"/>
  <c r="AM192" i="11"/>
  <c r="E192" i="11"/>
  <c r="AM191" i="11"/>
  <c r="E191" i="11"/>
  <c r="AM190" i="11"/>
  <c r="E190" i="11"/>
  <c r="AM189" i="11"/>
  <c r="E189" i="11"/>
  <c r="E184" i="11"/>
  <c r="E183" i="11"/>
  <c r="AM182" i="11"/>
  <c r="E182" i="11"/>
  <c r="AM181" i="11"/>
  <c r="E181" i="11"/>
  <c r="AM180" i="11"/>
  <c r="E180" i="11"/>
  <c r="AM179" i="11"/>
  <c r="E179" i="11"/>
  <c r="AM176" i="11"/>
  <c r="E176" i="11"/>
  <c r="AM175" i="11"/>
  <c r="E175" i="11"/>
  <c r="AM174" i="11"/>
  <c r="E174" i="11"/>
  <c r="AM173" i="11"/>
  <c r="E173" i="11"/>
  <c r="AM172" i="11"/>
  <c r="E172" i="11"/>
  <c r="AM171" i="11"/>
  <c r="E171" i="11"/>
  <c r="E166" i="11"/>
  <c r="AM165" i="11"/>
  <c r="E165" i="11"/>
  <c r="AM164" i="11"/>
  <c r="E164" i="11"/>
  <c r="AM163" i="11"/>
  <c r="E163" i="11"/>
  <c r="AM162" i="11"/>
  <c r="E162" i="11"/>
  <c r="AM160" i="11"/>
  <c r="E160" i="11"/>
  <c r="AM159" i="11"/>
  <c r="E159" i="11"/>
  <c r="AM157" i="11"/>
  <c r="E157" i="11"/>
  <c r="AM156" i="11"/>
  <c r="E156" i="11"/>
  <c r="AM155" i="11"/>
  <c r="E155" i="11"/>
  <c r="AM154" i="11"/>
  <c r="E154" i="11"/>
  <c r="E149" i="11"/>
  <c r="AM148" i="11"/>
  <c r="E148" i="11"/>
  <c r="AM147" i="11"/>
  <c r="E147" i="11"/>
  <c r="AM146" i="11"/>
  <c r="E146" i="11"/>
  <c r="AM145" i="11"/>
  <c r="E145" i="11"/>
  <c r="AM143" i="11"/>
  <c r="E143" i="11"/>
  <c r="AM142" i="11"/>
  <c r="E142" i="11"/>
  <c r="AM140" i="11"/>
  <c r="E140" i="11"/>
  <c r="AM139" i="11"/>
  <c r="E139" i="11"/>
  <c r="AM138" i="11"/>
  <c r="E138" i="11"/>
  <c r="AM137" i="11"/>
  <c r="E137" i="11"/>
  <c r="E132" i="11"/>
  <c r="AM131" i="11"/>
  <c r="E131" i="11"/>
  <c r="AM130" i="11"/>
  <c r="E130" i="11"/>
  <c r="AM129" i="11"/>
  <c r="E129" i="11"/>
  <c r="AM128" i="11"/>
  <c r="E128" i="11"/>
  <c r="AM126" i="11"/>
  <c r="E126" i="11"/>
  <c r="AM125" i="11"/>
  <c r="E125" i="11"/>
  <c r="AM123" i="11"/>
  <c r="E123" i="11"/>
  <c r="AM122" i="11"/>
  <c r="E122" i="11"/>
  <c r="AM121" i="11"/>
  <c r="E121" i="11"/>
  <c r="AM120" i="11"/>
  <c r="E120" i="11"/>
  <c r="E115" i="11"/>
  <c r="AM114" i="11"/>
  <c r="E114" i="11"/>
  <c r="AM113" i="11"/>
  <c r="E113" i="11"/>
  <c r="AM111" i="11"/>
  <c r="E111" i="11"/>
  <c r="AM110" i="11"/>
  <c r="E110" i="11"/>
  <c r="AM109" i="11"/>
  <c r="E109" i="11"/>
  <c r="AM108" i="11"/>
  <c r="E108" i="11"/>
  <c r="AM106" i="11"/>
  <c r="E106" i="11"/>
  <c r="AM105" i="11"/>
  <c r="E105" i="11"/>
  <c r="AM104" i="11"/>
  <c r="E104" i="11"/>
  <c r="AM103" i="11"/>
  <c r="E103" i="11"/>
  <c r="E98" i="11"/>
  <c r="AM97" i="11"/>
  <c r="E97" i="11"/>
  <c r="AM96" i="11"/>
  <c r="E96" i="11"/>
  <c r="AM94" i="11"/>
  <c r="E94" i="11"/>
  <c r="AM93" i="11"/>
  <c r="E93" i="11"/>
  <c r="AM92" i="11"/>
  <c r="E92" i="11"/>
  <c r="AM91" i="11"/>
  <c r="E91" i="11"/>
  <c r="AM89" i="11"/>
  <c r="E89" i="11"/>
  <c r="AM88" i="11"/>
  <c r="E88" i="11"/>
  <c r="AM87" i="11"/>
  <c r="E87" i="11"/>
  <c r="AM86" i="11"/>
  <c r="E86" i="11"/>
  <c r="E81" i="11"/>
  <c r="E80" i="11"/>
  <c r="E79" i="11"/>
  <c r="E77" i="11"/>
  <c r="AM76" i="11"/>
  <c r="E76" i="11"/>
  <c r="AM75" i="11"/>
  <c r="E75" i="11"/>
  <c r="AM74" i="11"/>
  <c r="E74" i="11"/>
  <c r="AM72" i="11"/>
  <c r="E72" i="11"/>
  <c r="AM71" i="11"/>
  <c r="E71" i="11"/>
  <c r="AM70" i="11"/>
  <c r="E70" i="11"/>
  <c r="AM69" i="11"/>
  <c r="E69" i="11"/>
  <c r="E64" i="11"/>
  <c r="E63" i="11"/>
  <c r="E62" i="11"/>
  <c r="E60" i="11"/>
  <c r="E59" i="11"/>
  <c r="AM58" i="11"/>
  <c r="E58" i="11"/>
  <c r="AM57" i="11"/>
  <c r="E57" i="11"/>
  <c r="AM55" i="11"/>
  <c r="E55" i="11"/>
  <c r="AM54" i="11"/>
  <c r="E54" i="11"/>
  <c r="AM53" i="11"/>
  <c r="E53" i="11"/>
  <c r="AM52" i="11"/>
  <c r="E52" i="11"/>
  <c r="E47" i="11"/>
  <c r="AM46" i="11"/>
  <c r="E46" i="11"/>
  <c r="AM45" i="11"/>
  <c r="E45" i="11"/>
  <c r="AM43" i="11"/>
  <c r="E43" i="11"/>
  <c r="AM42" i="11"/>
  <c r="E42" i="11"/>
  <c r="AM41" i="11"/>
  <c r="E41" i="11"/>
  <c r="AM40" i="11"/>
  <c r="E40" i="11"/>
  <c r="AM38" i="11"/>
  <c r="E38" i="11"/>
  <c r="AM37" i="11"/>
  <c r="E37" i="11"/>
  <c r="AM36" i="11"/>
  <c r="E36" i="11"/>
  <c r="AM35" i="11"/>
  <c r="E35" i="11"/>
  <c r="E29" i="11"/>
  <c r="E28" i="11"/>
  <c r="E27" i="11"/>
  <c r="E25" i="11"/>
  <c r="E24" i="11"/>
  <c r="AM23" i="11"/>
  <c r="E23" i="11"/>
  <c r="AM22" i="11"/>
  <c r="E22" i="11"/>
  <c r="AM20" i="11"/>
  <c r="E20" i="11"/>
  <c r="AM19" i="11"/>
  <c r="E19" i="11"/>
  <c r="AM18" i="11"/>
  <c r="E18" i="11"/>
  <c r="AM17" i="11"/>
  <c r="E17" i="11"/>
  <c r="E12" i="11"/>
  <c r="E11" i="11"/>
  <c r="E10" i="11"/>
  <c r="E9" i="11"/>
  <c r="E8" i="11"/>
  <c r="E7" i="11"/>
  <c r="E6" i="11"/>
  <c r="E5" i="11"/>
  <c r="E4" i="11"/>
  <c r="E3" i="11"/>
  <c r="E2" i="11"/>
  <c r="AC626" i="11" l="1"/>
  <c r="AD626" i="11" s="1"/>
  <c r="AQ2" i="11" a="1"/>
  <c r="AQ2" i="11" s="1"/>
  <c r="AC690" i="11"/>
  <c r="AD690" i="11" s="1"/>
  <c r="AB693" i="11"/>
  <c r="AC692" i="11"/>
  <c r="AD692" i="11" s="1"/>
  <c r="AC691" i="11"/>
  <c r="AD691" i="11" s="1"/>
  <c r="AB628" i="11"/>
  <c r="AC693" i="11" l="1"/>
  <c r="AD693" i="11" s="1"/>
  <c r="AB694" i="11"/>
  <c r="AC628" i="11"/>
  <c r="AD628" i="11" s="1"/>
  <c r="AB629" i="11"/>
  <c r="AB695" i="11" l="1"/>
  <c r="AC694" i="11"/>
  <c r="AD694" i="11" s="1"/>
  <c r="AB630" i="11"/>
  <c r="AC629" i="11"/>
  <c r="AD629" i="11" s="1"/>
  <c r="AB696" i="11" l="1"/>
  <c r="AC695" i="11"/>
  <c r="AD695" i="11" s="1"/>
  <c r="AB631" i="11"/>
  <c r="AC630" i="11"/>
  <c r="AD630" i="11" s="1"/>
  <c r="AB697" i="11" l="1"/>
  <c r="AC696" i="11"/>
  <c r="AD696" i="11" s="1"/>
  <c r="AC631" i="11"/>
  <c r="AD631" i="11" s="1"/>
  <c r="AB632" i="11"/>
  <c r="AC697" i="11" l="1"/>
  <c r="AD697" i="11" s="1"/>
  <c r="AB698" i="11"/>
  <c r="AB633" i="11"/>
  <c r="AC632" i="11"/>
  <c r="AD632" i="11" s="1"/>
  <c r="AB699" i="11" l="1"/>
  <c r="AC698" i="11"/>
  <c r="AD698" i="11" s="1"/>
  <c r="AB634" i="11"/>
  <c r="AC633" i="11"/>
  <c r="AD633" i="11" s="1"/>
  <c r="AB700" i="11" l="1"/>
  <c r="AC699" i="11"/>
  <c r="AD699" i="11" s="1"/>
  <c r="AC634" i="11"/>
  <c r="AD634" i="11" s="1"/>
  <c r="AB635" i="11"/>
  <c r="AC700" i="11" l="1"/>
  <c r="AD700" i="11" s="1"/>
  <c r="AB701" i="11"/>
  <c r="AC635" i="11"/>
  <c r="AD635" i="11" s="1"/>
  <c r="AB636" i="11"/>
  <c r="AB702" i="11" l="1"/>
  <c r="AC701" i="11"/>
  <c r="AD701" i="11" s="1"/>
  <c r="AC636" i="11"/>
  <c r="AD636" i="11" s="1"/>
  <c r="AB637" i="11"/>
  <c r="AB703" i="11" l="1"/>
  <c r="AC702" i="11"/>
  <c r="AD702" i="11" s="1"/>
  <c r="AB638" i="11"/>
  <c r="AC637" i="11"/>
  <c r="AD637" i="11" s="1"/>
  <c r="AB704" i="11" l="1"/>
  <c r="AC704" i="11" s="1"/>
  <c r="AD704" i="11" s="1"/>
  <c r="AC703" i="11"/>
  <c r="AD703" i="11" s="1"/>
  <c r="AB639" i="11"/>
  <c r="AC638" i="11"/>
  <c r="AD638" i="11" s="1"/>
  <c r="AC639" i="11" l="1"/>
  <c r="AD639" i="11" s="1"/>
  <c r="AB640" i="11"/>
  <c r="AC640" i="11" s="1"/>
  <c r="AD640" i="11" s="1"/>
  <c r="AO2" i="8" l="1"/>
  <c r="AJ674" i="8" l="1"/>
  <c r="E674" i="8"/>
  <c r="AJ673" i="8"/>
  <c r="E673" i="8"/>
  <c r="AJ672" i="8"/>
  <c r="E672" i="8"/>
  <c r="AJ671" i="8"/>
  <c r="E671" i="8"/>
  <c r="AJ670" i="8"/>
  <c r="E670" i="8"/>
  <c r="AJ669" i="8"/>
  <c r="E669" i="8"/>
  <c r="AJ668" i="8"/>
  <c r="E668" i="8"/>
  <c r="AJ667" i="8"/>
  <c r="E667" i="8"/>
  <c r="AJ666" i="8"/>
  <c r="E666" i="8"/>
  <c r="AJ665" i="8"/>
  <c r="E665" i="8"/>
  <c r="AJ664" i="8"/>
  <c r="E664" i="8"/>
  <c r="AJ663" i="8"/>
  <c r="E663" i="8"/>
  <c r="AJ662" i="8" l="1"/>
  <c r="E662" i="8"/>
  <c r="AJ661" i="8"/>
  <c r="E661" i="8"/>
  <c r="AJ660" i="8"/>
  <c r="E660" i="8"/>
  <c r="AJ659" i="8"/>
  <c r="E659" i="8"/>
  <c r="AJ658" i="8"/>
  <c r="E658" i="8"/>
  <c r="AJ657" i="8"/>
  <c r="E657" i="8"/>
  <c r="AJ656" i="8"/>
  <c r="E656" i="8"/>
  <c r="AJ655" i="8"/>
  <c r="E655" i="8"/>
  <c r="AJ654" i="8"/>
  <c r="E654" i="8"/>
  <c r="AJ653" i="8"/>
  <c r="E653" i="8"/>
  <c r="AJ652" i="8"/>
  <c r="E652" i="8"/>
  <c r="AJ651" i="8"/>
  <c r="E651" i="8"/>
  <c r="AJ650" i="8" l="1"/>
  <c r="E650" i="8"/>
  <c r="AJ649" i="8"/>
  <c r="E649" i="8"/>
  <c r="AJ648" i="8"/>
  <c r="E648" i="8"/>
  <c r="AJ647" i="8"/>
  <c r="E647" i="8"/>
  <c r="AJ646" i="8"/>
  <c r="E646" i="8"/>
  <c r="AJ645" i="8"/>
  <c r="E645" i="8"/>
  <c r="AJ644" i="8"/>
  <c r="E644" i="8"/>
  <c r="AJ643" i="8"/>
  <c r="E643" i="8"/>
  <c r="AJ642" i="8"/>
  <c r="E642" i="8"/>
  <c r="AJ641" i="8"/>
  <c r="E641" i="8"/>
  <c r="AJ640" i="8"/>
  <c r="E640" i="8"/>
  <c r="AJ639" i="8"/>
  <c r="E639" i="8"/>
  <c r="M40" i="4" l="1"/>
  <c r="L40" i="4"/>
  <c r="K40" i="4"/>
  <c r="K23" i="4"/>
  <c r="J23" i="4"/>
  <c r="I23" i="4"/>
  <c r="L20" i="4"/>
  <c r="K20" i="4"/>
  <c r="J20" i="4"/>
  <c r="I20" i="4"/>
  <c r="W17" i="4"/>
  <c r="U17" i="4"/>
  <c r="T17" i="4"/>
  <c r="S17" i="4"/>
  <c r="W16" i="4"/>
  <c r="V16" i="4"/>
  <c r="U16" i="4"/>
  <c r="T16" i="4"/>
  <c r="S16" i="4"/>
  <c r="M11" i="4"/>
  <c r="K11" i="4"/>
  <c r="J11" i="4"/>
  <c r="N10" i="4"/>
  <c r="L10" i="4"/>
  <c r="J10" i="4"/>
  <c r="N9" i="4"/>
  <c r="L9" i="4"/>
  <c r="J9" i="4"/>
  <c r="M8" i="4"/>
  <c r="K8" i="4"/>
  <c r="J8" i="4"/>
  <c r="Z173" i="3"/>
  <c r="Z172" i="3"/>
  <c r="Z171" i="3"/>
  <c r="Z170" i="3"/>
  <c r="AC169" i="3"/>
  <c r="Z169" i="3"/>
  <c r="AC168" i="3"/>
  <c r="AC167" i="3"/>
  <c r="AC166" i="3"/>
  <c r="AB166" i="3"/>
  <c r="AA166" i="3"/>
  <c r="AC165" i="3"/>
  <c r="AC164" i="3"/>
  <c r="AA162" i="3"/>
  <c r="AA161" i="3"/>
  <c r="AA160" i="3"/>
  <c r="AA159" i="3"/>
  <c r="AA158" i="3"/>
  <c r="AA157" i="3"/>
  <c r="AA156" i="3"/>
  <c r="AA154" i="3"/>
  <c r="AA148" i="3"/>
  <c r="G95" i="3"/>
  <c r="G94" i="3"/>
  <c r="G93" i="3"/>
  <c r="H83" i="3"/>
  <c r="H82" i="3"/>
  <c r="H81" i="3"/>
  <c r="S80" i="3"/>
  <c r="S79" i="3"/>
  <c r="S78" i="3"/>
  <c r="S77" i="3"/>
  <c r="AX74" i="3"/>
  <c r="AX70" i="3"/>
  <c r="AU70" i="3"/>
  <c r="AX69" i="3"/>
  <c r="AU69" i="3"/>
  <c r="AX68" i="3"/>
  <c r="AU68" i="3"/>
  <c r="AX67" i="3"/>
  <c r="AU67" i="3"/>
  <c r="S67" i="3"/>
  <c r="AX65" i="3"/>
  <c r="AV65" i="3"/>
  <c r="AU65" i="3"/>
  <c r="S65" i="3"/>
  <c r="AX64" i="3"/>
  <c r="AV64" i="3"/>
  <c r="AU64" i="3"/>
  <c r="S64" i="3"/>
  <c r="AX63" i="3"/>
  <c r="AV63" i="3"/>
  <c r="AU63" i="3"/>
  <c r="S63" i="3"/>
  <c r="S62" i="3"/>
  <c r="V61" i="3"/>
  <c r="S61" i="3"/>
  <c r="R55" i="3"/>
  <c r="AZ53" i="3"/>
  <c r="AZ52" i="3"/>
  <c r="S52" i="3"/>
  <c r="AZ51" i="3"/>
  <c r="S51" i="3"/>
  <c r="I49" i="3"/>
  <c r="S45" i="3"/>
  <c r="AX41" i="3"/>
  <c r="AU41" i="3"/>
  <c r="AX40" i="3"/>
  <c r="AU40" i="3"/>
  <c r="T40" i="3"/>
  <c r="S40" i="3"/>
  <c r="AX39" i="3"/>
  <c r="AU39" i="3"/>
  <c r="AL34" i="3"/>
  <c r="AN32" i="3"/>
  <c r="AM32" i="3"/>
  <c r="AL32" i="3"/>
  <c r="AJ32" i="3"/>
  <c r="AZ31" i="3"/>
  <c r="AN31" i="3"/>
  <c r="AM31" i="3"/>
  <c r="AL31" i="3"/>
  <c r="AJ31" i="3"/>
  <c r="AZ30" i="3"/>
  <c r="AY30" i="3"/>
  <c r="AX30" i="3"/>
  <c r="AU30" i="3"/>
  <c r="AV27" i="3"/>
  <c r="AU27" i="3"/>
  <c r="AJ27" i="3"/>
  <c r="AI27" i="3"/>
  <c r="AB27" i="3"/>
  <c r="AA27" i="3"/>
  <c r="CD16" i="3"/>
  <c r="BX16" i="3"/>
  <c r="CC15" i="3"/>
  <c r="CC14" i="3"/>
  <c r="CC13" i="3"/>
  <c r="CC12" i="3"/>
  <c r="CC11" i="3"/>
  <c r="CC10" i="3"/>
  <c r="CH9" i="3"/>
  <c r="CG9" i="3"/>
  <c r="CC9" i="3"/>
  <c r="CJ8" i="3"/>
  <c r="CI8" i="3"/>
  <c r="CH8" i="3"/>
  <c r="CG8" i="3"/>
  <c r="CD8" i="3"/>
  <c r="CC8" i="3"/>
  <c r="CJ7" i="3"/>
  <c r="CI7" i="3"/>
  <c r="CH7" i="3"/>
  <c r="CG7" i="3"/>
  <c r="CD7" i="3"/>
  <c r="CC7" i="3"/>
  <c r="CJ6" i="3"/>
  <c r="CI6" i="3"/>
  <c r="CH6" i="3"/>
  <c r="CG6" i="3"/>
  <c r="CD6" i="3"/>
  <c r="CC6" i="3"/>
  <c r="CJ5" i="3"/>
  <c r="CI5" i="3"/>
  <c r="CH5" i="3"/>
  <c r="CG5" i="3"/>
  <c r="CD5" i="3"/>
  <c r="CC5" i="3"/>
  <c r="CK4" i="3"/>
  <c r="CJ4" i="3"/>
  <c r="CI4" i="3"/>
  <c r="CH4" i="3"/>
  <c r="CG4" i="3"/>
  <c r="CF4" i="3"/>
  <c r="CE4" i="3"/>
  <c r="CD4" i="3"/>
  <c r="CC4" i="3"/>
  <c r="CB4" i="3"/>
  <c r="AC314" i="1"/>
  <c r="D314" i="1"/>
  <c r="AC313" i="1"/>
  <c r="D313" i="1"/>
  <c r="AC312" i="1"/>
  <c r="D312" i="1"/>
  <c r="AC311" i="1"/>
  <c r="D311" i="1"/>
  <c r="AC310" i="1"/>
  <c r="D310" i="1"/>
  <c r="AF309" i="1"/>
  <c r="AE309" i="1"/>
  <c r="AC309" i="1"/>
  <c r="D309" i="1"/>
  <c r="AC308" i="1"/>
  <c r="D308" i="1"/>
  <c r="AJ307" i="1"/>
  <c r="AI307" i="1"/>
  <c r="AH307" i="1"/>
  <c r="AG307" i="1"/>
  <c r="AF307" i="1"/>
  <c r="AE307" i="1"/>
  <c r="AD307" i="1"/>
  <c r="AC307" i="1"/>
  <c r="D307" i="1"/>
  <c r="AC306" i="1"/>
  <c r="D306" i="1"/>
  <c r="AC305" i="1"/>
  <c r="D305" i="1"/>
  <c r="AC304" i="1"/>
  <c r="D304" i="1"/>
  <c r="AC303" i="1"/>
  <c r="D303" i="1"/>
  <c r="AC302" i="1"/>
  <c r="D302" i="1"/>
  <c r="AC301" i="1"/>
  <c r="D301" i="1"/>
  <c r="AC300" i="1"/>
  <c r="D300" i="1"/>
  <c r="AC299" i="1"/>
  <c r="D299" i="1"/>
  <c r="AC298" i="1"/>
  <c r="D298" i="1"/>
  <c r="AF297" i="1"/>
  <c r="AE297" i="1"/>
  <c r="AC297" i="1"/>
  <c r="D297" i="1"/>
  <c r="AC296" i="1"/>
  <c r="D296" i="1"/>
  <c r="AJ295" i="1"/>
  <c r="AI295" i="1"/>
  <c r="AH295" i="1"/>
  <c r="AG295" i="1"/>
  <c r="AF295" i="1"/>
  <c r="AE295" i="1"/>
  <c r="AD295" i="1"/>
  <c r="AC295" i="1"/>
  <c r="D295" i="1"/>
  <c r="AC294" i="1"/>
  <c r="D294" i="1"/>
  <c r="AC293" i="1"/>
  <c r="D293" i="1"/>
  <c r="AC292" i="1"/>
  <c r="D292" i="1"/>
  <c r="AC291" i="1"/>
  <c r="D291" i="1"/>
  <c r="AC290" i="1"/>
  <c r="D290" i="1"/>
  <c r="AC289" i="1"/>
  <c r="D289" i="1"/>
  <c r="AC288" i="1"/>
  <c r="D288" i="1"/>
  <c r="AC287" i="1"/>
  <c r="D287" i="1"/>
  <c r="AC286" i="1"/>
  <c r="D286" i="1"/>
  <c r="AF285" i="1"/>
  <c r="AE285" i="1"/>
  <c r="AC285" i="1"/>
  <c r="D285" i="1"/>
  <c r="AC284" i="1"/>
  <c r="D284" i="1"/>
  <c r="AJ283" i="1"/>
  <c r="AI283" i="1"/>
  <c r="AH283" i="1"/>
  <c r="AG283" i="1"/>
  <c r="AF283" i="1"/>
  <c r="AE283" i="1"/>
  <c r="AD283" i="1"/>
  <c r="AC283" i="1"/>
  <c r="D283" i="1"/>
  <c r="AC282" i="1"/>
  <c r="D282" i="1"/>
  <c r="AC281" i="1"/>
  <c r="D281" i="1"/>
  <c r="AC280" i="1"/>
  <c r="D280" i="1"/>
  <c r="AC279" i="1"/>
  <c r="D279" i="1"/>
  <c r="AC278" i="1"/>
  <c r="D278" i="1"/>
  <c r="AC277" i="1"/>
  <c r="D277" i="1"/>
  <c r="AC276" i="1"/>
  <c r="D276" i="1"/>
  <c r="AC275" i="1"/>
  <c r="D275" i="1"/>
  <c r="AC274" i="1"/>
  <c r="D274" i="1"/>
  <c r="AF273" i="1"/>
  <c r="AE273" i="1"/>
  <c r="AC273" i="1"/>
  <c r="D273" i="1"/>
  <c r="AC272" i="1"/>
  <c r="D272" i="1"/>
  <c r="AJ271" i="1"/>
  <c r="AI271" i="1"/>
  <c r="AH271" i="1"/>
  <c r="AG271" i="1"/>
  <c r="AF271" i="1"/>
  <c r="AE271" i="1"/>
  <c r="AD271" i="1"/>
  <c r="AC271" i="1"/>
  <c r="D271" i="1"/>
  <c r="AC270" i="1"/>
  <c r="D270" i="1"/>
  <c r="AC269" i="1"/>
  <c r="D269" i="1"/>
  <c r="AC268" i="1"/>
  <c r="D268" i="1"/>
  <c r="AC267" i="1"/>
  <c r="D267" i="1"/>
  <c r="AC266" i="1"/>
  <c r="D266" i="1"/>
  <c r="AC265" i="1"/>
  <c r="D265" i="1"/>
  <c r="AC264" i="1"/>
  <c r="D264" i="1"/>
  <c r="AC263" i="1"/>
  <c r="D263" i="1"/>
  <c r="AC262" i="1"/>
  <c r="D262" i="1"/>
  <c r="AF261" i="1"/>
  <c r="AE261" i="1"/>
  <c r="AC261" i="1"/>
  <c r="D261" i="1"/>
  <c r="AC260" i="1"/>
  <c r="D260" i="1"/>
  <c r="AJ259" i="1"/>
  <c r="AI259" i="1"/>
  <c r="AH259" i="1"/>
  <c r="AG259" i="1"/>
  <c r="AF259" i="1"/>
  <c r="AE259" i="1"/>
  <c r="AD259" i="1"/>
  <c r="AC259" i="1"/>
  <c r="D259" i="1"/>
  <c r="AC258" i="1"/>
  <c r="D258" i="1"/>
  <c r="AC257" i="1"/>
  <c r="D257" i="1"/>
  <c r="AC256" i="1"/>
  <c r="D256" i="1"/>
  <c r="AC255" i="1"/>
  <c r="D255" i="1"/>
  <c r="D254" i="1"/>
  <c r="AC253" i="1"/>
  <c r="D253" i="1"/>
  <c r="AC252" i="1"/>
  <c r="D252" i="1"/>
  <c r="AC251" i="1"/>
  <c r="D251" i="1"/>
  <c r="AC250" i="1"/>
  <c r="D250" i="1"/>
  <c r="AF249" i="1"/>
  <c r="AE249" i="1"/>
  <c r="AC249" i="1"/>
  <c r="D249" i="1"/>
  <c r="AC248" i="1"/>
  <c r="D248" i="1"/>
  <c r="AJ247" i="1"/>
  <c r="AI247" i="1"/>
  <c r="AH247" i="1"/>
  <c r="AG247" i="1"/>
  <c r="AF247" i="1"/>
  <c r="AE247" i="1"/>
  <c r="AD247" i="1"/>
  <c r="AC247" i="1"/>
  <c r="D247" i="1"/>
  <c r="AC246" i="1"/>
  <c r="D246" i="1"/>
  <c r="AC245" i="1"/>
  <c r="D245" i="1"/>
  <c r="AC244" i="1"/>
  <c r="D244" i="1"/>
  <c r="AC243" i="1"/>
  <c r="D243" i="1"/>
  <c r="D242" i="1"/>
  <c r="AC241" i="1"/>
  <c r="D241" i="1"/>
  <c r="AC240" i="1"/>
  <c r="D240" i="1"/>
  <c r="AC239" i="1"/>
  <c r="D239" i="1"/>
  <c r="AC238" i="1"/>
  <c r="D238" i="1"/>
  <c r="AF237" i="1"/>
  <c r="AE237" i="1"/>
  <c r="AC237" i="1"/>
  <c r="D237" i="1"/>
  <c r="AC236" i="1"/>
  <c r="D236" i="1"/>
  <c r="AJ235" i="1"/>
  <c r="AI235" i="1"/>
  <c r="AH235" i="1"/>
  <c r="AG235" i="1"/>
  <c r="AF235" i="1"/>
  <c r="AE235" i="1"/>
  <c r="AD235" i="1"/>
  <c r="AC235" i="1"/>
  <c r="D235" i="1"/>
  <c r="AC234" i="1"/>
  <c r="D234" i="1"/>
  <c r="AC233" i="1"/>
  <c r="D233" i="1"/>
  <c r="AC232" i="1"/>
  <c r="D232" i="1"/>
  <c r="AC231" i="1"/>
  <c r="D231" i="1"/>
  <c r="AC230" i="1"/>
  <c r="D230" i="1"/>
  <c r="AC229" i="1"/>
  <c r="D229" i="1"/>
  <c r="AC228" i="1"/>
  <c r="D228" i="1"/>
  <c r="AC227" i="1"/>
  <c r="D227" i="1"/>
  <c r="AC226" i="1"/>
  <c r="D226" i="1"/>
  <c r="AC225" i="1"/>
  <c r="D225" i="1"/>
  <c r="AK224" i="1"/>
  <c r="AJ224" i="1"/>
  <c r="AI224" i="1"/>
  <c r="AH224" i="1"/>
  <c r="AG224" i="1"/>
  <c r="AF224" i="1"/>
  <c r="AE224" i="1"/>
  <c r="AD224" i="1"/>
  <c r="AC224" i="1"/>
  <c r="D224" i="1"/>
  <c r="AC223" i="1"/>
  <c r="D223" i="1"/>
  <c r="AC222" i="1"/>
  <c r="D222" i="1"/>
  <c r="AC221" i="1"/>
  <c r="D221" i="1"/>
  <c r="AC220" i="1"/>
  <c r="D220" i="1"/>
  <c r="AC219" i="1"/>
  <c r="D219" i="1"/>
  <c r="AC218" i="1"/>
  <c r="D218" i="1"/>
  <c r="AC217" i="1"/>
  <c r="D217" i="1"/>
  <c r="AC216" i="1"/>
  <c r="D216" i="1"/>
  <c r="AC215" i="1"/>
  <c r="D215" i="1"/>
  <c r="AC214" i="1"/>
  <c r="D214" i="1"/>
  <c r="AC213" i="1"/>
  <c r="D213" i="1"/>
  <c r="AK212" i="1"/>
  <c r="AJ212" i="1"/>
  <c r="AI212" i="1"/>
  <c r="AH212" i="1"/>
  <c r="AG212" i="1"/>
  <c r="AF212" i="1"/>
  <c r="AE212" i="1"/>
  <c r="AD212" i="1"/>
  <c r="AC212" i="1"/>
  <c r="D212" i="1"/>
  <c r="AC211" i="1"/>
  <c r="D211" i="1"/>
  <c r="AC210" i="1"/>
  <c r="D210" i="1"/>
  <c r="AC209" i="1"/>
  <c r="D209" i="1"/>
  <c r="AC208" i="1"/>
  <c r="D208" i="1"/>
  <c r="AC207" i="1"/>
  <c r="D207" i="1"/>
  <c r="AC206" i="1"/>
  <c r="D206" i="1"/>
  <c r="AC205" i="1"/>
  <c r="D205" i="1"/>
  <c r="AC204" i="1"/>
  <c r="D204" i="1"/>
  <c r="AC203" i="1"/>
  <c r="D203" i="1"/>
  <c r="AC202" i="1"/>
  <c r="D202" i="1"/>
  <c r="AC201" i="1"/>
  <c r="D201" i="1"/>
  <c r="AC200" i="1"/>
  <c r="D200" i="1"/>
  <c r="AJ199" i="1"/>
  <c r="AI199" i="1"/>
  <c r="AH199" i="1"/>
  <c r="AG199" i="1"/>
  <c r="AF199" i="1"/>
  <c r="AE199" i="1"/>
  <c r="AD199" i="1"/>
  <c r="AC199" i="1"/>
  <c r="D199" i="1"/>
  <c r="AC198" i="1"/>
  <c r="D198" i="1"/>
  <c r="AC197" i="1"/>
  <c r="D197" i="1"/>
  <c r="AC196" i="1"/>
  <c r="D196" i="1"/>
  <c r="AC195" i="1"/>
  <c r="D195" i="1"/>
  <c r="D194" i="1"/>
  <c r="AC193" i="1"/>
  <c r="D193" i="1"/>
  <c r="AC192" i="1"/>
  <c r="D192" i="1"/>
  <c r="AC191" i="1"/>
  <c r="D191" i="1"/>
  <c r="AC190" i="1"/>
  <c r="D190" i="1"/>
  <c r="AF189" i="1"/>
  <c r="AE189" i="1"/>
  <c r="AC189" i="1"/>
  <c r="D189" i="1"/>
  <c r="AC188" i="1"/>
  <c r="D188" i="1"/>
  <c r="AJ187" i="1"/>
  <c r="AI187" i="1"/>
  <c r="AH187" i="1"/>
  <c r="AG187" i="1"/>
  <c r="AF187" i="1"/>
  <c r="AE187" i="1"/>
  <c r="AD187" i="1"/>
  <c r="AC187" i="1"/>
  <c r="D187" i="1"/>
  <c r="AC186" i="1"/>
  <c r="D186" i="1"/>
  <c r="AC185" i="1"/>
  <c r="D185" i="1"/>
  <c r="AC184" i="1"/>
  <c r="D184" i="1"/>
  <c r="AC183" i="1"/>
  <c r="D183" i="1"/>
  <c r="AC182" i="1"/>
  <c r="D182" i="1"/>
  <c r="AC181" i="1"/>
  <c r="D181" i="1"/>
  <c r="AC180" i="1"/>
  <c r="D180" i="1"/>
  <c r="AC179" i="1"/>
  <c r="D179" i="1"/>
  <c r="AC178" i="1"/>
  <c r="D178" i="1"/>
  <c r="AC177" i="1"/>
  <c r="D177" i="1"/>
  <c r="AJ176" i="1"/>
  <c r="AI176" i="1"/>
  <c r="AH176" i="1"/>
  <c r="AG176" i="1"/>
  <c r="AF176" i="1"/>
  <c r="AE176" i="1"/>
  <c r="AD176" i="1"/>
  <c r="AC176" i="1"/>
  <c r="D176" i="1"/>
  <c r="AC175" i="1"/>
  <c r="D175" i="1"/>
  <c r="AC174" i="1"/>
  <c r="D174" i="1"/>
  <c r="AC173" i="1"/>
  <c r="D173" i="1"/>
  <c r="AC172" i="1"/>
  <c r="D172" i="1"/>
  <c r="D171" i="1"/>
  <c r="AC170" i="1"/>
  <c r="D170" i="1"/>
  <c r="AC169" i="1"/>
  <c r="D169" i="1"/>
  <c r="AC168" i="1"/>
  <c r="D168" i="1"/>
  <c r="AC167" i="1"/>
  <c r="D167" i="1"/>
  <c r="AF166" i="1"/>
  <c r="AE166" i="1"/>
  <c r="AC166" i="1"/>
  <c r="D166" i="1"/>
  <c r="AC165" i="1"/>
  <c r="D165" i="1"/>
  <c r="AJ164" i="1"/>
  <c r="AI164" i="1"/>
  <c r="AH164" i="1"/>
  <c r="AG164" i="1"/>
  <c r="AF164" i="1"/>
  <c r="AE164" i="1"/>
  <c r="AD164" i="1"/>
  <c r="AC164" i="1"/>
  <c r="D164" i="1"/>
  <c r="AC163" i="1"/>
  <c r="D163" i="1"/>
  <c r="AC162" i="1"/>
  <c r="D162" i="1"/>
  <c r="AC161" i="1"/>
  <c r="D161" i="1"/>
  <c r="AC160" i="1"/>
  <c r="D160" i="1"/>
  <c r="AC159" i="1"/>
  <c r="D159" i="1"/>
  <c r="AC158" i="1"/>
  <c r="D158" i="1"/>
  <c r="AC157" i="1"/>
  <c r="D157" i="1"/>
  <c r="AC156" i="1"/>
  <c r="D156" i="1"/>
  <c r="AC155" i="1"/>
  <c r="D155" i="1"/>
  <c r="AC154" i="1"/>
  <c r="D154" i="1"/>
  <c r="AJ153" i="1"/>
  <c r="AI153" i="1"/>
  <c r="AH153" i="1"/>
  <c r="AG153" i="1"/>
  <c r="AF153" i="1"/>
  <c r="AE153" i="1"/>
  <c r="AD153" i="1"/>
  <c r="AC153" i="1"/>
  <c r="D153" i="1"/>
  <c r="AC152" i="1"/>
  <c r="D152" i="1"/>
  <c r="AC151" i="1"/>
  <c r="D151" i="1"/>
  <c r="AC150" i="1"/>
  <c r="D150" i="1"/>
  <c r="AC149" i="1"/>
  <c r="D149" i="1"/>
  <c r="D148" i="1"/>
  <c r="D147" i="1"/>
  <c r="AC146" i="1"/>
  <c r="D146" i="1"/>
  <c r="AC145" i="1"/>
  <c r="D145" i="1"/>
  <c r="AC144" i="1"/>
  <c r="D144" i="1"/>
  <c r="AC143" i="1"/>
  <c r="D143" i="1"/>
  <c r="AK142" i="1"/>
  <c r="AJ142" i="1"/>
  <c r="AI142" i="1"/>
  <c r="AH142" i="1"/>
  <c r="AG142" i="1"/>
  <c r="AF142" i="1"/>
  <c r="AE142" i="1"/>
  <c r="AD142" i="1"/>
  <c r="AC142" i="1"/>
  <c r="D142" i="1"/>
  <c r="AC141" i="1"/>
  <c r="D141" i="1"/>
  <c r="AC140" i="1"/>
  <c r="D140" i="1"/>
  <c r="AC139" i="1"/>
  <c r="D139" i="1"/>
  <c r="AC138" i="1"/>
  <c r="D138" i="1"/>
  <c r="AC137" i="1"/>
  <c r="D137" i="1"/>
  <c r="D136" i="1"/>
  <c r="D135" i="1"/>
  <c r="AC134" i="1"/>
  <c r="D134" i="1"/>
  <c r="AC133" i="1"/>
  <c r="D133" i="1"/>
  <c r="AC132" i="1"/>
  <c r="D132" i="1"/>
  <c r="AC131" i="1"/>
  <c r="D131" i="1"/>
  <c r="AC130" i="1"/>
  <c r="D130" i="1"/>
  <c r="AK129" i="1"/>
  <c r="AJ129" i="1"/>
  <c r="AI129" i="1"/>
  <c r="AH129" i="1"/>
  <c r="AG129" i="1"/>
  <c r="AF129" i="1"/>
  <c r="AE129" i="1"/>
  <c r="AD129" i="1"/>
  <c r="AC129" i="1"/>
  <c r="D129" i="1"/>
  <c r="AC128" i="1"/>
  <c r="D128" i="1"/>
  <c r="AC127" i="1"/>
  <c r="D127" i="1"/>
  <c r="AC126" i="1"/>
  <c r="D126" i="1"/>
  <c r="AC125" i="1"/>
  <c r="D125" i="1"/>
  <c r="D124" i="1"/>
  <c r="D123" i="1"/>
  <c r="AC122" i="1"/>
  <c r="D122" i="1"/>
  <c r="AC121" i="1"/>
  <c r="D121" i="1"/>
  <c r="AC120" i="1"/>
  <c r="D120" i="1"/>
  <c r="AC119" i="1"/>
  <c r="D119" i="1"/>
  <c r="AC118" i="1"/>
  <c r="D118" i="1"/>
  <c r="AK117" i="1"/>
  <c r="AJ117" i="1"/>
  <c r="AI117" i="1"/>
  <c r="AH117" i="1"/>
  <c r="AG117" i="1"/>
  <c r="AF117" i="1"/>
  <c r="AE117" i="1"/>
  <c r="AD117" i="1"/>
  <c r="AC117" i="1"/>
  <c r="D117" i="1"/>
  <c r="AC116" i="1"/>
  <c r="D116" i="1"/>
  <c r="AC115" i="1"/>
  <c r="D115" i="1"/>
  <c r="AC114" i="1"/>
  <c r="D114" i="1"/>
  <c r="AC113" i="1"/>
  <c r="D113" i="1"/>
  <c r="AC112" i="1"/>
  <c r="D112" i="1"/>
  <c r="AC111" i="1"/>
  <c r="D111" i="1"/>
  <c r="AC110" i="1"/>
  <c r="D110" i="1"/>
  <c r="AC109" i="1"/>
  <c r="D109" i="1"/>
  <c r="AC108" i="1"/>
  <c r="D108" i="1"/>
  <c r="AC107" i="1"/>
  <c r="D107" i="1"/>
  <c r="AJ106" i="1"/>
  <c r="AI106" i="1"/>
  <c r="AH106" i="1"/>
  <c r="AG106" i="1"/>
  <c r="AF106" i="1"/>
  <c r="AE106" i="1"/>
  <c r="AD106" i="1"/>
  <c r="AC106" i="1"/>
  <c r="D106" i="1"/>
  <c r="AC105" i="1"/>
  <c r="D105" i="1"/>
  <c r="AC104" i="1"/>
  <c r="D104" i="1"/>
  <c r="AC103" i="1"/>
  <c r="D103" i="1"/>
  <c r="AC102" i="1"/>
  <c r="D102" i="1"/>
  <c r="D101" i="1"/>
  <c r="AC100" i="1"/>
  <c r="D100" i="1"/>
  <c r="AC99" i="1"/>
  <c r="D99" i="1"/>
  <c r="AC98" i="1"/>
  <c r="D98" i="1"/>
  <c r="AC97" i="1"/>
  <c r="D97" i="1"/>
  <c r="AC96" i="1"/>
  <c r="D96" i="1"/>
  <c r="AJ95" i="1"/>
  <c r="AI95" i="1"/>
  <c r="AH95" i="1"/>
  <c r="AG95" i="1"/>
  <c r="AF95" i="1"/>
  <c r="AE95" i="1"/>
  <c r="AD95" i="1"/>
  <c r="AC95" i="1"/>
  <c r="D95" i="1"/>
  <c r="AC94" i="1"/>
  <c r="D94" i="1"/>
  <c r="AC93" i="1"/>
  <c r="D93" i="1"/>
  <c r="AC92" i="1"/>
  <c r="D92" i="1"/>
  <c r="AC91" i="1"/>
  <c r="D91" i="1"/>
  <c r="AC90" i="1"/>
  <c r="D90" i="1"/>
  <c r="AC89" i="1"/>
  <c r="D89" i="1"/>
  <c r="AC88" i="1"/>
  <c r="D88" i="1"/>
  <c r="AC87" i="1"/>
  <c r="D87" i="1"/>
  <c r="AC86" i="1"/>
  <c r="D86" i="1"/>
  <c r="AC85" i="1"/>
  <c r="D85" i="1"/>
  <c r="AJ84" i="1"/>
  <c r="AI84" i="1"/>
  <c r="AH84" i="1"/>
  <c r="AG84" i="1"/>
  <c r="AF84" i="1"/>
  <c r="AE84" i="1"/>
  <c r="AD84" i="1"/>
  <c r="AC84" i="1"/>
  <c r="D84" i="1"/>
  <c r="AC83" i="1"/>
  <c r="D83" i="1"/>
  <c r="AC82" i="1"/>
  <c r="D82" i="1"/>
  <c r="AC81" i="1"/>
  <c r="D81" i="1"/>
  <c r="AC80" i="1"/>
  <c r="D80" i="1"/>
  <c r="AC79" i="1"/>
  <c r="D79" i="1"/>
  <c r="AC78" i="1"/>
  <c r="D78" i="1"/>
  <c r="AC77" i="1"/>
  <c r="D77" i="1"/>
  <c r="AC76" i="1"/>
  <c r="D76" i="1"/>
  <c r="AC75" i="1"/>
  <c r="D75" i="1"/>
  <c r="AC74" i="1"/>
  <c r="D74" i="1"/>
  <c r="AJ73" i="1"/>
  <c r="AI73" i="1"/>
  <c r="AH73" i="1"/>
  <c r="AG73" i="1"/>
  <c r="AF73" i="1"/>
  <c r="AE73" i="1"/>
  <c r="AD73" i="1"/>
  <c r="AC73" i="1"/>
  <c r="D73" i="1"/>
  <c r="AC72" i="1"/>
  <c r="D72" i="1"/>
  <c r="AC71" i="1"/>
  <c r="D71" i="1"/>
  <c r="AC70" i="1"/>
  <c r="D70" i="1"/>
  <c r="AC69" i="1"/>
  <c r="D69" i="1"/>
  <c r="AC68" i="1"/>
  <c r="D68" i="1"/>
  <c r="AC67" i="1"/>
  <c r="D67" i="1"/>
  <c r="AC66" i="1"/>
  <c r="D66" i="1"/>
  <c r="AC65" i="1"/>
  <c r="D65" i="1"/>
  <c r="AC64" i="1"/>
  <c r="D64" i="1"/>
  <c r="AC63" i="1"/>
  <c r="D63" i="1"/>
  <c r="AJ62" i="1"/>
  <c r="AI62" i="1"/>
  <c r="AH62" i="1"/>
  <c r="AG62" i="1"/>
  <c r="AF62" i="1"/>
  <c r="AE62" i="1"/>
  <c r="AD62" i="1"/>
  <c r="AC62" i="1"/>
  <c r="D62" i="1"/>
  <c r="AC61" i="1"/>
  <c r="D61" i="1"/>
  <c r="AC60" i="1"/>
  <c r="D60" i="1"/>
  <c r="AC59" i="1"/>
  <c r="D59" i="1"/>
  <c r="AC58" i="1"/>
  <c r="D58" i="1"/>
  <c r="D57" i="1"/>
  <c r="D56" i="1"/>
  <c r="D55" i="1"/>
  <c r="D54" i="1"/>
  <c r="AC53" i="1"/>
  <c r="D53" i="1"/>
  <c r="AC52" i="1"/>
  <c r="D52" i="1"/>
  <c r="AJ51" i="1"/>
  <c r="AI51" i="1"/>
  <c r="AH51" i="1"/>
  <c r="AG51" i="1"/>
  <c r="AF51" i="1"/>
  <c r="AE51" i="1"/>
  <c r="AD51" i="1"/>
  <c r="AC51" i="1"/>
  <c r="D51" i="1"/>
  <c r="AC50" i="1"/>
  <c r="D50" i="1"/>
  <c r="AC49" i="1"/>
  <c r="D49" i="1"/>
  <c r="AC48" i="1"/>
  <c r="D48" i="1"/>
  <c r="AC47" i="1"/>
  <c r="D47" i="1"/>
  <c r="D46" i="1"/>
  <c r="D45" i="1"/>
  <c r="D44" i="1"/>
  <c r="D43" i="1"/>
  <c r="D42" i="1"/>
  <c r="AC41" i="1"/>
  <c r="D41" i="1"/>
  <c r="AJ40" i="1"/>
  <c r="AI40" i="1"/>
  <c r="AH40" i="1"/>
  <c r="AG40" i="1"/>
  <c r="AF40" i="1"/>
  <c r="AE40" i="1"/>
  <c r="AD40" i="1"/>
  <c r="AC40" i="1"/>
  <c r="D40" i="1"/>
  <c r="AC39" i="1"/>
  <c r="D39" i="1"/>
  <c r="AS38" i="1"/>
  <c r="AC38" i="1"/>
  <c r="D38" i="1"/>
  <c r="AS37" i="1"/>
  <c r="AC37" i="1"/>
  <c r="D37" i="1"/>
  <c r="AS36" i="1"/>
  <c r="AC36" i="1"/>
  <c r="D36" i="1"/>
  <c r="AS35" i="1"/>
  <c r="D35" i="1"/>
  <c r="AS34" i="1"/>
  <c r="AC34" i="1"/>
  <c r="D34" i="1"/>
  <c r="AS33" i="1"/>
  <c r="AC33" i="1"/>
  <c r="D33" i="1"/>
  <c r="AS32" i="1"/>
  <c r="AC32" i="1"/>
  <c r="D32" i="1"/>
  <c r="AS31" i="1"/>
  <c r="AC31" i="1"/>
  <c r="D31" i="1"/>
  <c r="AS30" i="1"/>
  <c r="AC30" i="1"/>
  <c r="D30" i="1"/>
  <c r="AS29" i="1"/>
  <c r="AJ29" i="1"/>
  <c r="AI29" i="1"/>
  <c r="AH29" i="1"/>
  <c r="AG29" i="1"/>
  <c r="AF29" i="1"/>
  <c r="AE29" i="1"/>
  <c r="AD29" i="1"/>
  <c r="AC29" i="1"/>
  <c r="D29" i="1"/>
  <c r="AS28" i="1"/>
  <c r="AC28" i="1"/>
  <c r="D28" i="1"/>
  <c r="AS27" i="1"/>
  <c r="AC27" i="1"/>
  <c r="D27" i="1"/>
  <c r="AC26" i="1"/>
  <c r="D26" i="1"/>
  <c r="AC25" i="1"/>
  <c r="D25" i="1"/>
  <c r="D24" i="1"/>
  <c r="D23" i="1"/>
  <c r="D22" i="1"/>
  <c r="D21" i="1"/>
  <c r="D20" i="1"/>
  <c r="D19" i="1"/>
  <c r="AC18" i="1"/>
  <c r="D18" i="1"/>
  <c r="AK17" i="1"/>
  <c r="AJ17" i="1"/>
  <c r="AI17" i="1"/>
  <c r="AH17" i="1"/>
  <c r="AG17" i="1"/>
  <c r="AF17" i="1"/>
  <c r="AE17" i="1"/>
  <c r="AD17" i="1"/>
  <c r="AC17" i="1"/>
  <c r="D17" i="1"/>
  <c r="AC16" i="1"/>
  <c r="D16" i="1"/>
  <c r="AC15" i="1"/>
  <c r="D15" i="1"/>
  <c r="AC14" i="1"/>
  <c r="D14" i="1"/>
  <c r="AC13" i="1"/>
  <c r="D13" i="1"/>
  <c r="D12" i="1"/>
  <c r="D11" i="1"/>
  <c r="D10" i="1"/>
  <c r="D9" i="1"/>
  <c r="D8" i="1"/>
  <c r="D7" i="1"/>
  <c r="AJ6" i="1"/>
  <c r="AI6" i="1"/>
  <c r="AH6" i="1"/>
  <c r="AG6" i="1"/>
  <c r="AF6" i="1"/>
  <c r="AE6" i="1"/>
  <c r="AD6" i="1"/>
  <c r="D6" i="1"/>
  <c r="D5" i="1"/>
  <c r="D4" i="1"/>
  <c r="D3" i="1"/>
  <c r="AS2" i="1"/>
  <c r="AR2" i="1"/>
  <c r="AR2" i="1" a="1"/>
  <c r="AQ2" i="1"/>
  <c r="AP2" i="1"/>
  <c r="AO2" i="1"/>
  <c r="AN2" i="1"/>
  <c r="AM2" i="1"/>
  <c r="AL2" i="1"/>
  <c r="D2" i="1"/>
  <c r="AG554" i="9"/>
  <c r="E554" i="9"/>
  <c r="AG553" i="9"/>
  <c r="E553" i="9"/>
  <c r="AG552" i="9"/>
  <c r="E552" i="9"/>
  <c r="AG551" i="9"/>
  <c r="E551" i="9"/>
  <c r="AG550" i="9"/>
  <c r="E550" i="9"/>
  <c r="AG549" i="9"/>
  <c r="E549" i="9"/>
  <c r="AG548" i="9"/>
  <c r="E548" i="9"/>
  <c r="AG547" i="9"/>
  <c r="E547" i="9"/>
  <c r="AG546" i="9"/>
  <c r="E546" i="9"/>
  <c r="AG545" i="9"/>
  <c r="E545" i="9"/>
  <c r="AG544" i="9"/>
  <c r="E544" i="9"/>
  <c r="AG543" i="9"/>
  <c r="E543" i="9"/>
  <c r="AG542" i="9"/>
  <c r="E542" i="9"/>
  <c r="AG541" i="9"/>
  <c r="E541" i="9"/>
  <c r="AG540" i="9"/>
  <c r="E540" i="9"/>
  <c r="AG539" i="9"/>
  <c r="E539" i="9"/>
  <c r="AG538" i="9"/>
  <c r="E538" i="9"/>
  <c r="AG537" i="9"/>
  <c r="E537" i="9"/>
  <c r="AG536" i="9"/>
  <c r="E536" i="9"/>
  <c r="AG535" i="9"/>
  <c r="E535" i="9"/>
  <c r="AG534" i="9"/>
  <c r="E534" i="9"/>
  <c r="AG533" i="9"/>
  <c r="E533" i="9"/>
  <c r="AG532" i="9"/>
  <c r="E532" i="9"/>
  <c r="AG531" i="9"/>
  <c r="E531" i="9"/>
  <c r="AG530" i="9"/>
  <c r="E530" i="9"/>
  <c r="AG529" i="9"/>
  <c r="E529" i="9"/>
  <c r="AG528" i="9"/>
  <c r="E528" i="9"/>
  <c r="AG527" i="9"/>
  <c r="E527" i="9"/>
  <c r="AG526" i="9"/>
  <c r="E526" i="9"/>
  <c r="AG525" i="9"/>
  <c r="E525" i="9"/>
  <c r="AG524" i="9"/>
  <c r="E524" i="9"/>
  <c r="AG523" i="9"/>
  <c r="E523" i="9"/>
  <c r="AG522" i="9"/>
  <c r="E522" i="9"/>
  <c r="AG521" i="9"/>
  <c r="E521" i="9"/>
  <c r="AG520" i="9"/>
  <c r="E520" i="9"/>
  <c r="AG519" i="9"/>
  <c r="E519" i="9"/>
  <c r="AG518" i="9"/>
  <c r="E518" i="9"/>
  <c r="AG517" i="9"/>
  <c r="E517" i="9"/>
  <c r="AG516" i="9"/>
  <c r="E516" i="9"/>
  <c r="AG515" i="9"/>
  <c r="E515" i="9"/>
  <c r="AG514" i="9"/>
  <c r="E514" i="9"/>
  <c r="AG513" i="9"/>
  <c r="E513" i="9"/>
  <c r="AG512" i="9"/>
  <c r="E512" i="9"/>
  <c r="AG511" i="9"/>
  <c r="E511" i="9"/>
  <c r="AG510" i="9"/>
  <c r="E510" i="9"/>
  <c r="AG509" i="9"/>
  <c r="E509" i="9"/>
  <c r="AG508" i="9"/>
  <c r="E508" i="9"/>
  <c r="AG507" i="9"/>
  <c r="E507" i="9"/>
  <c r="AG506" i="9"/>
  <c r="E506" i="9"/>
  <c r="AG505" i="9"/>
  <c r="E505" i="9"/>
  <c r="AG504" i="9"/>
  <c r="E504" i="9"/>
  <c r="AG503" i="9"/>
  <c r="E503" i="9"/>
  <c r="AG502" i="9"/>
  <c r="E502" i="9"/>
  <c r="AG501" i="9"/>
  <c r="E501" i="9"/>
  <c r="AG500" i="9"/>
  <c r="E500" i="9"/>
  <c r="AG499" i="9"/>
  <c r="E499" i="9"/>
  <c r="AG498" i="9"/>
  <c r="E498" i="9"/>
  <c r="AG497" i="9"/>
  <c r="E497" i="9"/>
  <c r="AG496" i="9"/>
  <c r="E496" i="9"/>
  <c r="AG495" i="9"/>
  <c r="E495" i="9"/>
  <c r="AG494" i="9"/>
  <c r="E494" i="9"/>
  <c r="AG493" i="9"/>
  <c r="E493" i="9"/>
  <c r="AG492" i="9"/>
  <c r="E492" i="9"/>
  <c r="AG491" i="9"/>
  <c r="E491" i="9"/>
  <c r="AG490" i="9"/>
  <c r="E490" i="9"/>
  <c r="AG489" i="9"/>
  <c r="E489" i="9"/>
  <c r="AG488" i="9"/>
  <c r="E488" i="9"/>
  <c r="AG487" i="9"/>
  <c r="E487" i="9"/>
  <c r="AG486" i="9"/>
  <c r="E486" i="9"/>
  <c r="AG485" i="9"/>
  <c r="E485" i="9"/>
  <c r="AG484" i="9"/>
  <c r="E484" i="9"/>
  <c r="AG483" i="9"/>
  <c r="E483" i="9"/>
  <c r="AG482" i="9"/>
  <c r="X482" i="9"/>
  <c r="W482" i="9"/>
  <c r="V482" i="9"/>
  <c r="E482" i="9"/>
  <c r="AG481" i="9"/>
  <c r="X481" i="9"/>
  <c r="W481" i="9"/>
  <c r="V481" i="9"/>
  <c r="E481" i="9"/>
  <c r="AG480" i="9"/>
  <c r="X480" i="9"/>
  <c r="W480" i="9"/>
  <c r="V480" i="9"/>
  <c r="E480" i="9"/>
  <c r="AG479" i="9"/>
  <c r="X479" i="9"/>
  <c r="W479" i="9"/>
  <c r="V479" i="9"/>
  <c r="E479" i="9"/>
  <c r="AG478" i="9"/>
  <c r="X478" i="9"/>
  <c r="W478" i="9"/>
  <c r="V478" i="9"/>
  <c r="E478" i="9"/>
  <c r="AG477" i="9"/>
  <c r="X477" i="9"/>
  <c r="W477" i="9"/>
  <c r="V477" i="9"/>
  <c r="E477" i="9"/>
  <c r="AG476" i="9"/>
  <c r="X476" i="9"/>
  <c r="W476" i="9"/>
  <c r="V476" i="9"/>
  <c r="E476" i="9"/>
  <c r="AG475" i="9"/>
  <c r="X475" i="9"/>
  <c r="W475" i="9"/>
  <c r="V475" i="9"/>
  <c r="E475" i="9"/>
  <c r="AG474" i="9"/>
  <c r="X474" i="9"/>
  <c r="W474" i="9"/>
  <c r="V474" i="9"/>
  <c r="E474" i="9"/>
  <c r="AG473" i="9"/>
  <c r="X473" i="9"/>
  <c r="W473" i="9"/>
  <c r="V473" i="9"/>
  <c r="E473" i="9"/>
  <c r="AG472" i="9"/>
  <c r="X472" i="9"/>
  <c r="W472" i="9"/>
  <c r="V472" i="9"/>
  <c r="E472" i="9"/>
  <c r="AG471" i="9"/>
  <c r="X471" i="9"/>
  <c r="W471" i="9"/>
  <c r="E471" i="9"/>
  <c r="AG470" i="9"/>
  <c r="E470" i="9"/>
  <c r="AG469" i="9"/>
  <c r="E469" i="9"/>
  <c r="AG468" i="9"/>
  <c r="E468" i="9"/>
  <c r="AG467" i="9"/>
  <c r="E467" i="9"/>
  <c r="AG466" i="9"/>
  <c r="E466" i="9"/>
  <c r="AG465" i="9"/>
  <c r="E465" i="9"/>
  <c r="AG464" i="9"/>
  <c r="E464" i="9"/>
  <c r="AG463" i="9"/>
  <c r="E463" i="9"/>
  <c r="AG462" i="9"/>
  <c r="E462" i="9"/>
  <c r="AG461" i="9"/>
  <c r="E461" i="9"/>
  <c r="AG460" i="9"/>
  <c r="E460" i="9"/>
  <c r="AG459" i="9"/>
  <c r="E459" i="9"/>
  <c r="AG458" i="9"/>
  <c r="E458" i="9"/>
  <c r="AG457" i="9"/>
  <c r="E457" i="9"/>
  <c r="AG456" i="9"/>
  <c r="E456" i="9"/>
  <c r="AG455" i="9"/>
  <c r="E455" i="9"/>
  <c r="AG454" i="9"/>
  <c r="E454" i="9"/>
  <c r="AG453" i="9"/>
  <c r="E453" i="9"/>
  <c r="AG452" i="9"/>
  <c r="E452" i="9"/>
  <c r="AG451" i="9"/>
  <c r="E451" i="9"/>
  <c r="AG450" i="9"/>
  <c r="E450" i="9"/>
  <c r="AG449" i="9"/>
  <c r="E449" i="9"/>
  <c r="AG448" i="9"/>
  <c r="E448" i="9"/>
  <c r="AG447" i="9"/>
  <c r="E447" i="9"/>
  <c r="AG446" i="9"/>
  <c r="E446" i="9"/>
  <c r="AG445" i="9"/>
  <c r="E445" i="9"/>
  <c r="AG444" i="9"/>
  <c r="E444" i="9"/>
  <c r="AG443" i="9"/>
  <c r="E443" i="9"/>
  <c r="AG442" i="9"/>
  <c r="E442" i="9"/>
  <c r="AG441" i="9"/>
  <c r="E441" i="9"/>
  <c r="AG440" i="9"/>
  <c r="E440" i="9"/>
  <c r="AG439" i="9"/>
  <c r="E439" i="9"/>
  <c r="AG438" i="9"/>
  <c r="E438" i="9"/>
  <c r="AG437" i="9"/>
  <c r="E437" i="9"/>
  <c r="AG436" i="9"/>
  <c r="E436" i="9"/>
  <c r="AG435" i="9"/>
  <c r="E435" i="9"/>
  <c r="X434" i="9"/>
  <c r="W434" i="9"/>
  <c r="V434" i="9"/>
  <c r="E434" i="9"/>
  <c r="AG433" i="9"/>
  <c r="X433" i="9"/>
  <c r="W433" i="9"/>
  <c r="V433" i="9"/>
  <c r="E433" i="9"/>
  <c r="AG432" i="9"/>
  <c r="X432" i="9"/>
  <c r="W432" i="9"/>
  <c r="V432" i="9"/>
  <c r="E432" i="9"/>
  <c r="AG431" i="9"/>
  <c r="X431" i="9"/>
  <c r="W431" i="9"/>
  <c r="V431" i="9"/>
  <c r="E431" i="9"/>
  <c r="AG430" i="9"/>
  <c r="X430" i="9"/>
  <c r="W430" i="9"/>
  <c r="V430" i="9"/>
  <c r="E430" i="9"/>
  <c r="AG429" i="9"/>
  <c r="X429" i="9"/>
  <c r="W429" i="9"/>
  <c r="V429" i="9"/>
  <c r="E429" i="9"/>
  <c r="AG428" i="9"/>
  <c r="X428" i="9"/>
  <c r="W428" i="9"/>
  <c r="V428" i="9"/>
  <c r="E428" i="9"/>
  <c r="AG427" i="9"/>
  <c r="X427" i="9"/>
  <c r="W427" i="9"/>
  <c r="V427" i="9"/>
  <c r="E427" i="9"/>
  <c r="AG426" i="9"/>
  <c r="X426" i="9"/>
  <c r="W426" i="9"/>
  <c r="V426" i="9"/>
  <c r="E426" i="9"/>
  <c r="AG425" i="9"/>
  <c r="X425" i="9"/>
  <c r="W425" i="9"/>
  <c r="V425" i="9"/>
  <c r="E425" i="9"/>
  <c r="AG424" i="9"/>
  <c r="X424" i="9"/>
  <c r="W424" i="9"/>
  <c r="V424" i="9"/>
  <c r="E424" i="9"/>
  <c r="AG423" i="9"/>
  <c r="X423" i="9"/>
  <c r="W423" i="9"/>
  <c r="E423" i="9"/>
  <c r="AG422" i="9"/>
  <c r="E422" i="9"/>
  <c r="AG421" i="9"/>
  <c r="E421" i="9"/>
  <c r="AG420" i="9"/>
  <c r="E420" i="9"/>
  <c r="AG419" i="9"/>
  <c r="E419" i="9"/>
  <c r="AG418" i="9"/>
  <c r="E418" i="9"/>
  <c r="AG417" i="9"/>
  <c r="E417" i="9"/>
  <c r="AG416" i="9"/>
  <c r="E416" i="9"/>
  <c r="AG415" i="9"/>
  <c r="E415" i="9"/>
  <c r="AG414" i="9"/>
  <c r="E414" i="9"/>
  <c r="AG413" i="9"/>
  <c r="E413" i="9"/>
  <c r="AG412" i="9"/>
  <c r="E412" i="9"/>
  <c r="AG411" i="9"/>
  <c r="E411" i="9"/>
  <c r="E410" i="9"/>
  <c r="AG409" i="9"/>
  <c r="E409" i="9"/>
  <c r="AG408" i="9"/>
  <c r="E408" i="9"/>
  <c r="AG407" i="9"/>
  <c r="E407" i="9"/>
  <c r="AG406" i="9"/>
  <c r="E406" i="9"/>
  <c r="AG405" i="9"/>
  <c r="E405" i="9"/>
  <c r="AG404" i="9"/>
  <c r="E404" i="9"/>
  <c r="AG403" i="9"/>
  <c r="E403" i="9"/>
  <c r="AG402" i="9"/>
  <c r="E402" i="9"/>
  <c r="AG401" i="9"/>
  <c r="E401" i="9"/>
  <c r="AG400" i="9"/>
  <c r="E400" i="9"/>
  <c r="AG399" i="9"/>
  <c r="E399" i="9"/>
  <c r="AG398" i="9"/>
  <c r="W398" i="9"/>
  <c r="E398" i="9"/>
  <c r="AG397" i="9"/>
  <c r="W397" i="9"/>
  <c r="E397" i="9"/>
  <c r="AG396" i="9"/>
  <c r="W396" i="9"/>
  <c r="E396" i="9"/>
  <c r="AG395" i="9"/>
  <c r="W395" i="9"/>
  <c r="E395" i="9"/>
  <c r="AG394" i="9"/>
  <c r="W394" i="9"/>
  <c r="E394" i="9"/>
  <c r="AG393" i="9"/>
  <c r="W393" i="9"/>
  <c r="E393" i="9"/>
  <c r="AG392" i="9"/>
  <c r="W392" i="9"/>
  <c r="E392" i="9"/>
  <c r="AG391" i="9"/>
  <c r="W391" i="9"/>
  <c r="E391" i="9"/>
  <c r="AG390" i="9"/>
  <c r="W390" i="9"/>
  <c r="E390" i="9"/>
  <c r="AG389" i="9"/>
  <c r="W389" i="9"/>
  <c r="E389" i="9"/>
  <c r="AG388" i="9"/>
  <c r="W388" i="9"/>
  <c r="E388" i="9"/>
  <c r="AG387" i="9"/>
  <c r="W387" i="9"/>
  <c r="E387" i="9"/>
  <c r="W386" i="9"/>
  <c r="E386" i="9"/>
  <c r="AG385" i="9"/>
  <c r="W385" i="9"/>
  <c r="E385" i="9"/>
  <c r="AG384" i="9"/>
  <c r="W384" i="9"/>
  <c r="E384" i="9"/>
  <c r="AG383" i="9"/>
  <c r="W383" i="9"/>
  <c r="E383" i="9"/>
  <c r="AG382" i="9"/>
  <c r="W382" i="9"/>
  <c r="E382" i="9"/>
  <c r="AG381" i="9"/>
  <c r="W381" i="9"/>
  <c r="E381" i="9"/>
  <c r="AG380" i="9"/>
  <c r="W380" i="9"/>
  <c r="E380" i="9"/>
  <c r="AG379" i="9"/>
  <c r="W379" i="9"/>
  <c r="E379" i="9"/>
  <c r="AG378" i="9"/>
  <c r="W378" i="9"/>
  <c r="E378" i="9"/>
  <c r="AG377" i="9"/>
  <c r="W377" i="9"/>
  <c r="E377" i="9"/>
  <c r="AG376" i="9"/>
  <c r="W376" i="9"/>
  <c r="E376" i="9"/>
  <c r="AG375" i="9"/>
  <c r="W375" i="9"/>
  <c r="E375" i="9"/>
  <c r="AG374" i="9"/>
  <c r="W374" i="9"/>
  <c r="E374" i="9"/>
  <c r="AG373" i="9"/>
  <c r="W373" i="9"/>
  <c r="E373" i="9"/>
  <c r="AG372" i="9"/>
  <c r="W372" i="9"/>
  <c r="E372" i="9"/>
  <c r="AG371" i="9"/>
  <c r="W371" i="9"/>
  <c r="E371" i="9"/>
  <c r="AG370" i="9"/>
  <c r="W370" i="9"/>
  <c r="E370" i="9"/>
  <c r="AG369" i="9"/>
  <c r="W369" i="9"/>
  <c r="E369" i="9"/>
  <c r="AG368" i="9"/>
  <c r="W368" i="9"/>
  <c r="E368" i="9"/>
  <c r="AG367" i="9"/>
  <c r="W367" i="9"/>
  <c r="E367" i="9"/>
  <c r="AG366" i="9"/>
  <c r="W366" i="9"/>
  <c r="E366" i="9"/>
  <c r="AG365" i="9"/>
  <c r="W365" i="9"/>
  <c r="E365" i="9"/>
  <c r="AG364" i="9"/>
  <c r="W364" i="9"/>
  <c r="E364" i="9"/>
  <c r="AG363" i="9"/>
  <c r="W363" i="9"/>
  <c r="E363" i="9"/>
  <c r="AG362" i="9"/>
  <c r="E362" i="9"/>
  <c r="AG361" i="9"/>
  <c r="E361" i="9"/>
  <c r="AG360" i="9"/>
  <c r="E360" i="9"/>
  <c r="AG359" i="9"/>
  <c r="E359" i="9"/>
  <c r="AG358" i="9"/>
  <c r="E358" i="9"/>
  <c r="AG357" i="9"/>
  <c r="E357" i="9"/>
  <c r="AG356" i="9"/>
  <c r="E356" i="9"/>
  <c r="AG355" i="9"/>
  <c r="E355" i="9"/>
  <c r="AG354" i="9"/>
  <c r="E354" i="9"/>
  <c r="AG353" i="9"/>
  <c r="E353" i="9"/>
  <c r="AG352" i="9"/>
  <c r="E352" i="9"/>
  <c r="AG351" i="9"/>
  <c r="E351" i="9"/>
  <c r="AG350" i="9"/>
  <c r="E350" i="9"/>
  <c r="AG349" i="9"/>
  <c r="E349" i="9"/>
  <c r="AG348" i="9"/>
  <c r="E348" i="9"/>
  <c r="AG347" i="9"/>
  <c r="E347" i="9"/>
  <c r="AG346" i="9"/>
  <c r="E346" i="9"/>
  <c r="AG345" i="9"/>
  <c r="E345" i="9"/>
  <c r="AG344" i="9"/>
  <c r="E344" i="9"/>
  <c r="AG343" i="9"/>
  <c r="E343" i="9"/>
  <c r="AG342" i="9"/>
  <c r="E342" i="9"/>
  <c r="AG341" i="9"/>
  <c r="E341" i="9"/>
  <c r="AG340" i="9"/>
  <c r="E340" i="9"/>
  <c r="AG339" i="9"/>
  <c r="E339" i="9"/>
  <c r="AG338" i="9"/>
  <c r="E338" i="9"/>
  <c r="AG337" i="9"/>
  <c r="E337" i="9"/>
  <c r="AG336" i="9"/>
  <c r="E336" i="9"/>
  <c r="AG335" i="9"/>
  <c r="E335" i="9"/>
  <c r="AG334" i="9"/>
  <c r="E334" i="9"/>
  <c r="AG333" i="9"/>
  <c r="E333" i="9"/>
  <c r="AG332" i="9"/>
  <c r="E332" i="9"/>
  <c r="AG331" i="9"/>
  <c r="E331" i="9"/>
  <c r="AG330" i="9"/>
  <c r="E330" i="9"/>
  <c r="AG329" i="9"/>
  <c r="E329" i="9"/>
  <c r="AG328" i="9"/>
  <c r="E328" i="9"/>
  <c r="AG327" i="9"/>
  <c r="E327" i="9"/>
  <c r="AG326" i="9"/>
  <c r="E326" i="9"/>
  <c r="AG325" i="9"/>
  <c r="E325" i="9"/>
  <c r="AG324" i="9"/>
  <c r="E324" i="9"/>
  <c r="AG323" i="9"/>
  <c r="E323" i="9"/>
  <c r="AG322" i="9"/>
  <c r="E322" i="9"/>
  <c r="AG321" i="9"/>
  <c r="E321" i="9"/>
  <c r="AG320" i="9"/>
  <c r="E320" i="9"/>
  <c r="AG319" i="9"/>
  <c r="E319" i="9"/>
  <c r="AG318" i="9"/>
  <c r="E318" i="9"/>
  <c r="AG317" i="9"/>
  <c r="E317" i="9"/>
  <c r="AG316" i="9"/>
  <c r="E316" i="9"/>
  <c r="AG315" i="9"/>
  <c r="E315" i="9"/>
  <c r="AG314" i="9"/>
  <c r="E314" i="9"/>
  <c r="AG313" i="9"/>
  <c r="E313" i="9"/>
  <c r="AG312" i="9"/>
  <c r="E312" i="9"/>
  <c r="AG311" i="9"/>
  <c r="E311" i="9"/>
  <c r="AG310" i="9"/>
  <c r="E310" i="9"/>
  <c r="AG309" i="9"/>
  <c r="E309" i="9"/>
  <c r="AG308" i="9"/>
  <c r="E308" i="9"/>
  <c r="AG307" i="9"/>
  <c r="E307" i="9"/>
  <c r="AG306" i="9"/>
  <c r="E306" i="9"/>
  <c r="AG305" i="9"/>
  <c r="E305" i="9"/>
  <c r="AG304" i="9"/>
  <c r="E304" i="9"/>
  <c r="AG303" i="9"/>
  <c r="E303" i="9"/>
  <c r="AG302" i="9"/>
  <c r="E302" i="9"/>
  <c r="AG301" i="9"/>
  <c r="E301" i="9"/>
  <c r="AG300" i="9"/>
  <c r="E300" i="9"/>
  <c r="AG299" i="9"/>
  <c r="E299" i="9"/>
  <c r="AG298" i="9"/>
  <c r="E298" i="9"/>
  <c r="AG297" i="9"/>
  <c r="E297" i="9"/>
  <c r="AG296" i="9"/>
  <c r="E296" i="9"/>
  <c r="AG295" i="9"/>
  <c r="E295" i="9"/>
  <c r="AG294" i="9"/>
  <c r="E294" i="9"/>
  <c r="AG293" i="9"/>
  <c r="E293" i="9"/>
  <c r="AG292" i="9"/>
  <c r="E292" i="9"/>
  <c r="AG291" i="9"/>
  <c r="E291" i="9"/>
  <c r="AG290" i="9"/>
  <c r="E290" i="9"/>
  <c r="AG289" i="9"/>
  <c r="E289" i="9"/>
  <c r="AG288" i="9"/>
  <c r="E288" i="9"/>
  <c r="AG287" i="9"/>
  <c r="E287" i="9"/>
  <c r="AG286" i="9"/>
  <c r="E286" i="9"/>
  <c r="AG285" i="9"/>
  <c r="E285" i="9"/>
  <c r="AG284" i="9"/>
  <c r="E284" i="9"/>
  <c r="AG283" i="9"/>
  <c r="E283" i="9"/>
  <c r="AG282" i="9"/>
  <c r="E282" i="9"/>
  <c r="AG281" i="9"/>
  <c r="E281" i="9"/>
  <c r="AG280" i="9"/>
  <c r="E280" i="9"/>
  <c r="AG279" i="9"/>
  <c r="E279" i="9"/>
  <c r="AG278" i="9"/>
  <c r="E278" i="9"/>
  <c r="AG277" i="9"/>
  <c r="E277" i="9"/>
  <c r="AG276" i="9"/>
  <c r="E276" i="9"/>
  <c r="AG275" i="9"/>
  <c r="E275" i="9"/>
  <c r="AG274" i="9"/>
  <c r="E274" i="9"/>
  <c r="AG273" i="9"/>
  <c r="E273" i="9"/>
  <c r="AG272" i="9"/>
  <c r="E272" i="9"/>
  <c r="AG271" i="9"/>
  <c r="E271" i="9"/>
  <c r="AG270" i="9"/>
  <c r="E270" i="9"/>
  <c r="AG269" i="9"/>
  <c r="E269" i="9"/>
  <c r="AG268" i="9"/>
  <c r="E268" i="9"/>
  <c r="AG267" i="9"/>
  <c r="E267" i="9"/>
  <c r="AG266" i="9"/>
  <c r="E266" i="9"/>
  <c r="AG265" i="9"/>
  <c r="E265" i="9"/>
  <c r="AG264" i="9"/>
  <c r="E264" i="9"/>
  <c r="AG263" i="9"/>
  <c r="E263" i="9"/>
  <c r="AG262" i="9"/>
  <c r="E262" i="9"/>
  <c r="AG261" i="9"/>
  <c r="E261" i="9"/>
  <c r="AG260" i="9"/>
  <c r="E260" i="9"/>
  <c r="AG259" i="9"/>
  <c r="E259" i="9"/>
  <c r="AG258" i="9"/>
  <c r="E258" i="9"/>
  <c r="AG257" i="9"/>
  <c r="E257" i="9"/>
  <c r="AG256" i="9"/>
  <c r="E256" i="9"/>
  <c r="AG255" i="9"/>
  <c r="E255" i="9"/>
  <c r="E254" i="9"/>
  <c r="AG253" i="9"/>
  <c r="E253" i="9"/>
  <c r="AG252" i="9"/>
  <c r="E252" i="9"/>
  <c r="AG251" i="9"/>
  <c r="E251" i="9"/>
  <c r="AG250" i="9"/>
  <c r="E250" i="9"/>
  <c r="AG249" i="9"/>
  <c r="E249" i="9"/>
  <c r="AG248" i="9"/>
  <c r="E248" i="9"/>
  <c r="AG247" i="9"/>
  <c r="E247" i="9"/>
  <c r="AG246" i="9"/>
  <c r="E246" i="9"/>
  <c r="AG245" i="9"/>
  <c r="E245" i="9"/>
  <c r="AG244" i="9"/>
  <c r="E244" i="9"/>
  <c r="AG243" i="9"/>
  <c r="E243" i="9"/>
  <c r="E242" i="9"/>
  <c r="AG241" i="9"/>
  <c r="E241" i="9"/>
  <c r="AG240" i="9"/>
  <c r="E240" i="9"/>
  <c r="AG239" i="9"/>
  <c r="E239" i="9"/>
  <c r="AG238" i="9"/>
  <c r="E238" i="9"/>
  <c r="AG237" i="9"/>
  <c r="E237" i="9"/>
  <c r="AG236" i="9"/>
  <c r="E236" i="9"/>
  <c r="AG235" i="9"/>
  <c r="E235" i="9"/>
  <c r="AG234" i="9"/>
  <c r="E234" i="9"/>
  <c r="AG233" i="9"/>
  <c r="E233" i="9"/>
  <c r="AG232" i="9"/>
  <c r="E232" i="9"/>
  <c r="AG231" i="9"/>
  <c r="E231" i="9"/>
  <c r="AG230" i="9"/>
  <c r="E230" i="9"/>
  <c r="AG229" i="9"/>
  <c r="E229" i="9"/>
  <c r="AG228" i="9"/>
  <c r="E228" i="9"/>
  <c r="AG227" i="9"/>
  <c r="E227" i="9"/>
  <c r="AG226" i="9"/>
  <c r="E226" i="9"/>
  <c r="AG225" i="9"/>
  <c r="E225" i="9"/>
  <c r="AG224" i="9"/>
  <c r="E224" i="9"/>
  <c r="AG223" i="9"/>
  <c r="E223" i="9"/>
  <c r="AG222" i="9"/>
  <c r="E222" i="9"/>
  <c r="AG221" i="9"/>
  <c r="E221" i="9"/>
  <c r="AG220" i="9"/>
  <c r="E220" i="9"/>
  <c r="AG219" i="9"/>
  <c r="E219" i="9"/>
  <c r="AG218" i="9"/>
  <c r="E218" i="9"/>
  <c r="AG217" i="9"/>
  <c r="E217" i="9"/>
  <c r="AG216" i="9"/>
  <c r="E216" i="9"/>
  <c r="AG215" i="9"/>
  <c r="E215" i="9"/>
  <c r="AG214" i="9"/>
  <c r="E214" i="9"/>
  <c r="AG213" i="9"/>
  <c r="E213" i="9"/>
  <c r="AG212" i="9"/>
  <c r="E212" i="9"/>
  <c r="AG211" i="9"/>
  <c r="E211" i="9"/>
  <c r="AG210" i="9"/>
  <c r="E210" i="9"/>
  <c r="AG209" i="9"/>
  <c r="E209" i="9"/>
  <c r="AG208" i="9"/>
  <c r="E208" i="9"/>
  <c r="AG207" i="9"/>
  <c r="E207" i="9"/>
  <c r="AG206" i="9"/>
  <c r="E206" i="9"/>
  <c r="AG205" i="9"/>
  <c r="E205" i="9"/>
  <c r="AG204" i="9"/>
  <c r="E204" i="9"/>
  <c r="AG203" i="9"/>
  <c r="E203" i="9"/>
  <c r="AG202" i="9"/>
  <c r="E202" i="9"/>
  <c r="AG201" i="9"/>
  <c r="E201" i="9"/>
  <c r="AG200" i="9"/>
  <c r="E200" i="9"/>
  <c r="AG199" i="9"/>
  <c r="E199" i="9"/>
  <c r="AG198" i="9"/>
  <c r="E198" i="9"/>
  <c r="AG197" i="9"/>
  <c r="E197" i="9"/>
  <c r="AG196" i="9"/>
  <c r="E196" i="9"/>
  <c r="AG195" i="9"/>
  <c r="E195" i="9"/>
  <c r="E194" i="9"/>
  <c r="AG193" i="9"/>
  <c r="E193" i="9"/>
  <c r="AG192" i="9"/>
  <c r="E192" i="9"/>
  <c r="AG191" i="9"/>
  <c r="E191" i="9"/>
  <c r="AG190" i="9"/>
  <c r="E190" i="9"/>
  <c r="AG189" i="9"/>
  <c r="E189" i="9"/>
  <c r="AG188" i="9"/>
  <c r="E188" i="9"/>
  <c r="AG187" i="9"/>
  <c r="E187" i="9"/>
  <c r="AG186" i="9"/>
  <c r="E186" i="9"/>
  <c r="AG185" i="9"/>
  <c r="E185" i="9"/>
  <c r="AG184" i="9"/>
  <c r="E184" i="9"/>
  <c r="AG183" i="9"/>
  <c r="E183" i="9"/>
  <c r="AG182" i="9"/>
  <c r="E182" i="9"/>
  <c r="AG181" i="9"/>
  <c r="E181" i="9"/>
  <c r="AG180" i="9"/>
  <c r="E180" i="9"/>
  <c r="AG179" i="9"/>
  <c r="E179" i="9"/>
  <c r="AG178" i="9"/>
  <c r="E178" i="9"/>
  <c r="AG177" i="9"/>
  <c r="E177" i="9"/>
  <c r="AG176" i="9"/>
  <c r="E176" i="9"/>
  <c r="AG175" i="9"/>
  <c r="E175" i="9"/>
  <c r="AG174" i="9"/>
  <c r="E174" i="9"/>
  <c r="AG173" i="9"/>
  <c r="E173" i="9"/>
  <c r="AG172" i="9"/>
  <c r="E172" i="9"/>
  <c r="E171" i="9"/>
  <c r="AG170" i="9"/>
  <c r="E170" i="9"/>
  <c r="AG169" i="9"/>
  <c r="E169" i="9"/>
  <c r="AG168" i="9"/>
  <c r="E168" i="9"/>
  <c r="AG167" i="9"/>
  <c r="E167" i="9"/>
  <c r="AG166" i="9"/>
  <c r="E166" i="9"/>
  <c r="AG165" i="9"/>
  <c r="E165" i="9"/>
  <c r="AG164" i="9"/>
  <c r="E164" i="9"/>
  <c r="AG163" i="9"/>
  <c r="E163" i="9"/>
  <c r="AG162" i="9"/>
  <c r="E162" i="9"/>
  <c r="AG161" i="9"/>
  <c r="E161" i="9"/>
  <c r="AG160" i="9"/>
  <c r="E160" i="9"/>
  <c r="AG159" i="9"/>
  <c r="E159" i="9"/>
  <c r="AG158" i="9"/>
  <c r="E158" i="9"/>
  <c r="AG157" i="9"/>
  <c r="E157" i="9"/>
  <c r="AG156" i="9"/>
  <c r="E156" i="9"/>
  <c r="AG155" i="9"/>
  <c r="E155" i="9"/>
  <c r="AG154" i="9"/>
  <c r="E154" i="9"/>
  <c r="AG153" i="9"/>
  <c r="E153" i="9"/>
  <c r="AG152" i="9"/>
  <c r="E152" i="9"/>
  <c r="AG151" i="9"/>
  <c r="E151" i="9"/>
  <c r="AG150" i="9"/>
  <c r="E150" i="9"/>
  <c r="AG149" i="9"/>
  <c r="E149" i="9"/>
  <c r="E148" i="9"/>
  <c r="E147" i="9"/>
  <c r="AG146" i="9"/>
  <c r="E146" i="9"/>
  <c r="AG145" i="9"/>
  <c r="E145" i="9"/>
  <c r="AG144" i="9"/>
  <c r="E144" i="9"/>
  <c r="AG143" i="9"/>
  <c r="E143" i="9"/>
  <c r="AG142" i="9"/>
  <c r="E142" i="9"/>
  <c r="AG141" i="9"/>
  <c r="E141" i="9"/>
  <c r="AG140" i="9"/>
  <c r="E140" i="9"/>
  <c r="AG139" i="9"/>
  <c r="E139" i="9"/>
  <c r="AG138" i="9"/>
  <c r="E138" i="9"/>
  <c r="AG137" i="9"/>
  <c r="E137" i="9"/>
  <c r="E136" i="9"/>
  <c r="E135" i="9"/>
  <c r="AG134" i="9"/>
  <c r="E134" i="9"/>
  <c r="AG133" i="9"/>
  <c r="E133" i="9"/>
  <c r="AG132" i="9"/>
  <c r="E132" i="9"/>
  <c r="AG131" i="9"/>
  <c r="E131" i="9"/>
  <c r="AG130" i="9"/>
  <c r="E130" i="9"/>
  <c r="AG129" i="9"/>
  <c r="E129" i="9"/>
  <c r="AG128" i="9"/>
  <c r="E128" i="9"/>
  <c r="AG127" i="9"/>
  <c r="E127" i="9"/>
  <c r="AG126" i="9"/>
  <c r="E126" i="9"/>
  <c r="AG125" i="9"/>
  <c r="E125" i="9"/>
  <c r="E124" i="9"/>
  <c r="E123" i="9"/>
  <c r="AG122" i="9"/>
  <c r="E122" i="9"/>
  <c r="AG121" i="9"/>
  <c r="E121" i="9"/>
  <c r="AG120" i="9"/>
  <c r="E120" i="9"/>
  <c r="AG119" i="9"/>
  <c r="E119" i="9"/>
  <c r="AG118" i="9"/>
  <c r="E118" i="9"/>
  <c r="AG117" i="9"/>
  <c r="E117" i="9"/>
  <c r="AG116" i="9"/>
  <c r="E116" i="9"/>
  <c r="AG115" i="9"/>
  <c r="E115" i="9"/>
  <c r="AG114" i="9"/>
  <c r="E114" i="9"/>
  <c r="AG113" i="9"/>
  <c r="E113" i="9"/>
  <c r="AG112" i="9"/>
  <c r="E112" i="9"/>
  <c r="AG111" i="9"/>
  <c r="E111" i="9"/>
  <c r="AG110" i="9"/>
  <c r="E110" i="9"/>
  <c r="AG109" i="9"/>
  <c r="E109" i="9"/>
  <c r="AG108" i="9"/>
  <c r="E108" i="9"/>
  <c r="AG107" i="9"/>
  <c r="E107" i="9"/>
  <c r="AG106" i="9"/>
  <c r="E106" i="9"/>
  <c r="AG105" i="9"/>
  <c r="E105" i="9"/>
  <c r="AG104" i="9"/>
  <c r="E104" i="9"/>
  <c r="AG103" i="9"/>
  <c r="E103" i="9"/>
  <c r="AG102" i="9"/>
  <c r="E102" i="9"/>
  <c r="E101" i="9"/>
  <c r="AG100" i="9"/>
  <c r="E100" i="9"/>
  <c r="AG99" i="9"/>
  <c r="E99" i="9"/>
  <c r="AG98" i="9"/>
  <c r="E98" i="9"/>
  <c r="AG97" i="9"/>
  <c r="E97" i="9"/>
  <c r="AG96" i="9"/>
  <c r="E96" i="9"/>
  <c r="AG95" i="9"/>
  <c r="E95" i="9"/>
  <c r="AG94" i="9"/>
  <c r="E94" i="9"/>
  <c r="AG93" i="9"/>
  <c r="E93" i="9"/>
  <c r="AG92" i="9"/>
  <c r="E92" i="9"/>
  <c r="AG91" i="9"/>
  <c r="E91" i="9"/>
  <c r="AG90" i="9"/>
  <c r="E90" i="9"/>
  <c r="AG89" i="9"/>
  <c r="E89" i="9"/>
  <c r="AG88" i="9"/>
  <c r="E88" i="9"/>
  <c r="AG87" i="9"/>
  <c r="E87" i="9"/>
  <c r="AG86" i="9"/>
  <c r="E86" i="9"/>
  <c r="AG85" i="9"/>
  <c r="E85" i="9"/>
  <c r="AG84" i="9"/>
  <c r="E84" i="9"/>
  <c r="AG83" i="9"/>
  <c r="E83" i="9"/>
  <c r="AG82" i="9"/>
  <c r="E82" i="9"/>
  <c r="AG81" i="9"/>
  <c r="E81" i="9"/>
  <c r="AG80" i="9"/>
  <c r="E80" i="9"/>
  <c r="AG79" i="9"/>
  <c r="E79" i="9"/>
  <c r="AG78" i="9"/>
  <c r="E78" i="9"/>
  <c r="AG77" i="9"/>
  <c r="E77" i="9"/>
  <c r="AG76" i="9"/>
  <c r="E76" i="9"/>
  <c r="AG75" i="9"/>
  <c r="E75" i="9"/>
  <c r="AG74" i="9"/>
  <c r="E74" i="9"/>
  <c r="AG73" i="9"/>
  <c r="E73" i="9"/>
  <c r="AG72" i="9"/>
  <c r="E72" i="9"/>
  <c r="AG71" i="9"/>
  <c r="E71" i="9"/>
  <c r="AG70" i="9"/>
  <c r="E70" i="9"/>
  <c r="AG69" i="9"/>
  <c r="E69" i="9"/>
  <c r="AG68" i="9"/>
  <c r="E68" i="9"/>
  <c r="AG67" i="9"/>
  <c r="E67" i="9"/>
  <c r="AG66" i="9"/>
  <c r="E66" i="9"/>
  <c r="AG65" i="9"/>
  <c r="E65" i="9"/>
  <c r="AG64" i="9"/>
  <c r="E64" i="9"/>
  <c r="AG63" i="9"/>
  <c r="E63" i="9"/>
  <c r="AG62" i="9"/>
  <c r="E62" i="9"/>
  <c r="AG61" i="9"/>
  <c r="E61" i="9"/>
  <c r="AG60" i="9"/>
  <c r="E60" i="9"/>
  <c r="AG59" i="9"/>
  <c r="E59" i="9"/>
  <c r="AG58" i="9"/>
  <c r="E58" i="9"/>
  <c r="E57" i="9"/>
  <c r="E56" i="9"/>
  <c r="E55" i="9"/>
  <c r="E54" i="9"/>
  <c r="AG53" i="9"/>
  <c r="E53" i="9"/>
  <c r="AG52" i="9"/>
  <c r="E52" i="9"/>
  <c r="AG51" i="9"/>
  <c r="E51" i="9"/>
  <c r="AG50" i="9"/>
  <c r="E50" i="9"/>
  <c r="AG49" i="9"/>
  <c r="E49" i="9"/>
  <c r="AG48" i="9"/>
  <c r="E48" i="9"/>
  <c r="AG47" i="9"/>
  <c r="E47" i="9"/>
  <c r="E46" i="9"/>
  <c r="E45" i="9"/>
  <c r="E44" i="9"/>
  <c r="E43" i="9"/>
  <c r="E42" i="9"/>
  <c r="AG41" i="9"/>
  <c r="E41" i="9"/>
  <c r="AG40" i="9"/>
  <c r="E40" i="9"/>
  <c r="AG39" i="9"/>
  <c r="E39" i="9"/>
  <c r="AG38" i="9"/>
  <c r="E38" i="9"/>
  <c r="AG37" i="9"/>
  <c r="E37" i="9"/>
  <c r="AG36" i="9"/>
  <c r="E36" i="9"/>
  <c r="E35" i="9"/>
  <c r="AG34" i="9"/>
  <c r="E34" i="9"/>
  <c r="AG33" i="9"/>
  <c r="E33" i="9"/>
  <c r="AG32" i="9"/>
  <c r="E32" i="9"/>
  <c r="AG31" i="9"/>
  <c r="E31" i="9"/>
  <c r="AG30" i="9"/>
  <c r="E30" i="9"/>
  <c r="AG29" i="9"/>
  <c r="E29" i="9"/>
  <c r="AG28" i="9"/>
  <c r="E28" i="9"/>
  <c r="AG27" i="9"/>
  <c r="E27" i="9"/>
  <c r="AG26" i="9"/>
  <c r="E26" i="9"/>
  <c r="AG25" i="9"/>
  <c r="E25" i="9"/>
  <c r="E24" i="9"/>
  <c r="E23" i="9"/>
  <c r="E22" i="9"/>
  <c r="E21" i="9"/>
  <c r="E20" i="9"/>
  <c r="E19" i="9"/>
  <c r="AG18" i="9"/>
  <c r="E18" i="9"/>
  <c r="AG17" i="9"/>
  <c r="E17" i="9"/>
  <c r="AG16" i="9"/>
  <c r="E16" i="9"/>
  <c r="AG15" i="9"/>
  <c r="E15" i="9"/>
  <c r="AG14" i="9"/>
  <c r="E14" i="9"/>
  <c r="AG13" i="9"/>
  <c r="E13" i="9"/>
  <c r="E12" i="9"/>
  <c r="E11" i="9"/>
  <c r="E10" i="9"/>
  <c r="E9" i="9"/>
  <c r="E8" i="9"/>
  <c r="E7" i="9"/>
  <c r="E6" i="9"/>
  <c r="E5" i="9"/>
  <c r="E4" i="9"/>
  <c r="E3" i="9"/>
  <c r="E2" i="9"/>
  <c r="AJ638" i="8"/>
  <c r="E638" i="8"/>
  <c r="AJ637" i="8"/>
  <c r="E637" i="8"/>
  <c r="AJ636" i="8"/>
  <c r="E636" i="8"/>
  <c r="AJ635" i="8"/>
  <c r="E635" i="8"/>
  <c r="AJ634" i="8"/>
  <c r="E634" i="8"/>
  <c r="AJ633" i="8"/>
  <c r="E633" i="8"/>
  <c r="AJ632" i="8"/>
  <c r="E632" i="8"/>
  <c r="AJ631" i="8"/>
  <c r="E631" i="8"/>
  <c r="AJ630" i="8"/>
  <c r="E630" i="8"/>
  <c r="AJ629" i="8"/>
  <c r="E629" i="8"/>
  <c r="AJ628" i="8"/>
  <c r="E628" i="8"/>
  <c r="AJ627" i="8"/>
  <c r="E627" i="8"/>
  <c r="AJ626" i="8"/>
  <c r="E626" i="8"/>
  <c r="AJ625" i="8"/>
  <c r="E625" i="8"/>
  <c r="AJ624" i="8"/>
  <c r="E624" i="8"/>
  <c r="AJ623" i="8"/>
  <c r="E623" i="8"/>
  <c r="AJ622" i="8"/>
  <c r="E622" i="8"/>
  <c r="AJ621" i="8"/>
  <c r="E621" i="8"/>
  <c r="AJ620" i="8"/>
  <c r="E620" i="8"/>
  <c r="AJ619" i="8"/>
  <c r="E619" i="8"/>
  <c r="AJ618" i="8"/>
  <c r="E618" i="8"/>
  <c r="AJ617" i="8"/>
  <c r="E617" i="8"/>
  <c r="AJ616" i="8"/>
  <c r="E616" i="8"/>
  <c r="AJ615" i="8"/>
  <c r="E615" i="8"/>
  <c r="AJ614" i="8"/>
  <c r="E614" i="8"/>
  <c r="AJ613" i="8"/>
  <c r="E613" i="8"/>
  <c r="AJ612" i="8"/>
  <c r="E612" i="8"/>
  <c r="AJ611" i="8"/>
  <c r="E611" i="8"/>
  <c r="AJ610" i="8"/>
  <c r="E610" i="8"/>
  <c r="AJ609" i="8"/>
  <c r="E609" i="8"/>
  <c r="AJ608" i="8"/>
  <c r="E608" i="8"/>
  <c r="AJ607" i="8"/>
  <c r="E607" i="8"/>
  <c r="AJ606" i="8"/>
  <c r="E606" i="8"/>
  <c r="AJ605" i="8"/>
  <c r="E605" i="8"/>
  <c r="AJ604" i="8"/>
  <c r="E604" i="8"/>
  <c r="AJ603" i="8"/>
  <c r="E603" i="8"/>
  <c r="AJ602" i="8"/>
  <c r="E602" i="8"/>
  <c r="AJ601" i="8"/>
  <c r="E601" i="8"/>
  <c r="AJ600" i="8"/>
  <c r="E600" i="8"/>
  <c r="AJ599" i="8"/>
  <c r="E599" i="8"/>
  <c r="AJ598" i="8"/>
  <c r="E598" i="8"/>
  <c r="AJ597" i="8"/>
  <c r="E597" i="8"/>
  <c r="AJ596" i="8"/>
  <c r="E596" i="8"/>
  <c r="AJ595" i="8"/>
  <c r="E595" i="8"/>
  <c r="AJ594" i="8"/>
  <c r="E594" i="8"/>
  <c r="AJ593" i="8"/>
  <c r="E593" i="8"/>
  <c r="AJ592" i="8"/>
  <c r="E592" i="8"/>
  <c r="AJ591" i="8"/>
  <c r="E591" i="8"/>
  <c r="AJ590" i="8"/>
  <c r="E590" i="8"/>
  <c r="AJ589" i="8"/>
  <c r="E589" i="8"/>
  <c r="AJ588" i="8"/>
  <c r="E588" i="8"/>
  <c r="AJ587" i="8"/>
  <c r="E587" i="8"/>
  <c r="AJ586" i="8"/>
  <c r="E586" i="8"/>
  <c r="AJ585" i="8"/>
  <c r="E585" i="8"/>
  <c r="AJ584" i="8"/>
  <c r="E584" i="8"/>
  <c r="AJ583" i="8"/>
  <c r="E583" i="8"/>
  <c r="AJ582" i="8"/>
  <c r="E582" i="8"/>
  <c r="AJ581" i="8"/>
  <c r="E581" i="8"/>
  <c r="AJ580" i="8"/>
  <c r="E580" i="8"/>
  <c r="AJ579" i="8"/>
  <c r="E579" i="8"/>
  <c r="AJ578" i="8"/>
  <c r="E578" i="8"/>
  <c r="AJ577" i="8"/>
  <c r="E577" i="8"/>
  <c r="AJ576" i="8"/>
  <c r="E576" i="8"/>
  <c r="AJ575" i="8"/>
  <c r="E575" i="8"/>
  <c r="AJ574" i="8"/>
  <c r="E574" i="8"/>
  <c r="AJ573" i="8"/>
  <c r="E573" i="8"/>
  <c r="AJ572" i="8"/>
  <c r="E572" i="8"/>
  <c r="AJ571" i="8"/>
  <c r="E571" i="8"/>
  <c r="AJ570" i="8"/>
  <c r="E570" i="8"/>
  <c r="AJ569" i="8"/>
  <c r="E569" i="8"/>
  <c r="AJ568" i="8"/>
  <c r="E568" i="8"/>
  <c r="AJ567" i="8"/>
  <c r="E567" i="8"/>
  <c r="AJ566" i="8"/>
  <c r="E566" i="8"/>
  <c r="AJ565" i="8"/>
  <c r="E565" i="8"/>
  <c r="AJ564" i="8"/>
  <c r="E564" i="8"/>
  <c r="AJ563" i="8"/>
  <c r="E563" i="8"/>
  <c r="AJ562" i="8"/>
  <c r="E562" i="8"/>
  <c r="AJ561" i="8"/>
  <c r="E561" i="8"/>
  <c r="AJ560" i="8"/>
  <c r="E560" i="8"/>
  <c r="AJ559" i="8"/>
  <c r="E559" i="8"/>
  <c r="AJ558" i="8"/>
  <c r="E558" i="8"/>
  <c r="AJ557" i="8"/>
  <c r="E557" i="8"/>
  <c r="AJ556" i="8"/>
  <c r="E556" i="8"/>
  <c r="AJ555" i="8"/>
  <c r="E555" i="8"/>
  <c r="AJ554" i="8"/>
  <c r="E554" i="8"/>
  <c r="AJ553" i="8"/>
  <c r="E553" i="8"/>
  <c r="AJ552" i="8"/>
  <c r="E552" i="8"/>
  <c r="AJ551" i="8"/>
  <c r="E551" i="8"/>
  <c r="AJ550" i="8"/>
  <c r="E550" i="8"/>
  <c r="AJ549" i="8"/>
  <c r="E549" i="8"/>
  <c r="AJ548" i="8"/>
  <c r="E548" i="8"/>
  <c r="AJ547" i="8"/>
  <c r="E547" i="8"/>
  <c r="AJ546" i="8"/>
  <c r="E546" i="8"/>
  <c r="AJ545" i="8"/>
  <c r="E545" i="8"/>
  <c r="AJ544" i="8"/>
  <c r="E544" i="8"/>
  <c r="AJ543" i="8"/>
  <c r="E543" i="8"/>
  <c r="AJ542" i="8"/>
  <c r="E542" i="8"/>
  <c r="AJ541" i="8"/>
  <c r="E541" i="8"/>
  <c r="AJ540" i="8"/>
  <c r="E540" i="8"/>
  <c r="AJ539" i="8"/>
  <c r="E539" i="8"/>
  <c r="AJ538" i="8"/>
  <c r="E538" i="8"/>
  <c r="AJ537" i="8"/>
  <c r="E537" i="8"/>
  <c r="AJ536" i="8"/>
  <c r="E536" i="8"/>
  <c r="AJ535" i="8"/>
  <c r="E535" i="8"/>
  <c r="AJ534" i="8"/>
  <c r="E534" i="8"/>
  <c r="AJ533" i="8"/>
  <c r="E533" i="8"/>
  <c r="AJ532" i="8"/>
  <c r="E532" i="8"/>
  <c r="AJ531" i="8"/>
  <c r="E531" i="8"/>
  <c r="AJ530" i="8"/>
  <c r="E530" i="8"/>
  <c r="AJ529" i="8"/>
  <c r="E529" i="8"/>
  <c r="AJ528" i="8"/>
  <c r="E528" i="8"/>
  <c r="AJ527" i="8"/>
  <c r="E527" i="8"/>
  <c r="AJ526" i="8"/>
  <c r="E526" i="8"/>
  <c r="AJ525" i="8"/>
  <c r="E525" i="8"/>
  <c r="AJ524" i="8"/>
  <c r="E524" i="8"/>
  <c r="AJ523" i="8"/>
  <c r="E523" i="8"/>
  <c r="AJ522" i="8"/>
  <c r="E522" i="8"/>
  <c r="AJ521" i="8"/>
  <c r="E521" i="8"/>
  <c r="AJ520" i="8"/>
  <c r="E520" i="8"/>
  <c r="AJ519" i="8"/>
  <c r="E519" i="8"/>
  <c r="AJ518" i="8"/>
  <c r="E518" i="8"/>
  <c r="AJ517" i="8"/>
  <c r="E517" i="8"/>
  <c r="AJ516" i="8"/>
  <c r="E516" i="8"/>
  <c r="AJ515" i="8"/>
  <c r="E515" i="8"/>
  <c r="AJ514" i="8"/>
  <c r="E514" i="8"/>
  <c r="AJ513" i="8"/>
  <c r="E513" i="8"/>
  <c r="AJ512" i="8"/>
  <c r="E512" i="8"/>
  <c r="AJ511" i="8"/>
  <c r="E511" i="8"/>
  <c r="AJ510" i="8"/>
  <c r="E510" i="8"/>
  <c r="AJ509" i="8"/>
  <c r="E509" i="8"/>
  <c r="AJ508" i="8"/>
  <c r="E508" i="8"/>
  <c r="AJ507" i="8"/>
  <c r="E507" i="8"/>
  <c r="AJ506" i="8"/>
  <c r="E506" i="8"/>
  <c r="AJ505" i="8"/>
  <c r="E505" i="8"/>
  <c r="AJ504" i="8"/>
  <c r="E504" i="8"/>
  <c r="AJ503" i="8"/>
  <c r="E503" i="8"/>
  <c r="AJ502" i="8"/>
  <c r="E502" i="8"/>
  <c r="AJ501" i="8"/>
  <c r="E501" i="8"/>
  <c r="AJ500" i="8"/>
  <c r="E500" i="8"/>
  <c r="AJ499" i="8"/>
  <c r="E499" i="8"/>
  <c r="AJ498" i="8"/>
  <c r="E498" i="8"/>
  <c r="AJ497" i="8"/>
  <c r="E497" i="8"/>
  <c r="AJ496" i="8"/>
  <c r="E496" i="8"/>
  <c r="AJ495" i="8"/>
  <c r="E495" i="8"/>
  <c r="AJ494" i="8"/>
  <c r="E494" i="8"/>
  <c r="AJ493" i="8"/>
  <c r="E493" i="8"/>
  <c r="AJ492" i="8"/>
  <c r="E492" i="8"/>
  <c r="AJ491" i="8"/>
  <c r="E491" i="8"/>
  <c r="AJ490" i="8"/>
  <c r="E490" i="8"/>
  <c r="AJ489" i="8"/>
  <c r="E489" i="8"/>
  <c r="AJ488" i="8"/>
  <c r="E488" i="8"/>
  <c r="AJ487" i="8"/>
  <c r="E487" i="8"/>
  <c r="AJ486" i="8"/>
  <c r="E486" i="8"/>
  <c r="AJ485" i="8"/>
  <c r="E485" i="8"/>
  <c r="AJ484" i="8"/>
  <c r="E484" i="8"/>
  <c r="AJ483" i="8"/>
  <c r="E483" i="8"/>
  <c r="AJ482" i="8"/>
  <c r="E482" i="8"/>
  <c r="AJ481" i="8"/>
  <c r="E481" i="8"/>
  <c r="AJ480" i="8"/>
  <c r="E480" i="8"/>
  <c r="AJ479" i="8"/>
  <c r="E479" i="8"/>
  <c r="AJ478" i="8"/>
  <c r="E478" i="8"/>
  <c r="AJ477" i="8"/>
  <c r="E477" i="8"/>
  <c r="AJ476" i="8"/>
  <c r="E476" i="8"/>
  <c r="AJ475" i="8"/>
  <c r="E475" i="8"/>
  <c r="AJ474" i="8"/>
  <c r="E474" i="8"/>
  <c r="AJ473" i="8"/>
  <c r="E473" i="8"/>
  <c r="AJ472" i="8"/>
  <c r="Y472" i="8"/>
  <c r="Y473" i="8" s="1"/>
  <c r="E472" i="8"/>
  <c r="AJ471" i="8"/>
  <c r="Z471" i="8"/>
  <c r="AA471" i="8" s="1"/>
  <c r="E471" i="8"/>
  <c r="AJ470" i="8"/>
  <c r="E470" i="8"/>
  <c r="AJ469" i="8"/>
  <c r="E469" i="8"/>
  <c r="AJ468" i="8"/>
  <c r="E468" i="8"/>
  <c r="AJ467" i="8"/>
  <c r="E467" i="8"/>
  <c r="AJ466" i="8"/>
  <c r="E466" i="8"/>
  <c r="AJ465" i="8"/>
  <c r="E465" i="8"/>
  <c r="AJ464" i="8"/>
  <c r="E464" i="8"/>
  <c r="AJ463" i="8"/>
  <c r="E463" i="8"/>
  <c r="AJ462" i="8"/>
  <c r="E462" i="8"/>
  <c r="AJ461" i="8"/>
  <c r="E461" i="8"/>
  <c r="AJ460" i="8"/>
  <c r="E460" i="8"/>
  <c r="AJ459" i="8"/>
  <c r="E459" i="8"/>
  <c r="AJ458" i="8"/>
  <c r="E458" i="8"/>
  <c r="AJ457" i="8"/>
  <c r="E457" i="8"/>
  <c r="AJ456" i="8"/>
  <c r="E456" i="8"/>
  <c r="AJ455" i="8"/>
  <c r="E455" i="8"/>
  <c r="AJ454" i="8"/>
  <c r="E454" i="8"/>
  <c r="AJ453" i="8"/>
  <c r="E453" i="8"/>
  <c r="AJ452" i="8"/>
  <c r="E452" i="8"/>
  <c r="AJ451" i="8"/>
  <c r="E451" i="8"/>
  <c r="AJ450" i="8"/>
  <c r="E450" i="8"/>
  <c r="AJ449" i="8"/>
  <c r="E449" i="8"/>
  <c r="AJ448" i="8"/>
  <c r="E448" i="8"/>
  <c r="AJ447" i="8"/>
  <c r="E447" i="8"/>
  <c r="AJ446" i="8"/>
  <c r="E446" i="8"/>
  <c r="AJ445" i="8"/>
  <c r="E445" i="8"/>
  <c r="AJ444" i="8"/>
  <c r="E444" i="8"/>
  <c r="AJ443" i="8"/>
  <c r="E443" i="8"/>
  <c r="AJ442" i="8"/>
  <c r="E442" i="8"/>
  <c r="AJ441" i="8"/>
  <c r="E441" i="8"/>
  <c r="AJ440" i="8"/>
  <c r="E440" i="8"/>
  <c r="AJ439" i="8"/>
  <c r="E439" i="8"/>
  <c r="AJ438" i="8"/>
  <c r="E438" i="8"/>
  <c r="AJ437" i="8"/>
  <c r="E437" i="8"/>
  <c r="AJ436" i="8"/>
  <c r="E436" i="8"/>
  <c r="AJ435" i="8"/>
  <c r="E435" i="8"/>
  <c r="E434" i="8"/>
  <c r="AJ433" i="8"/>
  <c r="E433" i="8"/>
  <c r="AJ432" i="8"/>
  <c r="E432" i="8"/>
  <c r="AJ431" i="8"/>
  <c r="E431" i="8"/>
  <c r="AJ430" i="8"/>
  <c r="E430" i="8"/>
  <c r="AJ429" i="8"/>
  <c r="E429" i="8"/>
  <c r="AJ428" i="8"/>
  <c r="E428" i="8"/>
  <c r="AJ427" i="8"/>
  <c r="E427" i="8"/>
  <c r="AJ426" i="8"/>
  <c r="E426" i="8"/>
  <c r="AJ425" i="8"/>
  <c r="E425" i="8"/>
  <c r="AJ424" i="8"/>
  <c r="Y424" i="8"/>
  <c r="Y425" i="8" s="1"/>
  <c r="E424" i="8"/>
  <c r="AJ423" i="8"/>
  <c r="Z423" i="8"/>
  <c r="AA423" i="8" s="1"/>
  <c r="E423" i="8"/>
  <c r="AJ422" i="8"/>
  <c r="E422" i="8"/>
  <c r="AJ421" i="8"/>
  <c r="E421" i="8"/>
  <c r="AJ420" i="8"/>
  <c r="E420" i="8"/>
  <c r="AJ419" i="8"/>
  <c r="E419" i="8"/>
  <c r="AJ418" i="8"/>
  <c r="E418" i="8"/>
  <c r="AJ417" i="8"/>
  <c r="E417" i="8"/>
  <c r="AJ416" i="8"/>
  <c r="E416" i="8"/>
  <c r="AJ415" i="8"/>
  <c r="E415" i="8"/>
  <c r="AJ414" i="8"/>
  <c r="E414" i="8"/>
  <c r="AJ413" i="8"/>
  <c r="E413" i="8"/>
  <c r="AJ412" i="8"/>
  <c r="E412" i="8"/>
  <c r="AJ411" i="8"/>
  <c r="E411" i="8"/>
  <c r="E410" i="8"/>
  <c r="AJ409" i="8"/>
  <c r="E409" i="8"/>
  <c r="AJ408" i="8"/>
  <c r="E408" i="8"/>
  <c r="AJ407" i="8"/>
  <c r="E407" i="8"/>
  <c r="AJ406" i="8"/>
  <c r="E406" i="8"/>
  <c r="AJ405" i="8"/>
  <c r="E405" i="8"/>
  <c r="AJ404" i="8"/>
  <c r="E404" i="8"/>
  <c r="AJ403" i="8"/>
  <c r="E403" i="8"/>
  <c r="AJ402" i="8"/>
  <c r="E402" i="8"/>
  <c r="AJ401" i="8"/>
  <c r="E401" i="8"/>
  <c r="AJ400" i="8"/>
  <c r="E400" i="8"/>
  <c r="AJ399" i="8"/>
  <c r="E399" i="8"/>
  <c r="AJ398" i="8"/>
  <c r="Z398" i="8"/>
  <c r="E398" i="8"/>
  <c r="AJ397" i="8"/>
  <c r="Z397" i="8"/>
  <c r="E397" i="8"/>
  <c r="AJ396" i="8"/>
  <c r="Z396" i="8"/>
  <c r="E396" i="8"/>
  <c r="AJ395" i="8"/>
  <c r="Z395" i="8"/>
  <c r="E395" i="8"/>
  <c r="AJ394" i="8"/>
  <c r="Z394" i="8"/>
  <c r="E394" i="8"/>
  <c r="AJ393" i="8"/>
  <c r="Z393" i="8"/>
  <c r="E393" i="8"/>
  <c r="AJ392" i="8"/>
  <c r="Z392" i="8"/>
  <c r="E392" i="8"/>
  <c r="AJ391" i="8"/>
  <c r="Z391" i="8"/>
  <c r="E391" i="8"/>
  <c r="AJ390" i="8"/>
  <c r="Z390" i="8"/>
  <c r="E390" i="8"/>
  <c r="AJ389" i="8"/>
  <c r="Z389" i="8"/>
  <c r="E389" i="8"/>
  <c r="AJ388" i="8"/>
  <c r="Z388" i="8"/>
  <c r="E388" i="8"/>
  <c r="AJ387" i="8"/>
  <c r="Z387" i="8"/>
  <c r="E387" i="8"/>
  <c r="Z386" i="8"/>
  <c r="E386" i="8"/>
  <c r="AJ385" i="8"/>
  <c r="Z385" i="8"/>
  <c r="E385" i="8"/>
  <c r="AJ384" i="8"/>
  <c r="Z384" i="8"/>
  <c r="E384" i="8"/>
  <c r="AJ383" i="8"/>
  <c r="Z383" i="8"/>
  <c r="E383" i="8"/>
  <c r="AJ382" i="8"/>
  <c r="Z382" i="8"/>
  <c r="E382" i="8"/>
  <c r="AJ381" i="8"/>
  <c r="Z381" i="8"/>
  <c r="E381" i="8"/>
  <c r="AJ380" i="8"/>
  <c r="Z380" i="8"/>
  <c r="E380" i="8"/>
  <c r="AJ379" i="8"/>
  <c r="Z379" i="8"/>
  <c r="E379" i="8"/>
  <c r="AJ378" i="8"/>
  <c r="Z378" i="8"/>
  <c r="E378" i="8"/>
  <c r="AJ377" i="8"/>
  <c r="Z377" i="8"/>
  <c r="E377" i="8"/>
  <c r="AJ376" i="8"/>
  <c r="Z376" i="8"/>
  <c r="E376" i="8"/>
  <c r="AJ375" i="8"/>
  <c r="Z375" i="8"/>
  <c r="E375" i="8"/>
  <c r="AJ374" i="8"/>
  <c r="Z374" i="8"/>
  <c r="E374" i="8"/>
  <c r="AJ373" i="8"/>
  <c r="Z373" i="8"/>
  <c r="E373" i="8"/>
  <c r="AJ372" i="8"/>
  <c r="Z372" i="8"/>
  <c r="E372" i="8"/>
  <c r="AJ371" i="8"/>
  <c r="Z371" i="8"/>
  <c r="E371" i="8"/>
  <c r="AJ370" i="8"/>
  <c r="Z370" i="8"/>
  <c r="E370" i="8"/>
  <c r="AJ369" i="8"/>
  <c r="Z369" i="8"/>
  <c r="E369" i="8"/>
  <c r="AJ368" i="8"/>
  <c r="Z368" i="8"/>
  <c r="E368" i="8"/>
  <c r="AJ367" i="8"/>
  <c r="Z367" i="8"/>
  <c r="E367" i="8"/>
  <c r="AJ366" i="8"/>
  <c r="Z366" i="8"/>
  <c r="E366" i="8"/>
  <c r="AJ365" i="8"/>
  <c r="Z365" i="8"/>
  <c r="E365" i="8"/>
  <c r="AJ364" i="8"/>
  <c r="Z364" i="8"/>
  <c r="E364" i="8"/>
  <c r="AJ363" i="8"/>
  <c r="Z363" i="8"/>
  <c r="E363" i="8"/>
  <c r="AJ362" i="8"/>
  <c r="E362" i="8"/>
  <c r="AJ361" i="8"/>
  <c r="E361" i="8"/>
  <c r="AJ360" i="8"/>
  <c r="E360" i="8"/>
  <c r="AJ359" i="8"/>
  <c r="E359" i="8"/>
  <c r="AJ358" i="8"/>
  <c r="E358" i="8"/>
  <c r="AJ357" i="8"/>
  <c r="E357" i="8"/>
  <c r="AJ356" i="8"/>
  <c r="E356" i="8"/>
  <c r="AJ355" i="8"/>
  <c r="E355" i="8"/>
  <c r="AJ354" i="8"/>
  <c r="E354" i="8"/>
  <c r="AJ353" i="8"/>
  <c r="E353" i="8"/>
  <c r="AJ352" i="8"/>
  <c r="E352" i="8"/>
  <c r="AJ351" i="8"/>
  <c r="E351" i="8"/>
  <c r="AJ350" i="8"/>
  <c r="E350" i="8"/>
  <c r="AJ349" i="8"/>
  <c r="E349" i="8"/>
  <c r="AJ348" i="8"/>
  <c r="E348" i="8"/>
  <c r="AJ347" i="8"/>
  <c r="E347" i="8"/>
  <c r="AJ346" i="8"/>
  <c r="E346" i="8"/>
  <c r="AJ345" i="8"/>
  <c r="E345" i="8"/>
  <c r="AJ344" i="8"/>
  <c r="E344" i="8"/>
  <c r="AJ343" i="8"/>
  <c r="E343" i="8"/>
  <c r="AJ342" i="8"/>
  <c r="E342" i="8"/>
  <c r="AJ341" i="8"/>
  <c r="E341" i="8"/>
  <c r="AJ340" i="8"/>
  <c r="E340" i="8"/>
  <c r="AJ339" i="8"/>
  <c r="E339" i="8"/>
  <c r="AJ338" i="8"/>
  <c r="E338" i="8"/>
  <c r="AJ337" i="8"/>
  <c r="E337" i="8"/>
  <c r="AJ336" i="8"/>
  <c r="E336" i="8"/>
  <c r="AJ335" i="8"/>
  <c r="E335" i="8"/>
  <c r="AJ334" i="8"/>
  <c r="E334" i="8"/>
  <c r="AJ333" i="8"/>
  <c r="E333" i="8"/>
  <c r="AJ332" i="8"/>
  <c r="E332" i="8"/>
  <c r="AJ331" i="8"/>
  <c r="E331" i="8"/>
  <c r="AJ330" i="8"/>
  <c r="E330" i="8"/>
  <c r="AJ329" i="8"/>
  <c r="E329" i="8"/>
  <c r="AJ328" i="8"/>
  <c r="E328" i="8"/>
  <c r="AJ327" i="8"/>
  <c r="E327" i="8"/>
  <c r="AJ326" i="8"/>
  <c r="E326" i="8"/>
  <c r="AJ325" i="8"/>
  <c r="E325" i="8"/>
  <c r="AJ324" i="8"/>
  <c r="E324" i="8"/>
  <c r="AJ323" i="8"/>
  <c r="E323" i="8"/>
  <c r="AJ322" i="8"/>
  <c r="E322" i="8"/>
  <c r="AJ321" i="8"/>
  <c r="E321" i="8"/>
  <c r="AJ320" i="8"/>
  <c r="E320" i="8"/>
  <c r="AJ319" i="8"/>
  <c r="E319" i="8"/>
  <c r="AJ318" i="8"/>
  <c r="E318" i="8"/>
  <c r="AJ317" i="8"/>
  <c r="E317" i="8"/>
  <c r="AJ316" i="8"/>
  <c r="E316" i="8"/>
  <c r="AJ315" i="8"/>
  <c r="E315" i="8"/>
  <c r="AJ314" i="8"/>
  <c r="E314" i="8"/>
  <c r="AJ313" i="8"/>
  <c r="E313" i="8"/>
  <c r="AJ312" i="8"/>
  <c r="E312" i="8"/>
  <c r="AJ311" i="8"/>
  <c r="E311" i="8"/>
  <c r="AJ310" i="8"/>
  <c r="E310" i="8"/>
  <c r="AJ309" i="8"/>
  <c r="E309" i="8"/>
  <c r="AJ308" i="8"/>
  <c r="E308" i="8"/>
  <c r="AJ307" i="8"/>
  <c r="E307" i="8"/>
  <c r="AJ306" i="8"/>
  <c r="E306" i="8"/>
  <c r="AJ305" i="8"/>
  <c r="E305" i="8"/>
  <c r="AJ304" i="8"/>
  <c r="E304" i="8"/>
  <c r="AJ303" i="8"/>
  <c r="E303" i="8"/>
  <c r="AJ302" i="8"/>
  <c r="E302" i="8"/>
  <c r="AJ301" i="8"/>
  <c r="E301" i="8"/>
  <c r="AJ300" i="8"/>
  <c r="E300" i="8"/>
  <c r="AJ299" i="8"/>
  <c r="E299" i="8"/>
  <c r="AJ298" i="8"/>
  <c r="E298" i="8"/>
  <c r="AJ297" i="8"/>
  <c r="E297" i="8"/>
  <c r="AJ296" i="8"/>
  <c r="E296" i="8"/>
  <c r="AJ295" i="8"/>
  <c r="E295" i="8"/>
  <c r="AJ294" i="8"/>
  <c r="E294" i="8"/>
  <c r="AJ293" i="8"/>
  <c r="E293" i="8"/>
  <c r="AJ292" i="8"/>
  <c r="E292" i="8"/>
  <c r="AJ291" i="8"/>
  <c r="E291" i="8"/>
  <c r="AJ290" i="8"/>
  <c r="E290" i="8"/>
  <c r="AJ289" i="8"/>
  <c r="E289" i="8"/>
  <c r="AJ288" i="8"/>
  <c r="E288" i="8"/>
  <c r="AJ287" i="8"/>
  <c r="E287" i="8"/>
  <c r="AJ286" i="8"/>
  <c r="E286" i="8"/>
  <c r="AJ285" i="8"/>
  <c r="E285" i="8"/>
  <c r="AJ284" i="8"/>
  <c r="E284" i="8"/>
  <c r="AJ283" i="8"/>
  <c r="E283" i="8"/>
  <c r="AJ282" i="8"/>
  <c r="E282" i="8"/>
  <c r="AJ281" i="8"/>
  <c r="E281" i="8"/>
  <c r="AJ280" i="8"/>
  <c r="E280" i="8"/>
  <c r="AJ279" i="8"/>
  <c r="E279" i="8"/>
  <c r="AJ278" i="8"/>
  <c r="E278" i="8"/>
  <c r="AJ277" i="8"/>
  <c r="E277" i="8"/>
  <c r="AJ276" i="8"/>
  <c r="E276" i="8"/>
  <c r="AJ275" i="8"/>
  <c r="E275" i="8"/>
  <c r="AJ274" i="8"/>
  <c r="E274" i="8"/>
  <c r="AJ273" i="8"/>
  <c r="E273" i="8"/>
  <c r="AJ272" i="8"/>
  <c r="E272" i="8"/>
  <c r="AJ271" i="8"/>
  <c r="E271" i="8"/>
  <c r="AJ270" i="8"/>
  <c r="E270" i="8"/>
  <c r="AJ269" i="8"/>
  <c r="E269" i="8"/>
  <c r="AJ268" i="8"/>
  <c r="E268" i="8"/>
  <c r="AJ267" i="8"/>
  <c r="E267" i="8"/>
  <c r="AJ266" i="8"/>
  <c r="E266" i="8"/>
  <c r="AJ265" i="8"/>
  <c r="E265" i="8"/>
  <c r="AJ264" i="8"/>
  <c r="E264" i="8"/>
  <c r="AJ263" i="8"/>
  <c r="E263" i="8"/>
  <c r="AJ262" i="8"/>
  <c r="E262" i="8"/>
  <c r="AJ261" i="8"/>
  <c r="E261" i="8"/>
  <c r="AJ260" i="8"/>
  <c r="E260" i="8"/>
  <c r="AJ259" i="8"/>
  <c r="E259" i="8"/>
  <c r="AJ258" i="8"/>
  <c r="E258" i="8"/>
  <c r="AJ257" i="8"/>
  <c r="E257" i="8"/>
  <c r="AJ256" i="8"/>
  <c r="E256" i="8"/>
  <c r="AJ255" i="8"/>
  <c r="E255" i="8"/>
  <c r="E254" i="8"/>
  <c r="AJ253" i="8"/>
  <c r="E253" i="8"/>
  <c r="AJ252" i="8"/>
  <c r="E252" i="8"/>
  <c r="AJ251" i="8"/>
  <c r="E251" i="8"/>
  <c r="AJ250" i="8"/>
  <c r="E250" i="8"/>
  <c r="AJ249" i="8"/>
  <c r="E249" i="8"/>
  <c r="AJ248" i="8"/>
  <c r="E248" i="8"/>
  <c r="AJ247" i="8"/>
  <c r="E247" i="8"/>
  <c r="AJ246" i="8"/>
  <c r="E246" i="8"/>
  <c r="AJ245" i="8"/>
  <c r="E245" i="8"/>
  <c r="AJ244" i="8"/>
  <c r="E244" i="8"/>
  <c r="AJ243" i="8"/>
  <c r="E243" i="8"/>
  <c r="E242" i="8"/>
  <c r="AJ241" i="8"/>
  <c r="E241" i="8"/>
  <c r="AJ240" i="8"/>
  <c r="E240" i="8"/>
  <c r="AJ239" i="8"/>
  <c r="E239" i="8"/>
  <c r="AJ238" i="8"/>
  <c r="E238" i="8"/>
  <c r="AJ237" i="8"/>
  <c r="E237" i="8"/>
  <c r="AJ236" i="8"/>
  <c r="E236" i="8"/>
  <c r="AJ235" i="8"/>
  <c r="E235" i="8"/>
  <c r="AJ234" i="8"/>
  <c r="E234" i="8"/>
  <c r="AJ233" i="8"/>
  <c r="E233" i="8"/>
  <c r="AJ232" i="8"/>
  <c r="E232" i="8"/>
  <c r="AJ231" i="8"/>
  <c r="E231" i="8"/>
  <c r="AJ230" i="8"/>
  <c r="E230" i="8"/>
  <c r="AJ229" i="8"/>
  <c r="E229" i="8"/>
  <c r="AJ228" i="8"/>
  <c r="E228" i="8"/>
  <c r="AJ227" i="8"/>
  <c r="E227" i="8"/>
  <c r="AJ226" i="8"/>
  <c r="E226" i="8"/>
  <c r="AJ225" i="8"/>
  <c r="E225" i="8"/>
  <c r="AJ224" i="8"/>
  <c r="E224" i="8"/>
  <c r="AJ223" i="8"/>
  <c r="E223" i="8"/>
  <c r="AJ222" i="8"/>
  <c r="E222" i="8"/>
  <c r="AJ221" i="8"/>
  <c r="E221" i="8"/>
  <c r="AJ220" i="8"/>
  <c r="E220" i="8"/>
  <c r="AJ219" i="8"/>
  <c r="E219" i="8"/>
  <c r="AJ218" i="8"/>
  <c r="E218" i="8"/>
  <c r="AJ217" i="8"/>
  <c r="E217" i="8"/>
  <c r="AJ216" i="8"/>
  <c r="E216" i="8"/>
  <c r="AJ215" i="8"/>
  <c r="E215" i="8"/>
  <c r="AJ214" i="8"/>
  <c r="E214" i="8"/>
  <c r="AJ213" i="8"/>
  <c r="E213" i="8"/>
  <c r="AJ212" i="8"/>
  <c r="E212" i="8"/>
  <c r="AJ211" i="8"/>
  <c r="E211" i="8"/>
  <c r="AJ210" i="8"/>
  <c r="E210" i="8"/>
  <c r="AJ209" i="8"/>
  <c r="E209" i="8"/>
  <c r="AJ208" i="8"/>
  <c r="E208" i="8"/>
  <c r="AJ207" i="8"/>
  <c r="E207" i="8"/>
  <c r="AJ206" i="8"/>
  <c r="E206" i="8"/>
  <c r="AJ205" i="8"/>
  <c r="E205" i="8"/>
  <c r="AJ204" i="8"/>
  <c r="E204" i="8"/>
  <c r="AJ203" i="8"/>
  <c r="E203" i="8"/>
  <c r="AJ202" i="8"/>
  <c r="E202" i="8"/>
  <c r="AJ201" i="8"/>
  <c r="E201" i="8"/>
  <c r="AJ200" i="8"/>
  <c r="E200" i="8"/>
  <c r="AJ199" i="8"/>
  <c r="E199" i="8"/>
  <c r="AJ198" i="8"/>
  <c r="E198" i="8"/>
  <c r="AJ197" i="8"/>
  <c r="E197" i="8"/>
  <c r="AJ196" i="8"/>
  <c r="E196" i="8"/>
  <c r="AJ195" i="8"/>
  <c r="E195" i="8"/>
  <c r="E194" i="8"/>
  <c r="AJ193" i="8"/>
  <c r="E193" i="8"/>
  <c r="AJ192" i="8"/>
  <c r="E192" i="8"/>
  <c r="AJ191" i="8"/>
  <c r="E191" i="8"/>
  <c r="AJ190" i="8"/>
  <c r="E190" i="8"/>
  <c r="AJ189" i="8"/>
  <c r="E189" i="8"/>
  <c r="AJ188" i="8"/>
  <c r="E188" i="8"/>
  <c r="AJ187" i="8"/>
  <c r="E187" i="8"/>
  <c r="AJ186" i="8"/>
  <c r="E186" i="8"/>
  <c r="AJ185" i="8"/>
  <c r="E185" i="8"/>
  <c r="AJ184" i="8"/>
  <c r="E184" i="8"/>
  <c r="AJ183" i="8"/>
  <c r="E183" i="8"/>
  <c r="AJ182" i="8"/>
  <c r="E182" i="8"/>
  <c r="AJ181" i="8"/>
  <c r="E181" i="8"/>
  <c r="AJ180" i="8"/>
  <c r="E180" i="8"/>
  <c r="AJ179" i="8"/>
  <c r="E179" i="8"/>
  <c r="AJ178" i="8"/>
  <c r="E178" i="8"/>
  <c r="AJ177" i="8"/>
  <c r="E177" i="8"/>
  <c r="AJ176" i="8"/>
  <c r="E176" i="8"/>
  <c r="AJ175" i="8"/>
  <c r="E175" i="8"/>
  <c r="AJ174" i="8"/>
  <c r="E174" i="8"/>
  <c r="AJ173" i="8"/>
  <c r="E173" i="8"/>
  <c r="AJ172" i="8"/>
  <c r="E172" i="8"/>
  <c r="E171" i="8"/>
  <c r="AJ170" i="8"/>
  <c r="E170" i="8"/>
  <c r="AJ169" i="8"/>
  <c r="E169" i="8"/>
  <c r="AJ168" i="8"/>
  <c r="E168" i="8"/>
  <c r="AJ167" i="8"/>
  <c r="E167" i="8"/>
  <c r="AJ166" i="8"/>
  <c r="E166" i="8"/>
  <c r="AJ165" i="8"/>
  <c r="E165" i="8"/>
  <c r="AJ164" i="8"/>
  <c r="E164" i="8"/>
  <c r="AJ163" i="8"/>
  <c r="E163" i="8"/>
  <c r="AJ162" i="8"/>
  <c r="E162" i="8"/>
  <c r="AJ161" i="8"/>
  <c r="E161" i="8"/>
  <c r="AJ160" i="8"/>
  <c r="E160" i="8"/>
  <c r="AJ159" i="8"/>
  <c r="E159" i="8"/>
  <c r="AJ158" i="8"/>
  <c r="E158" i="8"/>
  <c r="AJ157" i="8"/>
  <c r="E157" i="8"/>
  <c r="AJ156" i="8"/>
  <c r="E156" i="8"/>
  <c r="AJ155" i="8"/>
  <c r="E155" i="8"/>
  <c r="AJ154" i="8"/>
  <c r="E154" i="8"/>
  <c r="AJ153" i="8"/>
  <c r="E153" i="8"/>
  <c r="AJ152" i="8"/>
  <c r="E152" i="8"/>
  <c r="AJ151" i="8"/>
  <c r="E151" i="8"/>
  <c r="AJ150" i="8"/>
  <c r="E150" i="8"/>
  <c r="AJ149" i="8"/>
  <c r="E149" i="8"/>
  <c r="E148" i="8"/>
  <c r="E147" i="8"/>
  <c r="AJ146" i="8"/>
  <c r="E146" i="8"/>
  <c r="AJ145" i="8"/>
  <c r="E145" i="8"/>
  <c r="AJ144" i="8"/>
  <c r="E144" i="8"/>
  <c r="AJ143" i="8"/>
  <c r="E143" i="8"/>
  <c r="AJ142" i="8"/>
  <c r="E142" i="8"/>
  <c r="AJ141" i="8"/>
  <c r="E141" i="8"/>
  <c r="AJ140" i="8"/>
  <c r="E140" i="8"/>
  <c r="AJ139" i="8"/>
  <c r="E139" i="8"/>
  <c r="AJ138" i="8"/>
  <c r="E138" i="8"/>
  <c r="AJ137" i="8"/>
  <c r="E137" i="8"/>
  <c r="E136" i="8"/>
  <c r="E135" i="8"/>
  <c r="AJ134" i="8"/>
  <c r="E134" i="8"/>
  <c r="AJ133" i="8"/>
  <c r="E133" i="8"/>
  <c r="AJ132" i="8"/>
  <c r="E132" i="8"/>
  <c r="AJ131" i="8"/>
  <c r="E131" i="8"/>
  <c r="AJ130" i="8"/>
  <c r="E130" i="8"/>
  <c r="AJ129" i="8"/>
  <c r="E129" i="8"/>
  <c r="AJ128" i="8"/>
  <c r="E128" i="8"/>
  <c r="AJ127" i="8"/>
  <c r="E127" i="8"/>
  <c r="AJ126" i="8"/>
  <c r="E126" i="8"/>
  <c r="AJ125" i="8"/>
  <c r="E125" i="8"/>
  <c r="E124" i="8"/>
  <c r="E123" i="8"/>
  <c r="AJ122" i="8"/>
  <c r="E122" i="8"/>
  <c r="AJ121" i="8"/>
  <c r="E121" i="8"/>
  <c r="AJ120" i="8"/>
  <c r="E120" i="8"/>
  <c r="AJ119" i="8"/>
  <c r="E119" i="8"/>
  <c r="AJ118" i="8"/>
  <c r="E118" i="8"/>
  <c r="AJ117" i="8"/>
  <c r="E117" i="8"/>
  <c r="AJ116" i="8"/>
  <c r="E116" i="8"/>
  <c r="AJ115" i="8"/>
  <c r="E115" i="8"/>
  <c r="AJ114" i="8"/>
  <c r="E114" i="8"/>
  <c r="AJ113" i="8"/>
  <c r="E113" i="8"/>
  <c r="AJ112" i="8"/>
  <c r="E112" i="8"/>
  <c r="AJ111" i="8"/>
  <c r="E111" i="8"/>
  <c r="AJ110" i="8"/>
  <c r="E110" i="8"/>
  <c r="AJ109" i="8"/>
  <c r="E109" i="8"/>
  <c r="AJ108" i="8"/>
  <c r="E108" i="8"/>
  <c r="AJ107" i="8"/>
  <c r="E107" i="8"/>
  <c r="AJ106" i="8"/>
  <c r="E106" i="8"/>
  <c r="AJ105" i="8"/>
  <c r="E105" i="8"/>
  <c r="AJ104" i="8"/>
  <c r="E104" i="8"/>
  <c r="AJ103" i="8"/>
  <c r="E103" i="8"/>
  <c r="AJ102" i="8"/>
  <c r="E102" i="8"/>
  <c r="E101" i="8"/>
  <c r="AJ100" i="8"/>
  <c r="E100" i="8"/>
  <c r="AJ99" i="8"/>
  <c r="E99" i="8"/>
  <c r="AJ98" i="8"/>
  <c r="E98" i="8"/>
  <c r="AJ97" i="8"/>
  <c r="E97" i="8"/>
  <c r="AJ96" i="8"/>
  <c r="E96" i="8"/>
  <c r="AJ95" i="8"/>
  <c r="E95" i="8"/>
  <c r="AJ94" i="8"/>
  <c r="E94" i="8"/>
  <c r="AJ93" i="8"/>
  <c r="E93" i="8"/>
  <c r="AJ92" i="8"/>
  <c r="E92" i="8"/>
  <c r="AJ91" i="8"/>
  <c r="E91" i="8"/>
  <c r="AJ90" i="8"/>
  <c r="E90" i="8"/>
  <c r="AJ89" i="8"/>
  <c r="E89" i="8"/>
  <c r="AJ88" i="8"/>
  <c r="E88" i="8"/>
  <c r="AJ87" i="8"/>
  <c r="E87" i="8"/>
  <c r="AJ86" i="8"/>
  <c r="E86" i="8"/>
  <c r="AJ85" i="8"/>
  <c r="E85" i="8"/>
  <c r="AJ84" i="8"/>
  <c r="E84" i="8"/>
  <c r="AJ83" i="8"/>
  <c r="E83" i="8"/>
  <c r="AJ82" i="8"/>
  <c r="E82" i="8"/>
  <c r="AJ81" i="8"/>
  <c r="E81" i="8"/>
  <c r="AJ80" i="8"/>
  <c r="E80" i="8"/>
  <c r="AJ79" i="8"/>
  <c r="E79" i="8"/>
  <c r="AJ78" i="8"/>
  <c r="E78" i="8"/>
  <c r="AJ77" i="8"/>
  <c r="E77" i="8"/>
  <c r="AJ76" i="8"/>
  <c r="E76" i="8"/>
  <c r="AJ75" i="8"/>
  <c r="E75" i="8"/>
  <c r="AJ74" i="8"/>
  <c r="E74" i="8"/>
  <c r="AJ73" i="8"/>
  <c r="E73" i="8"/>
  <c r="AJ72" i="8"/>
  <c r="E72" i="8"/>
  <c r="AJ71" i="8"/>
  <c r="E71" i="8"/>
  <c r="AJ70" i="8"/>
  <c r="E70" i="8"/>
  <c r="AJ69" i="8"/>
  <c r="E69" i="8"/>
  <c r="AJ68" i="8"/>
  <c r="E68" i="8"/>
  <c r="AJ67" i="8"/>
  <c r="E67" i="8"/>
  <c r="AJ66" i="8"/>
  <c r="E66" i="8"/>
  <c r="AJ65" i="8"/>
  <c r="E65" i="8"/>
  <c r="AJ64" i="8"/>
  <c r="E64" i="8"/>
  <c r="AJ63" i="8"/>
  <c r="E63" i="8"/>
  <c r="AJ62" i="8"/>
  <c r="E62" i="8"/>
  <c r="AJ61" i="8"/>
  <c r="E61" i="8"/>
  <c r="AJ60" i="8"/>
  <c r="E60" i="8"/>
  <c r="AJ59" i="8"/>
  <c r="E59" i="8"/>
  <c r="AJ58" i="8"/>
  <c r="E58" i="8"/>
  <c r="E57" i="8"/>
  <c r="E56" i="8"/>
  <c r="E55" i="8"/>
  <c r="E54" i="8"/>
  <c r="AJ53" i="8"/>
  <c r="E53" i="8"/>
  <c r="AJ52" i="8"/>
  <c r="E52" i="8"/>
  <c r="AJ51" i="8"/>
  <c r="E51" i="8"/>
  <c r="AJ50" i="8"/>
  <c r="E50" i="8"/>
  <c r="AJ49" i="8"/>
  <c r="E49" i="8"/>
  <c r="AJ48" i="8"/>
  <c r="E48" i="8"/>
  <c r="AJ47" i="8"/>
  <c r="E47" i="8"/>
  <c r="E46" i="8"/>
  <c r="E45" i="8"/>
  <c r="E44" i="8"/>
  <c r="E43" i="8"/>
  <c r="E42" i="8"/>
  <c r="AJ41" i="8"/>
  <c r="E41" i="8"/>
  <c r="AJ40" i="8"/>
  <c r="E40" i="8"/>
  <c r="AJ39" i="8"/>
  <c r="E39" i="8"/>
  <c r="AJ38" i="8"/>
  <c r="E38" i="8"/>
  <c r="AJ37" i="8"/>
  <c r="E37" i="8"/>
  <c r="AJ36" i="8"/>
  <c r="E36" i="8"/>
  <c r="E35" i="8"/>
  <c r="AJ34" i="8"/>
  <c r="E34" i="8"/>
  <c r="AJ33" i="8"/>
  <c r="E33" i="8"/>
  <c r="AJ32" i="8"/>
  <c r="E32" i="8"/>
  <c r="AJ31" i="8"/>
  <c r="E31" i="8"/>
  <c r="AJ30" i="8"/>
  <c r="E30" i="8"/>
  <c r="AJ29" i="8"/>
  <c r="E29" i="8"/>
  <c r="AJ28" i="8"/>
  <c r="E28" i="8"/>
  <c r="AJ27" i="8"/>
  <c r="E27" i="8"/>
  <c r="AJ26" i="8"/>
  <c r="E26" i="8"/>
  <c r="AJ25" i="8"/>
  <c r="E25" i="8"/>
  <c r="E24" i="8"/>
  <c r="E23" i="8"/>
  <c r="E22" i="8"/>
  <c r="E21" i="8"/>
  <c r="E20" i="8"/>
  <c r="E19" i="8"/>
  <c r="AJ18" i="8"/>
  <c r="E18" i="8"/>
  <c r="AJ17" i="8"/>
  <c r="E17" i="8"/>
  <c r="AJ16" i="8"/>
  <c r="E16" i="8"/>
  <c r="AJ15" i="8"/>
  <c r="E15" i="8"/>
  <c r="AJ14" i="8"/>
  <c r="E14" i="8"/>
  <c r="AJ13" i="8"/>
  <c r="E13" i="8"/>
  <c r="E12" i="8"/>
  <c r="E11" i="8"/>
  <c r="E10" i="8"/>
  <c r="E9" i="8"/>
  <c r="E8" i="8"/>
  <c r="E7" i="8"/>
  <c r="E6" i="8"/>
  <c r="E5" i="8"/>
  <c r="E4" i="8"/>
  <c r="E3" i="8"/>
  <c r="E2" i="8"/>
  <c r="Z473" i="8" l="1"/>
  <c r="AA473" i="8" s="1"/>
  <c r="Y474" i="8"/>
  <c r="Y426" i="8"/>
  <c r="Z425" i="8"/>
  <c r="AA425" i="8" s="1"/>
  <c r="Z424" i="8"/>
  <c r="AA424" i="8" s="1"/>
  <c r="Z472" i="8"/>
  <c r="AA472" i="8" s="1"/>
  <c r="AN2" i="8"/>
  <c r="Y427" i="8" l="1"/>
  <c r="Z426" i="8"/>
  <c r="AA426" i="8" s="1"/>
  <c r="Y475" i="8"/>
  <c r="Z474" i="8"/>
  <c r="AA474" i="8" s="1"/>
  <c r="Y476" i="8" l="1"/>
  <c r="Z475" i="8"/>
  <c r="AA475" i="8" s="1"/>
  <c r="Z427" i="8"/>
  <c r="AA427" i="8" s="1"/>
  <c r="Y428" i="8"/>
  <c r="Y429" i="8" l="1"/>
  <c r="Z428" i="8"/>
  <c r="AA428" i="8" s="1"/>
  <c r="Y477" i="8"/>
  <c r="Z476" i="8"/>
  <c r="AA476" i="8" s="1"/>
  <c r="Z477" i="8" l="1"/>
  <c r="AA477" i="8" s="1"/>
  <c r="Y478" i="8"/>
  <c r="Y430" i="8"/>
  <c r="Z429" i="8"/>
  <c r="AA429" i="8" s="1"/>
  <c r="Y431" i="8" l="1"/>
  <c r="Z430" i="8"/>
  <c r="AA430" i="8" s="1"/>
  <c r="Y479" i="8"/>
  <c r="Z478" i="8"/>
  <c r="AA478" i="8" s="1"/>
  <c r="Y480" i="8" l="1"/>
  <c r="Z479" i="8"/>
  <c r="AA479" i="8" s="1"/>
  <c r="Z431" i="8"/>
  <c r="AA431" i="8" s="1"/>
  <c r="Y432" i="8"/>
  <c r="Y433" i="8" l="1"/>
  <c r="Z432" i="8"/>
  <c r="AA432" i="8" s="1"/>
  <c r="Y481" i="8"/>
  <c r="Z480" i="8"/>
  <c r="AA480" i="8" s="1"/>
  <c r="Z481" i="8" l="1"/>
  <c r="AA481" i="8" s="1"/>
  <c r="Y482" i="8"/>
  <c r="Z482" i="8" s="1"/>
  <c r="AA482" i="8" s="1"/>
  <c r="Y434" i="8"/>
  <c r="Z434" i="8" s="1"/>
  <c r="AA434" i="8" s="1"/>
  <c r="Z433" i="8"/>
  <c r="AA43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<sst xmlns="http://schemas.openxmlformats.org/spreadsheetml/2006/main" count="6265" uniqueCount="540">
  <si>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</si>
  <si>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</si>
  <si>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</si>
  <si>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</si>
  <si>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</si>
  <si>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</si>
  <si>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</si>
  <si>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</si>
  <si>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</si>
  <si>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</si>
  <si>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</si>
  <si>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</si>
  <si>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</si>
  <si>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apertureAtom_σ</t>
  </si>
  <si>
    <t>apertureAtom_e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</si>
  <si>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</si>
  <si>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</si>
  <si>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</si>
  <si>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</si>
  <si>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</si>
  <si>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</si>
  <si>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</si>
  <si>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</si>
  <si>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</si>
  <si>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</si>
  <si>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</si>
  <si>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</si>
  <si>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</si>
  <si>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</si>
  <si>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</si>
  <si>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</si>
  <si>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</si>
  <si>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</si>
  <si>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</si>
  <si>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</si>
  <si>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</si>
  <si>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</si>
  <si>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</si>
  <si>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</si>
  <si>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Dresults</t>
  </si>
  <si>
    <t>number of modifications</t>
  </si>
  <si>
    <t>CdIF-1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</si>
  <si>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</si>
  <si>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</si>
  <si>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</si>
  <si>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</si>
  <si>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</si>
  <si>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</si>
  <si>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</si>
  <si>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</si>
  <si>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</si>
  <si>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</si>
  <si>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</si>
  <si>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</si>
  <si>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</si>
  <si>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</si>
  <si>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</si>
  <si>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ZIF-8</t>
  </si>
  <si>
    <t>iso-butane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</si>
  <si>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</si>
  <si>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</si>
  <si>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</si>
  <si>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</si>
  <si>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</si>
  <si>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</si>
  <si>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</si>
  <si>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</si>
  <si>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</si>
  <si>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</si>
  <si>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</si>
  <si>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</si>
  <si>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</si>
  <si>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</si>
  <si>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</si>
  <si>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</si>
  <si>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isobutane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</si>
  <si>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</si>
  <si>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</si>
  <si>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</si>
  <si>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</si>
  <si>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</si>
  <si>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</si>
  <si>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</si>
  <si>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</si>
  <si>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</si>
  <si>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</si>
  <si>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</si>
  <si>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</si>
  <si>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</si>
  <si>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</si>
  <si>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Cd-I-ZIF-7-8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</si>
  <si>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</si>
  <si>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</si>
  <si>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</si>
  <si>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</si>
  <si>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</si>
  <si>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</si>
  <si>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</si>
  <si>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</si>
  <si>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</si>
  <si>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</si>
  <si>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</si>
  <si>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</si>
  <si>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</si>
  <si>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</si>
  <si>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</si>
  <si>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</si>
  <si>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</si>
  <si>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</si>
  <si>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</si>
  <si>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</si>
  <si>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</si>
  <si>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</si>
  <si>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</si>
  <si>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</si>
  <si>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</si>
  <si>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</si>
  <si>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</si>
  <si>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</si>
  <si>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</si>
  <si>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</si>
  <si>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</si>
  <si>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</si>
  <si>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dFm_Be</t>
  </si>
  <si>
    <t>dFm_Cu</t>
  </si>
  <si>
    <t>dIm_Be</t>
  </si>
  <si>
    <t>dIm_Co</t>
  </si>
  <si>
    <t>dIm_Cu</t>
  </si>
  <si>
    <t>dIm_Cd</t>
  </si>
  <si>
    <t>dIm_Mg</t>
  </si>
  <si>
    <t>Cu-Br-zif-7-9</t>
  </si>
  <si>
    <t>Cu-Br-zif-7-10</t>
  </si>
  <si>
    <t>Cu-Br-zif-7-11</t>
  </si>
  <si>
    <t>Cu-Br-zif-7-12</t>
  </si>
  <si>
    <t>Cu-Br-zif-7-13</t>
  </si>
  <si>
    <t>Cu-Br-zif-7-14</t>
  </si>
  <si>
    <t>Cu-Br-zif-7-15</t>
  </si>
  <si>
    <t>Cu-Br-zif-7-16</t>
  </si>
  <si>
    <t>Cu-Br-zif-7-17</t>
  </si>
  <si>
    <t>Cu-Br-zif-7-18</t>
  </si>
  <si>
    <t>Cu-Br-zif-7-19</t>
  </si>
  <si>
    <t>Cu-I-zif-7-9</t>
  </si>
  <si>
    <t>Cu-I-zif-7-10</t>
  </si>
  <si>
    <t>Cu-I-zif-7-11</t>
  </si>
  <si>
    <t>Cu-I-zif-7-12</t>
  </si>
  <si>
    <t>Cu-I-zif-7-13</t>
  </si>
  <si>
    <t>Cu-I-zif-7-14</t>
  </si>
  <si>
    <t>Cu-I-zif-7-15</t>
  </si>
  <si>
    <t>Cu-I-zif-7-16</t>
  </si>
  <si>
    <t>Cu-I-zif-7-17</t>
  </si>
  <si>
    <t>Cu-I-zif-7-18</t>
  </si>
  <si>
    <t>Cu-I-zif-7-19</t>
  </si>
  <si>
    <t>Mg-Br-zif-7-9</t>
  </si>
  <si>
    <t>Mg-Br-zif-7-10</t>
  </si>
  <si>
    <t>Mg-Br-zif-7-11</t>
  </si>
  <si>
    <t>Mg-Br-zif-7-12</t>
  </si>
  <si>
    <t>Mg-Br-zif-7-13</t>
  </si>
  <si>
    <t>Mg-Br-zif-7-14</t>
  </si>
  <si>
    <t>Mg-Br-zif-7-15</t>
  </si>
  <si>
    <t>Mg-Br-zif-7-16</t>
  </si>
  <si>
    <t>Mg-Br-zif-7-17</t>
  </si>
  <si>
    <t>Mg-Br-zif-7-18</t>
  </si>
  <si>
    <t>Mg-Br-zif-7-19</t>
  </si>
  <si>
    <t>he_ch4</t>
  </si>
  <si>
    <t>h2_ch4</t>
  </si>
  <si>
    <t>co2_ch4</t>
  </si>
  <si>
    <t>co2_n2</t>
  </si>
  <si>
    <t>o2_n2</t>
  </si>
  <si>
    <t>c2</t>
  </si>
  <si>
    <t>c3</t>
  </si>
  <si>
    <t>c4</t>
  </si>
  <si>
    <t>Sresults</t>
  </si>
  <si>
    <t>PerResults</t>
  </si>
  <si>
    <t>Dmissing</t>
  </si>
  <si>
    <t>modifications</t>
  </si>
  <si>
    <t>1.73-21</t>
  </si>
  <si>
    <t>H2/CH4</t>
  </si>
  <si>
    <t>This work</t>
  </si>
  <si>
    <t>Other MOFs/ZIFs</t>
  </si>
  <si>
    <t>Polymers</t>
  </si>
  <si>
    <t>upper boundary (2009)</t>
  </si>
  <si>
    <t>CO2/CH4</t>
  </si>
  <si>
    <t>CO2/N2</t>
  </si>
  <si>
    <t>He/CH4</t>
  </si>
  <si>
    <t>O2/N2</t>
  </si>
  <si>
    <t>upperBoundary</t>
  </si>
  <si>
    <t>mol/(m2sPa)</t>
  </si>
  <si>
    <t>barrer</t>
  </si>
  <si>
    <t>μm</t>
  </si>
  <si>
    <t>H2/CO2</t>
  </si>
  <si>
    <t>Hara et al 2014</t>
  </si>
  <si>
    <t>Caro Chem. Commun. 2014</t>
  </si>
  <si>
    <t>Jeong Langmuir 2013</t>
  </si>
  <si>
    <t>Bux et al JACS 2009</t>
  </si>
  <si>
    <t>Jeong Langmuir 2010</t>
  </si>
  <si>
    <t>Hertag, Caro, 2011</t>
  </si>
  <si>
    <t>ZIF-22</t>
  </si>
  <si>
    <t>Caro Angewandte 2010</t>
  </si>
  <si>
    <t>NaX</t>
  </si>
  <si>
    <t>Huang Angewandte 2010</t>
  </si>
  <si>
    <t>matrix AlPO4</t>
  </si>
  <si>
    <t>Guan J. Membr. Sci. 2003</t>
  </si>
  <si>
    <t>NaA</t>
  </si>
  <si>
    <t>Huang J. Membr. Sci. 2010</t>
  </si>
  <si>
    <t>HKUST-1</t>
  </si>
  <si>
    <t>Guo JACS 2009</t>
  </si>
  <si>
    <t>ZIF-7</t>
  </si>
  <si>
    <t>NH2-tetrz-Zn</t>
  </si>
  <si>
    <t>PAN/HNTs/ZIF-8@CA</t>
  </si>
  <si>
    <t>Zhang et al J. Mater.Chem. A 2017</t>
  </si>
  <si>
    <t>Be-zif-7-8</t>
  </si>
  <si>
    <t>Cd-Cl-zif-7-8</t>
  </si>
  <si>
    <t>Cl-zif-7-8</t>
  </si>
  <si>
    <t>Br-zif-7-8</t>
  </si>
  <si>
    <t>Cu-ZIF-8</t>
  </si>
  <si>
    <t>ZIF_Cu</t>
  </si>
  <si>
    <t>cu_ZIF8</t>
  </si>
  <si>
    <t>zif67</t>
  </si>
  <si>
    <t>zif-67</t>
  </si>
  <si>
    <t>ZIf-8</t>
  </si>
  <si>
    <t>MOFs and other materials</t>
  </si>
  <si>
    <t>MOFs</t>
  </si>
  <si>
    <t>Hara ZIF-8</t>
  </si>
  <si>
    <t>Co-ZIF-7-9</t>
  </si>
  <si>
    <t>Guo et al</t>
  </si>
  <si>
    <t>Kim 2019 Crystals</t>
  </si>
  <si>
    <t>Castro-Munoz</t>
  </si>
  <si>
    <t>Jeong Langmuir 2011</t>
  </si>
  <si>
    <t>m</t>
  </si>
  <si>
    <t>Heidari 2019</t>
  </si>
  <si>
    <t>Lee 2018</t>
  </si>
  <si>
    <t>PVC-g-POEM</t>
  </si>
  <si>
    <t>QiaoScreening (J. Mater. Chem. A 2016, 4, 41)</t>
  </si>
  <si>
    <t>IRMOF-3</t>
  </si>
  <si>
    <t>ZIF8-poly(1,4-phenylene ether-ether-sulfone)</t>
  </si>
  <si>
    <t>ΜEFMEQ mix</t>
  </si>
  <si>
    <t>PVC-g-POEM/H-ZIF 5%</t>
  </si>
  <si>
    <t>IRMOF-3-AM6</t>
  </si>
  <si>
    <t>Del Castillo 2011</t>
  </si>
  <si>
    <t>single</t>
  </si>
  <si>
    <t>PVC-g-POEM/H-ZIF 10%</t>
  </si>
  <si>
    <t>Cao ind.Eng.Chem.Res. 2012</t>
  </si>
  <si>
    <t>PVC-g-POEM/H-ZIF 20%</t>
  </si>
  <si>
    <t>Cu-BTC</t>
  </si>
  <si>
    <t>Αfarani polyurethane - ZSM-5</t>
  </si>
  <si>
    <t>P84/ND</t>
  </si>
  <si>
    <t>Pulyalina Polymers 2019</t>
  </si>
  <si>
    <t>Table 5 (Soleimany)</t>
  </si>
  <si>
    <t>Polysulfone/silica (20%)</t>
  </si>
  <si>
    <t>PIM-SBF Bezzu</t>
  </si>
  <si>
    <t>Matrimid/ZIF-1 (10%)</t>
  </si>
  <si>
    <t>Boroglu Sep. Purif. Technol. 2017</t>
  </si>
  <si>
    <t>PIM-1/ZIF-8 (36%)</t>
  </si>
  <si>
    <t>PIM-1 Bernardo</t>
  </si>
  <si>
    <t>6FDA-TTM/Si-H (5%)</t>
  </si>
  <si>
    <t>Lanc, Sysel, Polymer (Guildf) 2018</t>
  </si>
  <si>
    <t>PIM-1/ZIF-8 (43%)</t>
  </si>
  <si>
    <t>Matrimid-ZIF-8 (Song 2012)</t>
  </si>
  <si>
    <t>PI/MWCNT@GONRs (2%)</t>
  </si>
  <si>
    <t>Xue Nanotechnology 2017</t>
  </si>
  <si>
    <t>KeskinScreening (J. PC C 2018, 122)</t>
  </si>
  <si>
    <t>PIM-1/ZIF-8 (43%, EtOH treated)</t>
  </si>
  <si>
    <t>cm</t>
  </si>
  <si>
    <t>GPU</t>
  </si>
  <si>
    <t>PIM-EA(H2)-TB Esposito</t>
  </si>
  <si>
    <t>Polyethermide/Silica</t>
  </si>
  <si>
    <t>Prajapati 2016</t>
  </si>
  <si>
    <t>PIM-1/F-MWCNT (3 wt.%)</t>
  </si>
  <si>
    <t>PTPSP/Silica/TEOS</t>
  </si>
  <si>
    <t>Ismail PSF-3PDMS</t>
  </si>
  <si>
    <t>Table 2</t>
  </si>
  <si>
    <t>Matrimid</t>
  </si>
  <si>
    <t>Khdayyer</t>
  </si>
  <si>
    <t>Matrimid/PBI</t>
  </si>
  <si>
    <t>He et al, Adv.Funct.Mater. 2018</t>
  </si>
  <si>
    <t>Table 3</t>
  </si>
  <si>
    <t>PMMA</t>
  </si>
  <si>
    <t>Zang j.membr.sci. 2018</t>
  </si>
  <si>
    <t>Venna JACS 2010</t>
  </si>
  <si>
    <t>PPL</t>
  </si>
  <si>
    <t>Table 4</t>
  </si>
  <si>
    <t>TMHFPC</t>
  </si>
  <si>
    <t>Cheng 2019 J.Membr.Sci.</t>
  </si>
  <si>
    <t>6FDA-DAF</t>
  </si>
  <si>
    <t>Mubashir 2018 Sep.Purif.Technol</t>
  </si>
  <si>
    <t>TR (6FDA+ bisAPAF)</t>
  </si>
  <si>
    <t>Hwang J.Membr.Sci. 2015</t>
  </si>
  <si>
    <t>tPBO</t>
  </si>
  <si>
    <t>Table 8</t>
  </si>
  <si>
    <t>6FDA/PMDA -TAB</t>
  </si>
  <si>
    <t>sod-ZMOF-1</t>
  </si>
  <si>
    <t>ZIF-62 glass</t>
  </si>
  <si>
    <t>Zheng J. Membr. Sci. 2015</t>
  </si>
  <si>
    <t>Table 9</t>
  </si>
  <si>
    <t>Hyflon AD60X</t>
  </si>
  <si>
    <t>PSM-MOF</t>
  </si>
  <si>
    <t>Mu J.Membr.Sci 2019</t>
  </si>
  <si>
    <t>Table 10</t>
  </si>
  <si>
    <t>PBO-co-PPL (20:80)</t>
  </si>
  <si>
    <t>Pebax 1675 CuNi</t>
  </si>
  <si>
    <t>Li J.Membr.Sci 2015</t>
  </si>
  <si>
    <t>PEEK-WC/CuNi</t>
  </si>
  <si>
    <t>Keskin from J.Mater.Chem. A 2019 with NEMD</t>
  </si>
  <si>
    <t>mol m m-2 s Pa</t>
  </si>
  <si>
    <t>Pebax ZIF-8 3%</t>
  </si>
  <si>
    <t>MMM: COF-5/Pebax1657</t>
  </si>
  <si>
    <t>Pebax Zif-8 10%</t>
  </si>
  <si>
    <t>Keskin flexible screening (ACS Sustainable Chem. Eng.</t>
  </si>
  <si>
    <t>LOYMET</t>
  </si>
  <si>
    <t>Duan et alJ. Membr. Sci. 2018</t>
  </si>
  <si>
    <t>Pebax ZIF-8 20%</t>
  </si>
  <si>
    <t>KIOJUQ</t>
  </si>
  <si>
    <t>Refs in Duan et alJ. Membr. Sci. 2018</t>
  </si>
  <si>
    <t xml:space="preserve">PPO/zif-8 </t>
  </si>
  <si>
    <t>MOF-801/PIM-1</t>
  </si>
  <si>
    <t>Thur J.Membr.Sci 2019</t>
  </si>
  <si>
    <t>Matrimid 5218-UiO-67-33</t>
  </si>
  <si>
    <t>Pebax/GO</t>
  </si>
  <si>
    <t>Pebax/imGO</t>
  </si>
  <si>
    <t>Coronas new J. Chem. 2019</t>
  </si>
  <si>
    <t>μ</t>
  </si>
  <si>
    <t>Pebax-PRG</t>
  </si>
  <si>
    <t>Pebax 1657-P84</t>
  </si>
  <si>
    <t>Pebax-PEG50</t>
  </si>
  <si>
    <t>ΖIF-8 mix</t>
  </si>
  <si>
    <t>pebax/MWNT</t>
  </si>
  <si>
    <t>MIL-101</t>
  </si>
  <si>
    <t>PebaxCANs</t>
  </si>
  <si>
    <t>Tsapatsis 2019</t>
  </si>
  <si>
    <t>ΜOF-5 mix</t>
  </si>
  <si>
    <t>UiO-66</t>
  </si>
  <si>
    <t>Pebax/RTIL</t>
  </si>
  <si>
    <t>ZIF-7/8</t>
  </si>
  <si>
    <t>Pebax/CaLS</t>
  </si>
  <si>
    <t>KeskinScreening (Separ. Purif. Techn. 2018, 191)</t>
  </si>
  <si>
    <t>Cu-BTC mix</t>
  </si>
  <si>
    <t>Kapteijn J.Membr.Sci 2019</t>
  </si>
  <si>
    <t>S-L-18</t>
  </si>
  <si>
    <t>Pebax/TpPa-1-nc</t>
  </si>
  <si>
    <t>nm</t>
  </si>
  <si>
    <t>IRMOF-1 Rui et al AIChE J. 2016</t>
  </si>
  <si>
    <t>Wang 2019 J.Mem. Sci.</t>
  </si>
  <si>
    <t>﻿Comesaña-Gándara et al, 2019</t>
  </si>
  <si>
    <t>Keskin experiments J. Membr. Sci. 2014</t>
  </si>
  <si>
    <t>PLA</t>
  </si>
  <si>
    <t>Iulianelli Int. J. Hydorg. Energy 2017</t>
  </si>
  <si>
    <t>CuBTC/PDMS</t>
  </si>
  <si>
    <t>Hyflon ® AD60X</t>
  </si>
  <si>
    <t>Macchione Polyemr 2077</t>
  </si>
  <si>
    <t>IRMOF-1/Matrimid</t>
  </si>
  <si>
    <t>JUC-160</t>
  </si>
  <si>
    <t>Li ACS Appl. Mater.Inter. 2019</t>
  </si>
  <si>
    <t>ZIF-8/Matrimid</t>
  </si>
  <si>
    <t>ZIF-8/6FDA-durene</t>
  </si>
  <si>
    <t>Wijenayake Sep. Purif. Technol.</t>
  </si>
  <si>
    <t>ZIF-90/6FDA-DAM</t>
  </si>
  <si>
    <t xml:space="preserve">NH2-MIL-53 </t>
  </si>
  <si>
    <t>ZIF-90 (Caro 2014)</t>
  </si>
  <si>
    <r>
      <t>[Ni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-asp)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(bipy)]</t>
    </r>
  </si>
  <si>
    <t>Meshkat_2019_Pebax/ZIF_8</t>
  </si>
  <si>
    <t>zeolites</t>
  </si>
  <si>
    <t>Meshkat_2019_Pebax/ZIF_67</t>
  </si>
  <si>
    <t>MOF-5</t>
  </si>
  <si>
    <t>DD3R</t>
  </si>
  <si>
    <t>SIM-1</t>
  </si>
  <si>
    <t>SAPO-34</t>
  </si>
  <si>
    <t>Zheng 2019 Separ. Purif. Technol.</t>
  </si>
  <si>
    <t>sod-ZMOF-5</t>
  </si>
  <si>
    <t>ALPO-18</t>
  </si>
  <si>
    <t>Molavi 2019</t>
  </si>
  <si>
    <t>T</t>
  </si>
  <si>
    <t>Pebax ZIF-67 NP</t>
  </si>
  <si>
    <t>Pebax ZIF-67 MP</t>
  </si>
  <si>
    <t>Matrimid/ZIF-8</t>
  </si>
  <si>
    <t>Pebax Zif-67 NS</t>
  </si>
  <si>
    <t>6FDA-mPD/MOF-199</t>
  </si>
  <si>
    <t>6FDA-BI</t>
  </si>
  <si>
    <t>P/Zn2+</t>
  </si>
  <si>
    <t>6FDA-BI/20%ZIF-8</t>
  </si>
  <si>
    <t>6FDA-BI/20%ZIF-8 0.004 Zn2+</t>
  </si>
  <si>
    <t>ZIF08/SBS-g-PEM</t>
  </si>
  <si>
    <t>6FDA-BI/20%ZIF-8 0.007 Zn2+</t>
  </si>
  <si>
    <t>6FDA-BI/20%ZIF-8 0.01 Zn2+</t>
  </si>
  <si>
    <t>Pebax®UiO-66</t>
  </si>
  <si>
    <t>thickness</t>
  </si>
  <si>
    <t>P84 - [Ni3(HCOO)6]</t>
  </si>
  <si>
    <t>Pebax®UiO-66-NH2</t>
  </si>
  <si>
    <t>ZIF-67-in-TpPA-1</t>
  </si>
  <si>
    <t>Pebax®1657 MIL-53(Al)</t>
  </si>
  <si>
    <t>ZIF-8-in-TpPA-1</t>
  </si>
  <si>
    <t>PN10</t>
  </si>
  <si>
    <t>Pebax®1657 NH2-MIL-53(Al)</t>
  </si>
  <si>
    <t>ZIF-67-in-TpBD</t>
  </si>
  <si>
    <t>PN20</t>
  </si>
  <si>
    <t>permeance(mol Pa-1 m-2 s-1</t>
  </si>
  <si>
    <t>PN30</t>
  </si>
  <si>
    <t>PN40</t>
  </si>
  <si>
    <t>PPO/ZIF8</t>
  </si>
  <si>
    <t>ZIF-S</t>
  </si>
  <si>
    <t>PSf/NH2-MIL-53(Al)</t>
  </si>
  <si>
    <t>PVDF/NH2-MIL-53(Al)</t>
  </si>
  <si>
    <t>PI/NH2-MIL-53(Al)</t>
  </si>
  <si>
    <t>PMP/NH2-MIL-53(Al)</t>
  </si>
  <si>
    <t>Pebax/ZIF-C</t>
  </si>
  <si>
    <t>Pebax/IL_ZIF8</t>
  </si>
  <si>
    <t>Ultem/NH2-MIL-53(Al)</t>
  </si>
  <si>
    <t>Matrimid/NH2-MIL-53(Al)</t>
  </si>
  <si>
    <t>Matrimid/ZIF-7</t>
  </si>
  <si>
    <t>Matrimid/Ni2DOBDC</t>
  </si>
  <si>
    <t>Pebax®2533 ZIF-11</t>
  </si>
  <si>
    <t>Pebax®1657CuBTC</t>
  </si>
  <si>
    <t>Polysulfone Cu3(BTC)2</t>
  </si>
  <si>
    <t>10Z-N51</t>
  </si>
  <si>
    <t>Polysulfone Mn(HCOO)2</t>
  </si>
  <si>
    <t>10Z-N51-300-1</t>
  </si>
  <si>
    <t>Polysulfone ZIF-8</t>
  </si>
  <si>
    <t>20Z-N51</t>
  </si>
  <si>
    <t>Polysulfone MIL-101</t>
  </si>
  <si>
    <t>20Z-N51-300-1</t>
  </si>
  <si>
    <t>PEBA/CuBTC</t>
  </si>
  <si>
    <t>30Z-N51</t>
  </si>
  <si>
    <t>30Z-N51-300-1</t>
  </si>
  <si>
    <t>10Z-N71</t>
  </si>
  <si>
    <t>10Z-N71-300-1</t>
  </si>
  <si>
    <t>20Z-N71</t>
  </si>
  <si>
    <t>20Z-N71-300-1</t>
  </si>
  <si>
    <t>Pebax®1657 ZIF-8</t>
  </si>
  <si>
    <t>30Z-N71</t>
  </si>
  <si>
    <t>Pebax®1657 UiO-66</t>
  </si>
  <si>
    <t>30Z-N71-300-1</t>
  </si>
  <si>
    <t>Pebax®1657 UiO-66-NH2</t>
  </si>
  <si>
    <t>PVA/PG</t>
  </si>
  <si>
    <t>PVA/PG/ZIF-8</t>
  </si>
  <si>
    <t>bio-MOF-1</t>
  </si>
  <si>
    <t>polymer/NH2-ZIF8</t>
  </si>
  <si>
    <t>Pebax MH 1657 a-Ni(im)2</t>
  </si>
  <si>
    <t>Bio-MOF-1</t>
  </si>
  <si>
    <t>﻿MnP3nF7</t>
  </si>
  <si>
    <t>Matrimid/NiDOBDC/GO</t>
  </si>
  <si>
    <t>CAU-1</t>
  </si>
  <si>
    <t>MIL-100</t>
  </si>
  <si>
    <t>Wang et al_20202 PIM-1/ZIF-7</t>
  </si>
  <si>
    <t>Wang et al_20202 PIM-1/NH2-ZIF-7</t>
  </si>
  <si>
    <t>ZSM-5</t>
  </si>
  <si>
    <t>Mozafari_2020 PMP/Pebax/CNF-UiO</t>
  </si>
  <si>
    <t>CuBTC-PVDF</t>
  </si>
  <si>
    <t>NaY</t>
  </si>
  <si>
    <t>Y</t>
  </si>
  <si>
    <t>CuBDC-PVDF</t>
  </si>
  <si>
    <t>m3(STP)/(m2*h*bar)</t>
  </si>
  <si>
    <t>m3(STP)/(m2*sec*Pa)</t>
  </si>
  <si>
    <t>mol/(m2*s*Pa)</t>
  </si>
  <si>
    <t>MIL-53(Al)</t>
  </si>
  <si>
    <t>REGION</t>
  </si>
  <si>
    <t>NH2-MIL-53(Al)</t>
  </si>
  <si>
    <t>MIL-101(Cr)-SPEEK</t>
  </si>
  <si>
    <t>Pebax-1657/UiO-66-NH2</t>
  </si>
  <si>
    <t>Pebax-1657/UiO-66</t>
  </si>
  <si>
    <t>Pebax-1657/UiO-66-(COOH2)</t>
  </si>
  <si>
    <t>aperture size</t>
  </si>
  <si>
    <t>M-M_mIm1</t>
  </si>
  <si>
    <t>M-M_mIm2</t>
  </si>
  <si>
    <t>M-M_bIm</t>
  </si>
  <si>
    <t>ZIF-11</t>
  </si>
  <si>
    <t>Mg-ZIF8</t>
  </si>
  <si>
    <t>zif-7-8</t>
  </si>
  <si>
    <t>co-zif7-8</t>
  </si>
  <si>
    <t>Mg-ZIF-8</t>
  </si>
  <si>
    <t>Mn-ZIF-8</t>
  </si>
  <si>
    <t>ZIF-8-Br</t>
  </si>
  <si>
    <t>ratio</t>
  </si>
  <si>
    <t>ZIF-8-Cl</t>
  </si>
  <si>
    <t>ZIF-8-Im_1</t>
  </si>
  <si>
    <t>ZIF-8-Im_2</t>
  </si>
  <si>
    <t>ZIF-8-Im_3</t>
  </si>
  <si>
    <t>Co-ZIF-8-Br</t>
  </si>
  <si>
    <t>Mg-ZIF-7-8</t>
  </si>
  <si>
    <t>Mn-ZIF-7-8</t>
  </si>
  <si>
    <t>Cd-ZIF-7-8</t>
  </si>
  <si>
    <t>ZIF-7-8-Cl</t>
  </si>
  <si>
    <t>ZIF-7-8-Br</t>
  </si>
  <si>
    <t>ZIF-7-8-I</t>
  </si>
  <si>
    <t>ZIF-7-8-F</t>
  </si>
  <si>
    <t>Cd-ZIF-7-8-Cl</t>
  </si>
  <si>
    <t>Cd-ZIF-7-8-Br</t>
  </si>
  <si>
    <t>Co-ZIF-7-8-Br</t>
  </si>
  <si>
    <t>Co-ZIF-7-8-Cl</t>
  </si>
  <si>
    <t>Co-ZIF-7-8-F</t>
  </si>
  <si>
    <t>Co-ZIF-7-8-I</t>
  </si>
  <si>
    <t>Be-ZIF-7-8-F</t>
  </si>
  <si>
    <t>Be-ZIF-7-8-I</t>
  </si>
  <si>
    <t>Cu-ZIF-7-8-F</t>
  </si>
  <si>
    <t>Cu-ZIF-7-8-Cl</t>
  </si>
  <si>
    <t>Cu-ZIF-7-8-Br</t>
  </si>
  <si>
    <t>Cu-ZIF-7-8-I</t>
  </si>
  <si>
    <t>Imidazole</t>
  </si>
  <si>
    <t>tetrazole</t>
  </si>
  <si>
    <t>bIm</t>
  </si>
  <si>
    <t>Mg-ZIF-7-8-Br</t>
  </si>
  <si>
    <t>C</t>
  </si>
  <si>
    <t>Mg-ZIF-7-8-I</t>
  </si>
  <si>
    <t>N</t>
  </si>
  <si>
    <t>Mn-ZIF-7-8-Br</t>
  </si>
  <si>
    <t>H</t>
  </si>
  <si>
    <t>Mn-ZIF-7-8-I</t>
  </si>
  <si>
    <t>Cd-ZIF-7-8-I</t>
  </si>
  <si>
    <t>Tetrz-ZIF-8</t>
  </si>
  <si>
    <t>Co-Ttrz-ZIF-8</t>
  </si>
  <si>
    <t>Be-Ttrz-ZIF-8</t>
  </si>
  <si>
    <t>Cu-Ttrz-ZIF-8</t>
  </si>
  <si>
    <r>
      <t>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</si>
  <si>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Be-Ttrz-ZIF-8-NH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</si>
  <si>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</si>
  <si>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Cu-Ttrz-ZIF-8-NH</t>
    </r>
    <r>
      <rPr>
        <vertAlign val="subscript"/>
        <sz val="11"/>
        <color theme="1"/>
        <rFont val="Calibri"/>
        <family val="2"/>
        <scheme val="minor"/>
      </rPr>
      <t>2</t>
    </r>
  </si>
  <si>
    <t>dClm-ZIF-8</t>
  </si>
  <si>
    <t>Co-dClm-ZIF-8</t>
  </si>
  <si>
    <t>Be-dClm-ZIF-8</t>
  </si>
  <si>
    <t>Cd-dClm-ZIF-8</t>
  </si>
  <si>
    <t>Mg-dClm-ZIF-8</t>
  </si>
  <si>
    <t>Cu-dClm-ZIF-8</t>
  </si>
  <si>
    <t>dFm-ZIF-8</t>
  </si>
  <si>
    <t>Co-dFm-ZIF-8</t>
  </si>
  <si>
    <t>Be-dFm-ZIF-8</t>
  </si>
  <si>
    <t>Cd-dFm-ZIF-8</t>
  </si>
  <si>
    <t>Mg-dFm-ZIF-8</t>
  </si>
  <si>
    <t>dIm-ZIF-8</t>
  </si>
  <si>
    <t>Co-dlm-ZIF-8</t>
  </si>
  <si>
    <t>Be-dlm-ZIF-8</t>
  </si>
  <si>
    <t>Cd-dlm-ZIF-8</t>
  </si>
  <si>
    <t>Mg-dlm-ZIF-8</t>
  </si>
  <si>
    <t>dBrm-ZIF-8</t>
  </si>
  <si>
    <t>Co-dBrm-ZIF-8</t>
  </si>
  <si>
    <t>Be-dBrm-ZIF-8</t>
  </si>
  <si>
    <t>Cd-dBrm-ZIF-8</t>
  </si>
  <si>
    <t>Mg-dBrm-ZIF-8</t>
  </si>
  <si>
    <t>ZIF-8-CHO</t>
  </si>
  <si>
    <t>NO2</t>
  </si>
  <si>
    <t>SO2</t>
  </si>
  <si>
    <t>Cd-I-ZIF-7-9</t>
  </si>
  <si>
    <t>Cd-I-ZIF-7-10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</si>
</sst>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E+00"/>
    <numFmt numFmtId="166" formatCode="0.000"/>
    <numFmt numFmtId="167" formatCode="0.00000"/>
  </numFmts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0" borderId="0"/>
  </cellStyleXfs>
  <cellXfs count="342">
    <xf numFmtId="0" fontId="0" fillId="0" borderId="0" xfId="0"/>
    <xf numFmtId="0" fontId="7" fillId="0" borderId="0" xfId="2" applyFont="1" applyAlignment="1">
      <alignment horizontal="center" vertical="center"/>
    </xf>
    <xf numFmtId="0" fontId="4" fillId="0" borderId="0" xfId="2"/>
    <xf numFmtId="2" fontId="4" fillId="0" borderId="0" xfId="2" applyNumberFormat="1" applyAlignment="1">
      <alignment horizontal="center" vertical="center"/>
    </xf>
    <xf numFmtId="0" fontId="4" fillId="0" borderId="0" xfId="2" applyAlignment="1">
      <alignment horizontal="center"/>
    </xf>
    <xf numFmtId="0" fontId="6" fillId="0" borderId="0" xfId="2" applyFont="1" applyAlignment="1">
      <alignment vertical="center"/>
    </xf>
    <xf numFmtId="2" fontId="4" fillId="0" borderId="0" xfId="2" applyNumberFormat="1"/>
    <xf numFmtId="0" fontId="4" fillId="4" borderId="0" xfId="2" applyFill="1"/>
    <xf numFmtId="11" fontId="4" fillId="0" borderId="0" xfId="2" applyNumberFormat="1"/>
    <xf numFmtId="11" fontId="10" fillId="0" borderId="0" xfId="2" applyNumberFormat="1" applyFont="1"/>
    <xf numFmtId="0" fontId="4" fillId="0" borderId="0" xfId="1"/>
    <xf numFmtId="11" fontId="4" fillId="0" borderId="0" xfId="1" applyNumberFormat="1"/>
    <xf numFmtId="11" fontId="4" fillId="4" borderId="0" xfId="2" applyNumberFormat="1" applyFill="1"/>
    <xf numFmtId="0" fontId="11" fillId="0" borderId="0" xfId="3"/>
    <xf numFmtId="0" fontId="4" fillId="0" borderId="0" xfId="2" applyAlignment="1">
      <alignment horizontal="center" vertical="center"/>
    </xf>
    <xf numFmtId="0" fontId="12" fillId="0" borderId="0" xfId="2" applyFont="1"/>
    <xf numFmtId="0" fontId="13" fillId="0" borderId="0" xfId="2" applyFont="1"/>
    <xf numFmtId="11" fontId="6" fillId="0" borderId="0" xfId="2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4" fillId="5" borderId="0" xfId="2" applyFill="1"/>
    <xf numFmtId="0" fontId="8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 textRotation="90"/>
    </xf>
    <xf numFmtId="0" fontId="19" fillId="0" borderId="0" xfId="0" applyFont="1"/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1" fillId="3" borderId="2" xfId="0" applyNumberFormat="1" applyFont="1" applyFill="1" applyBorder="1" applyAlignment="1">
      <alignment horizontal="center" vertical="center"/>
    </xf>
    <xf numFmtId="165" fontId="21" fillId="3" borderId="3" xfId="1" applyNumberFormat="1" applyFont="1" applyFill="1" applyBorder="1" applyAlignment="1">
      <alignment horizontal="center" vertical="center"/>
    </xf>
    <xf numFmtId="165" fontId="21" fillId="3" borderId="3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164" fontId="21" fillId="2" borderId="2" xfId="0" applyNumberFormat="1" applyFont="1" applyFill="1" applyBorder="1" applyAlignment="1">
      <alignment horizontal="center" vertical="center"/>
    </xf>
    <xf numFmtId="165" fontId="21" fillId="2" borderId="3" xfId="1" applyNumberFormat="1" applyFont="1" applyFill="1" applyBorder="1" applyAlignment="1">
      <alignment horizontal="center" vertical="center"/>
    </xf>
    <xf numFmtId="165" fontId="21" fillId="2" borderId="3" xfId="0" applyNumberFormat="1" applyFont="1" applyFill="1" applyBorder="1" applyAlignment="1">
      <alignment horizontal="center" vertical="center"/>
    </xf>
    <xf numFmtId="11" fontId="17" fillId="2" borderId="2" xfId="1" applyNumberFormat="1" applyFont="1" applyFill="1" applyBorder="1" applyAlignment="1">
      <alignment horizontal="center" vertical="center"/>
    </xf>
    <xf numFmtId="11" fontId="17" fillId="3" borderId="2" xfId="1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3" fillId="0" borderId="0" xfId="0" applyFont="1"/>
    <xf numFmtId="164" fontId="0" fillId="0" borderId="0" xfId="0" applyNumberFormat="1"/>
    <xf numFmtId="166" fontId="18" fillId="0" borderId="0" xfId="0" applyNumberFormat="1" applyFont="1"/>
    <xf numFmtId="166" fontId="0" fillId="0" borderId="0" xfId="0" applyNumberFormat="1"/>
    <xf numFmtId="11" fontId="18" fillId="0" borderId="0" xfId="0" applyNumberFormat="1" applyFont="1"/>
    <xf numFmtId="11" fontId="0" fillId="0" borderId="0" xfId="0" applyNumberFormat="1"/>
    <xf numFmtId="2" fontId="10" fillId="0" borderId="0" xfId="2" applyNumberFormat="1" applyFont="1"/>
    <xf numFmtId="0" fontId="25" fillId="0" borderId="0" xfId="2" applyFont="1"/>
    <xf numFmtId="0" fontId="24" fillId="0" borderId="0" xfId="2" applyFont="1" applyAlignment="1">
      <alignment vertical="center"/>
    </xf>
    <xf numFmtId="0" fontId="10" fillId="0" borderId="0" xfId="2" applyFont="1"/>
    <xf numFmtId="165" fontId="0" fillId="0" borderId="0" xfId="0" applyNumberFormat="1"/>
    <xf numFmtId="2" fontId="0" fillId="0" borderId="0" xfId="0" applyNumberFormat="1"/>
    <xf numFmtId="0" fontId="4" fillId="0" borderId="4" xfId="2" applyBorder="1"/>
    <xf numFmtId="0" fontId="4" fillId="0" borderId="5" xfId="2" applyBorder="1"/>
    <xf numFmtId="0" fontId="4" fillId="0" borderId="3" xfId="2" applyBorder="1"/>
    <xf numFmtId="0" fontId="4" fillId="0" borderId="1" xfId="2" applyBorder="1"/>
    <xf numFmtId="11" fontId="4" fillId="0" borderId="3" xfId="2" applyNumberFormat="1" applyBorder="1"/>
    <xf numFmtId="2" fontId="4" fillId="0" borderId="1" xfId="2" applyNumberFormat="1" applyBorder="1"/>
    <xf numFmtId="11" fontId="4" fillId="0" borderId="6" xfId="2" applyNumberFormat="1" applyBorder="1"/>
    <xf numFmtId="2" fontId="4" fillId="0" borderId="7" xfId="2" applyNumberFormat="1" applyBorder="1"/>
    <xf numFmtId="11" fontId="4" fillId="0" borderId="4" xfId="2" applyNumberFormat="1" applyBorder="1"/>
    <xf numFmtId="2" fontId="4" fillId="0" borderId="5" xfId="2" applyNumberFormat="1" applyBorder="1"/>
    <xf numFmtId="11" fontId="10" fillId="0" borderId="3" xfId="2" applyNumberFormat="1" applyFont="1" applyBorder="1"/>
    <xf numFmtId="2" fontId="10" fillId="0" borderId="1" xfId="2" applyNumberFormat="1" applyFont="1" applyBorder="1"/>
    <xf numFmtId="0" fontId="4" fillId="0" borderId="6" xfId="2" applyBorder="1"/>
    <xf numFmtId="0" fontId="4" fillId="0" borderId="7" xfId="2" applyBorder="1"/>
    <xf numFmtId="0" fontId="27" fillId="0" borderId="0" xfId="4"/>
    <xf numFmtId="0" fontId="4" fillId="6" borderId="0" xfId="2" applyFill="1"/>
    <xf numFmtId="11" fontId="4" fillId="6" borderId="0" xfId="2" applyNumberFormat="1" applyFill="1"/>
    <xf numFmtId="0" fontId="28" fillId="0" borderId="0" xfId="2" applyFont="1"/>
    <xf numFmtId="11" fontId="28" fillId="0" borderId="0" xfId="2" applyNumberFormat="1" applyFont="1"/>
    <xf numFmtId="0" fontId="28" fillId="0" borderId="0" xfId="1" applyFont="1"/>
    <xf numFmtId="11" fontId="28" fillId="0" borderId="0" xfId="1" applyNumberFormat="1" applyFont="1"/>
    <xf numFmtId="11" fontId="28" fillId="0" borderId="0" xfId="1" applyNumberFormat="1" applyFont="1" applyAlignment="1">
      <alignment horizontal="center"/>
    </xf>
    <xf numFmtId="0" fontId="24" fillId="0" borderId="0" xfId="0" applyFont="1"/>
    <xf numFmtId="0" fontId="21" fillId="2" borderId="0" xfId="0" applyFont="1" applyFill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11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1" fontId="21" fillId="3" borderId="2" xfId="0" applyNumberFormat="1" applyFont="1" applyFill="1" applyBorder="1" applyAlignment="1">
      <alignment horizontal="center" vertical="center"/>
    </xf>
    <xf numFmtId="11" fontId="21" fillId="2" borderId="2" xfId="0" applyNumberFormat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1" fontId="21" fillId="8" borderId="2" xfId="0" applyNumberFormat="1" applyFont="1" applyFill="1" applyBorder="1" applyAlignment="1">
      <alignment horizontal="center" vertical="center"/>
    </xf>
    <xf numFmtId="164" fontId="21" fillId="8" borderId="2" xfId="0" applyNumberFormat="1" applyFont="1" applyFill="1" applyBorder="1" applyAlignment="1">
      <alignment horizontal="center" vertical="center"/>
    </xf>
    <xf numFmtId="165" fontId="21" fillId="8" borderId="3" xfId="1" applyNumberFormat="1" applyFont="1" applyFill="1" applyBorder="1" applyAlignment="1">
      <alignment horizontal="center" vertical="center"/>
    </xf>
    <xf numFmtId="11" fontId="0" fillId="8" borderId="0" xfId="0" applyNumberFormat="1" applyFill="1"/>
    <xf numFmtId="166" fontId="0" fillId="8" borderId="0" xfId="0" applyNumberFormat="1" applyFill="1"/>
    <xf numFmtId="0" fontId="0" fillId="8" borderId="0" xfId="0" applyFill="1"/>
    <xf numFmtId="11" fontId="17" fillId="8" borderId="2" xfId="1" applyNumberFormat="1" applyFont="1" applyFill="1" applyBorder="1" applyAlignment="1">
      <alignment horizontal="center" vertical="center"/>
    </xf>
    <xf numFmtId="164" fontId="0" fillId="8" borderId="0" xfId="0" applyNumberFormat="1" applyFill="1"/>
    <xf numFmtId="165" fontId="21" fillId="8" borderId="3" xfId="0" applyNumberFormat="1" applyFont="1" applyFill="1" applyBorder="1" applyAlignment="1">
      <alignment horizontal="center" vertical="center"/>
    </xf>
    <xf numFmtId="165" fontId="0" fillId="8" borderId="0" xfId="0" applyNumberFormat="1" applyFill="1"/>
    <xf numFmtId="0" fontId="21" fillId="9" borderId="1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11" fontId="21" fillId="9" borderId="2" xfId="0" applyNumberFormat="1" applyFont="1" applyFill="1" applyBorder="1" applyAlignment="1">
      <alignment horizontal="center" vertical="center"/>
    </xf>
    <xf numFmtId="164" fontId="21" fillId="9" borderId="2" xfId="0" applyNumberFormat="1" applyFont="1" applyFill="1" applyBorder="1" applyAlignment="1">
      <alignment horizontal="center" vertical="center"/>
    </xf>
    <xf numFmtId="165" fontId="21" fillId="9" borderId="3" xfId="1" applyNumberFormat="1" applyFont="1" applyFill="1" applyBorder="1" applyAlignment="1">
      <alignment horizontal="center" vertical="center"/>
    </xf>
    <xf numFmtId="11" fontId="0" fillId="9" borderId="0" xfId="0" applyNumberFormat="1" applyFill="1"/>
    <xf numFmtId="166" fontId="0" fillId="9" borderId="0" xfId="0" applyNumberFormat="1" applyFill="1"/>
    <xf numFmtId="0" fontId="0" fillId="9" borderId="0" xfId="0" applyFill="1"/>
    <xf numFmtId="11" fontId="17" fillId="9" borderId="2" xfId="1" applyNumberFormat="1" applyFont="1" applyFill="1" applyBorder="1" applyAlignment="1">
      <alignment horizontal="center" vertical="center"/>
    </xf>
    <xf numFmtId="164" fontId="0" fillId="9" borderId="0" xfId="0" applyNumberFormat="1" applyFill="1"/>
    <xf numFmtId="165" fontId="21" fillId="9" borderId="3" xfId="0" applyNumberFormat="1" applyFont="1" applyFill="1" applyBorder="1" applyAlignment="1">
      <alignment horizontal="center" vertical="center"/>
    </xf>
    <xf numFmtId="165" fontId="0" fillId="9" borderId="0" xfId="0" applyNumberFormat="1" applyFill="1"/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11" fontId="21" fillId="10" borderId="2" xfId="0" applyNumberFormat="1" applyFont="1" applyFill="1" applyBorder="1" applyAlignment="1">
      <alignment horizontal="center" vertical="center"/>
    </xf>
    <xf numFmtId="164" fontId="21" fillId="10" borderId="2" xfId="0" applyNumberFormat="1" applyFont="1" applyFill="1" applyBorder="1" applyAlignment="1">
      <alignment horizontal="center" vertical="center"/>
    </xf>
    <xf numFmtId="165" fontId="21" fillId="10" borderId="3" xfId="1" applyNumberFormat="1" applyFont="1" applyFill="1" applyBorder="1" applyAlignment="1">
      <alignment horizontal="center" vertical="center"/>
    </xf>
    <xf numFmtId="0" fontId="0" fillId="10" borderId="0" xfId="0" applyFill="1"/>
    <xf numFmtId="165" fontId="21" fillId="10" borderId="3" xfId="0" applyNumberFormat="1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164" fontId="30" fillId="2" borderId="2" xfId="0" applyNumberFormat="1" applyFont="1" applyFill="1" applyBorder="1" applyAlignment="1">
      <alignment horizontal="center" vertical="center"/>
    </xf>
    <xf numFmtId="164" fontId="30" fillId="8" borderId="2" xfId="0" applyNumberFormat="1" applyFont="1" applyFill="1" applyBorder="1" applyAlignment="1">
      <alignment horizontal="center" vertical="center"/>
    </xf>
    <xf numFmtId="164" fontId="30" fillId="9" borderId="2" xfId="0" applyNumberFormat="1" applyFont="1" applyFill="1" applyBorder="1" applyAlignment="1">
      <alignment horizontal="center" vertical="center"/>
    </xf>
    <xf numFmtId="164" fontId="30" fillId="10" borderId="2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22" fillId="0" borderId="0" xfId="0" applyFont="1"/>
    <xf numFmtId="11" fontId="30" fillId="2" borderId="2" xfId="1" applyNumberFormat="1" applyFont="1" applyFill="1" applyBorder="1" applyAlignment="1">
      <alignment horizontal="center" vertical="center"/>
    </xf>
    <xf numFmtId="11" fontId="30" fillId="3" borderId="2" xfId="1" applyNumberFormat="1" applyFont="1" applyFill="1" applyBorder="1" applyAlignment="1">
      <alignment horizontal="center" vertical="center"/>
    </xf>
    <xf numFmtId="11" fontId="30" fillId="8" borderId="2" xfId="1" applyNumberFormat="1" applyFont="1" applyFill="1" applyBorder="1" applyAlignment="1">
      <alignment horizontal="center" vertical="center"/>
    </xf>
    <xf numFmtId="11" fontId="30" fillId="9" borderId="2" xfId="1" applyNumberFormat="1" applyFont="1" applyFill="1" applyBorder="1" applyAlignment="1">
      <alignment horizontal="center" vertical="center"/>
    </xf>
    <xf numFmtId="11" fontId="30" fillId="10" borderId="2" xfId="1" applyNumberFormat="1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11" fontId="21" fillId="11" borderId="2" xfId="0" applyNumberFormat="1" applyFont="1" applyFill="1" applyBorder="1" applyAlignment="1">
      <alignment horizontal="center" vertical="center"/>
    </xf>
    <xf numFmtId="164" fontId="30" fillId="11" borderId="2" xfId="0" applyNumberFormat="1" applyFont="1" applyFill="1" applyBorder="1" applyAlignment="1">
      <alignment horizontal="center" vertical="center"/>
    </xf>
    <xf numFmtId="164" fontId="21" fillId="11" borderId="2" xfId="0" applyNumberFormat="1" applyFont="1" applyFill="1" applyBorder="1" applyAlignment="1">
      <alignment horizontal="center" vertical="center"/>
    </xf>
    <xf numFmtId="165" fontId="21" fillId="11" borderId="3" xfId="1" applyNumberFormat="1" applyFont="1" applyFill="1" applyBorder="1" applyAlignment="1">
      <alignment horizontal="center" vertical="center"/>
    </xf>
    <xf numFmtId="0" fontId="0" fillId="11" borderId="0" xfId="0" applyFill="1"/>
    <xf numFmtId="11" fontId="30" fillId="11" borderId="2" xfId="1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11" fontId="21" fillId="5" borderId="2" xfId="0" applyNumberFormat="1" applyFont="1" applyFill="1" applyBorder="1" applyAlignment="1">
      <alignment horizontal="center" vertical="center"/>
    </xf>
    <xf numFmtId="164" fontId="30" fillId="5" borderId="2" xfId="0" applyNumberFormat="1" applyFont="1" applyFill="1" applyBorder="1" applyAlignment="1">
      <alignment horizontal="center" vertical="center"/>
    </xf>
    <xf numFmtId="164" fontId="21" fillId="5" borderId="2" xfId="0" applyNumberFormat="1" applyFont="1" applyFill="1" applyBorder="1" applyAlignment="1">
      <alignment horizontal="center" vertical="center"/>
    </xf>
    <xf numFmtId="165" fontId="21" fillId="5" borderId="3" xfId="1" applyNumberFormat="1" applyFont="1" applyFill="1" applyBorder="1" applyAlignment="1">
      <alignment horizontal="center" vertical="center"/>
    </xf>
    <xf numFmtId="0" fontId="0" fillId="5" borderId="0" xfId="0" applyFill="1"/>
    <xf numFmtId="11" fontId="30" fillId="5" borderId="2" xfId="1" applyNumberFormat="1" applyFont="1" applyFill="1" applyBorder="1" applyAlignment="1">
      <alignment horizontal="center" vertical="center"/>
    </xf>
    <xf numFmtId="165" fontId="21" fillId="5" borderId="3" xfId="0" applyNumberFormat="1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11" fontId="21" fillId="5" borderId="9" xfId="0" applyNumberFormat="1" applyFont="1" applyFill="1" applyBorder="1" applyAlignment="1">
      <alignment horizontal="center" vertical="center"/>
    </xf>
    <xf numFmtId="164" fontId="30" fillId="5" borderId="9" xfId="0" applyNumberFormat="1" applyFont="1" applyFill="1" applyBorder="1" applyAlignment="1">
      <alignment horizontal="center" vertical="center"/>
    </xf>
    <xf numFmtId="164" fontId="21" fillId="5" borderId="9" xfId="0" applyNumberFormat="1" applyFont="1" applyFill="1" applyBorder="1" applyAlignment="1">
      <alignment horizontal="center" vertical="center"/>
    </xf>
    <xf numFmtId="165" fontId="21" fillId="5" borderId="4" xfId="1" applyNumberFormat="1" applyFont="1" applyFill="1" applyBorder="1" applyAlignment="1">
      <alignment horizontal="center" vertical="center"/>
    </xf>
    <xf numFmtId="0" fontId="0" fillId="5" borderId="8" xfId="0" applyFill="1" applyBorder="1"/>
    <xf numFmtId="0" fontId="21" fillId="9" borderId="5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32" fillId="9" borderId="9" xfId="0" applyFont="1" applyFill="1" applyBorder="1" applyAlignment="1">
      <alignment horizontal="center" vertical="center"/>
    </xf>
    <xf numFmtId="11" fontId="21" fillId="9" borderId="9" xfId="0" applyNumberFormat="1" applyFont="1" applyFill="1" applyBorder="1" applyAlignment="1">
      <alignment horizontal="center" vertical="center"/>
    </xf>
    <xf numFmtId="164" fontId="30" fillId="9" borderId="9" xfId="0" applyNumberFormat="1" applyFont="1" applyFill="1" applyBorder="1" applyAlignment="1">
      <alignment horizontal="center" vertical="center"/>
    </xf>
    <xf numFmtId="164" fontId="21" fillId="9" borderId="9" xfId="0" applyNumberFormat="1" applyFont="1" applyFill="1" applyBorder="1" applyAlignment="1">
      <alignment horizontal="center" vertical="center"/>
    </xf>
    <xf numFmtId="165" fontId="21" fillId="9" borderId="4" xfId="1" applyNumberFormat="1" applyFont="1" applyFill="1" applyBorder="1" applyAlignment="1">
      <alignment horizontal="center" vertical="center"/>
    </xf>
    <xf numFmtId="0" fontId="0" fillId="9" borderId="8" xfId="0" applyFill="1" applyBorder="1"/>
    <xf numFmtId="0" fontId="21" fillId="5" borderId="7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164" fontId="30" fillId="5" borderId="10" xfId="0" applyNumberFormat="1" applyFont="1" applyFill="1" applyBorder="1" applyAlignment="1">
      <alignment horizontal="center" vertical="center"/>
    </xf>
    <xf numFmtId="164" fontId="21" fillId="5" borderId="10" xfId="0" applyNumberFormat="1" applyFont="1" applyFill="1" applyBorder="1" applyAlignment="1">
      <alignment horizontal="center" vertical="center"/>
    </xf>
    <xf numFmtId="165" fontId="21" fillId="5" borderId="6" xfId="0" applyNumberFormat="1" applyFont="1" applyFill="1" applyBorder="1" applyAlignment="1">
      <alignment horizontal="center" vertical="center"/>
    </xf>
    <xf numFmtId="0" fontId="0" fillId="5" borderId="11" xfId="0" applyFill="1" applyBorder="1"/>
    <xf numFmtId="0" fontId="32" fillId="5" borderId="2" xfId="0" applyFont="1" applyFill="1" applyBorder="1" applyAlignment="1">
      <alignment horizontal="center" vertical="center"/>
    </xf>
    <xf numFmtId="11" fontId="30" fillId="5" borderId="0" xfId="0" applyNumberFormat="1" applyFont="1" applyFill="1"/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11" fontId="21" fillId="12" borderId="2" xfId="0" applyNumberFormat="1" applyFont="1" applyFill="1" applyBorder="1" applyAlignment="1">
      <alignment horizontal="center" vertical="center"/>
    </xf>
    <xf numFmtId="164" fontId="30" fillId="12" borderId="2" xfId="0" applyNumberFormat="1" applyFont="1" applyFill="1" applyBorder="1" applyAlignment="1">
      <alignment horizontal="center" vertical="center"/>
    </xf>
    <xf numFmtId="164" fontId="21" fillId="12" borderId="2" xfId="0" applyNumberFormat="1" applyFont="1" applyFill="1" applyBorder="1" applyAlignment="1">
      <alignment horizontal="center" vertical="center"/>
    </xf>
    <xf numFmtId="165" fontId="21" fillId="12" borderId="3" xfId="1" applyNumberFormat="1" applyFont="1" applyFill="1" applyBorder="1" applyAlignment="1">
      <alignment horizontal="center" vertical="center"/>
    </xf>
    <xf numFmtId="0" fontId="0" fillId="12" borderId="0" xfId="0" applyFill="1"/>
    <xf numFmtId="11" fontId="30" fillId="12" borderId="2" xfId="1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11" fontId="21" fillId="13" borderId="2" xfId="0" applyNumberFormat="1" applyFont="1" applyFill="1" applyBorder="1" applyAlignment="1">
      <alignment horizontal="center" vertical="center"/>
    </xf>
    <xf numFmtId="164" fontId="30" fillId="13" borderId="2" xfId="0" applyNumberFormat="1" applyFont="1" applyFill="1" applyBorder="1" applyAlignment="1">
      <alignment horizontal="center" vertical="center"/>
    </xf>
    <xf numFmtId="164" fontId="21" fillId="13" borderId="2" xfId="0" applyNumberFormat="1" applyFont="1" applyFill="1" applyBorder="1" applyAlignment="1">
      <alignment horizontal="center" vertical="center"/>
    </xf>
    <xf numFmtId="165" fontId="21" fillId="13" borderId="3" xfId="1" applyNumberFormat="1" applyFont="1" applyFill="1" applyBorder="1" applyAlignment="1">
      <alignment horizontal="center" vertical="center"/>
    </xf>
    <xf numFmtId="0" fontId="0" fillId="13" borderId="0" xfId="0" applyFill="1"/>
    <xf numFmtId="11" fontId="30" fillId="13" borderId="2" xfId="1" applyNumberFormat="1" applyFont="1" applyFill="1" applyBorder="1" applyAlignment="1">
      <alignment horizontal="center" vertical="center"/>
    </xf>
    <xf numFmtId="165" fontId="21" fillId="13" borderId="3" xfId="0" applyNumberFormat="1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14" borderId="2" xfId="0" applyFont="1" applyFill="1" applyBorder="1" applyAlignment="1">
      <alignment horizontal="center" vertical="center"/>
    </xf>
    <xf numFmtId="11" fontId="21" fillId="14" borderId="2" xfId="0" applyNumberFormat="1" applyFont="1" applyFill="1" applyBorder="1" applyAlignment="1">
      <alignment horizontal="center" vertical="center"/>
    </xf>
    <xf numFmtId="164" fontId="30" fillId="14" borderId="2" xfId="0" applyNumberFormat="1" applyFont="1" applyFill="1" applyBorder="1" applyAlignment="1">
      <alignment horizontal="center" vertical="center"/>
    </xf>
    <xf numFmtId="164" fontId="21" fillId="14" borderId="2" xfId="0" applyNumberFormat="1" applyFont="1" applyFill="1" applyBorder="1" applyAlignment="1">
      <alignment horizontal="center" vertical="center"/>
    </xf>
    <xf numFmtId="165" fontId="21" fillId="14" borderId="3" xfId="1" applyNumberFormat="1" applyFont="1" applyFill="1" applyBorder="1" applyAlignment="1">
      <alignment horizontal="center" vertical="center"/>
    </xf>
    <xf numFmtId="0" fontId="0" fillId="14" borderId="0" xfId="0" applyFill="1"/>
    <xf numFmtId="11" fontId="30" fillId="14" borderId="2" xfId="1" applyNumberFormat="1" applyFont="1" applyFill="1" applyBorder="1" applyAlignment="1">
      <alignment horizontal="center" vertical="center"/>
    </xf>
    <xf numFmtId="165" fontId="21" fillId="14" borderId="3" xfId="0" applyNumberFormat="1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21" fillId="15" borderId="2" xfId="0" applyFont="1" applyFill="1" applyBorder="1" applyAlignment="1">
      <alignment horizontal="center" vertical="center"/>
    </xf>
    <xf numFmtId="11" fontId="21" fillId="15" borderId="2" xfId="0" applyNumberFormat="1" applyFont="1" applyFill="1" applyBorder="1" applyAlignment="1">
      <alignment horizontal="center" vertical="center"/>
    </xf>
    <xf numFmtId="164" fontId="30" fillId="15" borderId="2" xfId="0" applyNumberFormat="1" applyFont="1" applyFill="1" applyBorder="1" applyAlignment="1">
      <alignment horizontal="center" vertical="center"/>
    </xf>
    <xf numFmtId="164" fontId="21" fillId="15" borderId="2" xfId="0" applyNumberFormat="1" applyFont="1" applyFill="1" applyBorder="1" applyAlignment="1">
      <alignment horizontal="center" vertical="center"/>
    </xf>
    <xf numFmtId="165" fontId="21" fillId="15" borderId="3" xfId="1" applyNumberFormat="1" applyFont="1" applyFill="1" applyBorder="1" applyAlignment="1">
      <alignment horizontal="center" vertical="center"/>
    </xf>
    <xf numFmtId="0" fontId="0" fillId="15" borderId="0" xfId="0" applyFill="1"/>
    <xf numFmtId="11" fontId="30" fillId="15" borderId="2" xfId="1" applyNumberFormat="1" applyFont="1" applyFill="1" applyBorder="1" applyAlignment="1">
      <alignment horizontal="center" vertical="center"/>
    </xf>
    <xf numFmtId="165" fontId="21" fillId="15" borderId="3" xfId="0" applyNumberFormat="1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 applyAlignment="1">
      <alignment horizontal="center" vertical="center"/>
    </xf>
    <xf numFmtId="11" fontId="21" fillId="16" borderId="2" xfId="0" applyNumberFormat="1" applyFont="1" applyFill="1" applyBorder="1" applyAlignment="1">
      <alignment horizontal="center" vertical="center"/>
    </xf>
    <xf numFmtId="164" fontId="30" fillId="16" borderId="2" xfId="0" applyNumberFormat="1" applyFont="1" applyFill="1" applyBorder="1" applyAlignment="1">
      <alignment horizontal="center" vertical="center"/>
    </xf>
    <xf numFmtId="164" fontId="21" fillId="16" borderId="2" xfId="0" applyNumberFormat="1" applyFont="1" applyFill="1" applyBorder="1" applyAlignment="1">
      <alignment horizontal="center" vertical="center"/>
    </xf>
    <xf numFmtId="165" fontId="21" fillId="16" borderId="3" xfId="1" applyNumberFormat="1" applyFont="1" applyFill="1" applyBorder="1" applyAlignment="1">
      <alignment horizontal="center" vertical="center"/>
    </xf>
    <xf numFmtId="0" fontId="0" fillId="16" borderId="0" xfId="0" applyFill="1"/>
    <xf numFmtId="11" fontId="30" fillId="16" borderId="2" xfId="1" applyNumberFormat="1" applyFont="1" applyFill="1" applyBorder="1" applyAlignment="1">
      <alignment horizontal="center" vertical="center"/>
    </xf>
    <xf numFmtId="165" fontId="21" fillId="16" borderId="3" xfId="0" applyNumberFormat="1" applyFont="1" applyFill="1" applyBorder="1" applyAlignment="1">
      <alignment horizontal="center" vertical="center"/>
    </xf>
    <xf numFmtId="11" fontId="33" fillId="3" borderId="2" xfId="1" applyNumberFormat="1" applyFont="1" applyFill="1" applyBorder="1" applyAlignment="1">
      <alignment horizontal="center" vertical="center"/>
    </xf>
    <xf numFmtId="164" fontId="34" fillId="3" borderId="2" xfId="0" applyNumberFormat="1" applyFont="1" applyFill="1" applyBorder="1" applyAlignment="1">
      <alignment horizontal="center" vertical="center"/>
    </xf>
    <xf numFmtId="164" fontId="33" fillId="8" borderId="2" xfId="0" applyNumberFormat="1" applyFont="1" applyFill="1" applyBorder="1" applyAlignment="1">
      <alignment horizontal="center" vertical="center"/>
    </xf>
    <xf numFmtId="11" fontId="33" fillId="8" borderId="2" xfId="1" applyNumberFormat="1" applyFont="1" applyFill="1" applyBorder="1" applyAlignment="1">
      <alignment horizontal="center" vertical="center"/>
    </xf>
    <xf numFmtId="0" fontId="21" fillId="10" borderId="1" xfId="5" applyFont="1" applyFill="1" applyBorder="1" applyAlignment="1">
      <alignment horizontal="center" vertical="center"/>
    </xf>
    <xf numFmtId="0" fontId="21" fillId="10" borderId="2" xfId="5" applyFont="1" applyFill="1" applyBorder="1" applyAlignment="1">
      <alignment horizontal="center" vertical="center"/>
    </xf>
    <xf numFmtId="11" fontId="21" fillId="10" borderId="2" xfId="5" applyNumberFormat="1" applyFont="1" applyFill="1" applyBorder="1" applyAlignment="1">
      <alignment horizontal="center" vertical="center"/>
    </xf>
    <xf numFmtId="164" fontId="30" fillId="10" borderId="2" xfId="5" applyNumberFormat="1" applyFont="1" applyFill="1" applyBorder="1" applyAlignment="1">
      <alignment horizontal="center" vertical="center"/>
    </xf>
    <xf numFmtId="164" fontId="21" fillId="10" borderId="2" xfId="5" applyNumberFormat="1" applyFont="1" applyFill="1" applyBorder="1" applyAlignment="1">
      <alignment horizontal="center" vertical="center"/>
    </xf>
    <xf numFmtId="0" fontId="6" fillId="10" borderId="0" xfId="5" applyFill="1"/>
    <xf numFmtId="0" fontId="6" fillId="0" borderId="0" xfId="5"/>
    <xf numFmtId="165" fontId="21" fillId="10" borderId="3" xfId="5" applyNumberFormat="1" applyFont="1" applyFill="1" applyBorder="1" applyAlignment="1">
      <alignment horizontal="center" vertical="center"/>
    </xf>
    <xf numFmtId="0" fontId="21" fillId="11" borderId="1" xfId="5" applyFont="1" applyFill="1" applyBorder="1" applyAlignment="1">
      <alignment horizontal="center" vertical="center"/>
    </xf>
    <xf numFmtId="0" fontId="21" fillId="11" borderId="2" xfId="5" applyFont="1" applyFill="1" applyBorder="1" applyAlignment="1">
      <alignment horizontal="center" vertical="center"/>
    </xf>
    <xf numFmtId="11" fontId="21" fillId="11" borderId="2" xfId="5" applyNumberFormat="1" applyFont="1" applyFill="1" applyBorder="1" applyAlignment="1">
      <alignment horizontal="center" vertical="center"/>
    </xf>
    <xf numFmtId="164" fontId="30" fillId="11" borderId="2" xfId="5" applyNumberFormat="1" applyFont="1" applyFill="1" applyBorder="1" applyAlignment="1">
      <alignment horizontal="center" vertical="center"/>
    </xf>
    <xf numFmtId="164" fontId="21" fillId="11" borderId="2" xfId="5" applyNumberFormat="1" applyFont="1" applyFill="1" applyBorder="1" applyAlignment="1">
      <alignment horizontal="center" vertical="center"/>
    </xf>
    <xf numFmtId="0" fontId="6" fillId="11" borderId="0" xfId="5" applyFill="1"/>
    <xf numFmtId="165" fontId="21" fillId="11" borderId="3" xfId="5" applyNumberFormat="1" applyFont="1" applyFill="1" applyBorder="1" applyAlignment="1">
      <alignment horizontal="center" vertical="center"/>
    </xf>
    <xf numFmtId="0" fontId="21" fillId="14" borderId="1" xfId="5" applyFont="1" applyFill="1" applyBorder="1" applyAlignment="1">
      <alignment horizontal="center" vertical="center"/>
    </xf>
    <xf numFmtId="0" fontId="21" fillId="14" borderId="2" xfId="5" applyFont="1" applyFill="1" applyBorder="1" applyAlignment="1">
      <alignment horizontal="center" vertical="center"/>
    </xf>
    <xf numFmtId="11" fontId="21" fillId="14" borderId="2" xfId="5" applyNumberFormat="1" applyFont="1" applyFill="1" applyBorder="1" applyAlignment="1">
      <alignment horizontal="center" vertical="center"/>
    </xf>
    <xf numFmtId="164" fontId="30" fillId="14" borderId="2" xfId="5" applyNumberFormat="1" applyFont="1" applyFill="1" applyBorder="1" applyAlignment="1">
      <alignment horizontal="center" vertical="center"/>
    </xf>
    <xf numFmtId="164" fontId="21" fillId="14" borderId="2" xfId="5" applyNumberFormat="1" applyFont="1" applyFill="1" applyBorder="1" applyAlignment="1">
      <alignment horizontal="center" vertical="center"/>
    </xf>
    <xf numFmtId="0" fontId="6" fillId="14" borderId="0" xfId="5" applyFill="1"/>
    <xf numFmtId="165" fontId="21" fillId="14" borderId="3" xfId="5" applyNumberFormat="1" applyFont="1" applyFill="1" applyBorder="1" applyAlignment="1">
      <alignment horizontal="center" vertical="center"/>
    </xf>
    <xf numFmtId="0" fontId="14" fillId="0" borderId="0" xfId="0" applyFont="1"/>
    <xf numFmtId="0" fontId="21" fillId="4" borderId="1" xfId="5" applyFont="1" applyFill="1" applyBorder="1" applyAlignment="1">
      <alignment horizontal="center" vertical="center"/>
    </xf>
    <xf numFmtId="0" fontId="21" fillId="4" borderId="2" xfId="5" applyFont="1" applyFill="1" applyBorder="1" applyAlignment="1">
      <alignment horizontal="center" vertical="center"/>
    </xf>
    <xf numFmtId="11" fontId="21" fillId="4" borderId="2" xfId="5" applyNumberFormat="1" applyFont="1" applyFill="1" applyBorder="1" applyAlignment="1">
      <alignment horizontal="center" vertical="center"/>
    </xf>
    <xf numFmtId="164" fontId="30" fillId="4" borderId="2" xfId="5" applyNumberFormat="1" applyFont="1" applyFill="1" applyBorder="1" applyAlignment="1">
      <alignment horizontal="center" vertical="center"/>
    </xf>
    <xf numFmtId="164" fontId="21" fillId="4" borderId="2" xfId="5" applyNumberFormat="1" applyFont="1" applyFill="1" applyBorder="1" applyAlignment="1">
      <alignment horizontal="center" vertical="center"/>
    </xf>
    <xf numFmtId="165" fontId="21" fillId="4" borderId="3" xfId="1" applyNumberFormat="1" applyFont="1" applyFill="1" applyBorder="1" applyAlignment="1">
      <alignment horizontal="center" vertical="center"/>
    </xf>
    <xf numFmtId="0" fontId="6" fillId="4" borderId="0" xfId="5" applyFill="1"/>
    <xf numFmtId="0" fontId="0" fillId="4" borderId="0" xfId="0" applyFill="1"/>
    <xf numFmtId="11" fontId="30" fillId="4" borderId="2" xfId="1" applyNumberFormat="1" applyFont="1" applyFill="1" applyBorder="1" applyAlignment="1">
      <alignment horizontal="center" vertical="center"/>
    </xf>
    <xf numFmtId="165" fontId="21" fillId="4" borderId="3" xfId="5" applyNumberFormat="1" applyFont="1" applyFill="1" applyBorder="1" applyAlignment="1">
      <alignment horizontal="center" vertical="center"/>
    </xf>
    <xf numFmtId="0" fontId="21" fillId="17" borderId="1" xfId="5" applyFont="1" applyFill="1" applyBorder="1" applyAlignment="1">
      <alignment horizontal="center" vertical="center"/>
    </xf>
    <xf numFmtId="0" fontId="21" fillId="17" borderId="2" xfId="5" applyFont="1" applyFill="1" applyBorder="1" applyAlignment="1">
      <alignment horizontal="center" vertical="center"/>
    </xf>
    <xf numFmtId="11" fontId="21" fillId="17" borderId="2" xfId="5" applyNumberFormat="1" applyFont="1" applyFill="1" applyBorder="1" applyAlignment="1">
      <alignment horizontal="center" vertical="center"/>
    </xf>
    <xf numFmtId="164" fontId="30" fillId="17" borderId="2" xfId="5" applyNumberFormat="1" applyFont="1" applyFill="1" applyBorder="1" applyAlignment="1">
      <alignment horizontal="center" vertical="center"/>
    </xf>
    <xf numFmtId="164" fontId="21" fillId="17" borderId="2" xfId="5" applyNumberFormat="1" applyFont="1" applyFill="1" applyBorder="1" applyAlignment="1">
      <alignment horizontal="center" vertical="center"/>
    </xf>
    <xf numFmtId="165" fontId="21" fillId="17" borderId="3" xfId="1" applyNumberFormat="1" applyFont="1" applyFill="1" applyBorder="1" applyAlignment="1">
      <alignment horizontal="center" vertical="center"/>
    </xf>
    <xf numFmtId="0" fontId="6" fillId="17" borderId="0" xfId="5" applyFill="1"/>
    <xf numFmtId="0" fontId="0" fillId="17" borderId="0" xfId="0" applyFill="1"/>
    <xf numFmtId="11" fontId="30" fillId="17" borderId="2" xfId="1" applyNumberFormat="1" applyFont="1" applyFill="1" applyBorder="1" applyAlignment="1">
      <alignment horizontal="center" vertical="center"/>
    </xf>
    <xf numFmtId="165" fontId="21" fillId="17" borderId="3" xfId="5" applyNumberFormat="1" applyFont="1" applyFill="1" applyBorder="1" applyAlignment="1">
      <alignment horizontal="center" vertical="center"/>
    </xf>
    <xf numFmtId="0" fontId="21" fillId="18" borderId="1" xfId="5" applyFont="1" applyFill="1" applyBorder="1" applyAlignment="1">
      <alignment horizontal="center" vertical="center"/>
    </xf>
    <xf numFmtId="0" fontId="21" fillId="18" borderId="2" xfId="5" applyFont="1" applyFill="1" applyBorder="1" applyAlignment="1">
      <alignment horizontal="center" vertical="center"/>
    </xf>
    <xf numFmtId="11" fontId="21" fillId="18" borderId="2" xfId="5" applyNumberFormat="1" applyFont="1" applyFill="1" applyBorder="1" applyAlignment="1">
      <alignment horizontal="center" vertical="center"/>
    </xf>
    <xf numFmtId="164" fontId="30" fillId="18" borderId="2" xfId="5" applyNumberFormat="1" applyFont="1" applyFill="1" applyBorder="1" applyAlignment="1">
      <alignment horizontal="center" vertical="center"/>
    </xf>
    <xf numFmtId="164" fontId="21" fillId="18" borderId="2" xfId="5" applyNumberFormat="1" applyFont="1" applyFill="1" applyBorder="1" applyAlignment="1">
      <alignment horizontal="center" vertical="center"/>
    </xf>
    <xf numFmtId="165" fontId="21" fillId="18" borderId="3" xfId="1" applyNumberFormat="1" applyFont="1" applyFill="1" applyBorder="1" applyAlignment="1">
      <alignment horizontal="center" vertical="center"/>
    </xf>
    <xf numFmtId="0" fontId="6" fillId="18" borderId="0" xfId="5" applyFill="1"/>
    <xf numFmtId="0" fontId="0" fillId="18" borderId="0" xfId="0" applyFill="1"/>
    <xf numFmtId="11" fontId="30" fillId="18" borderId="2" xfId="1" applyNumberFormat="1" applyFont="1" applyFill="1" applyBorder="1" applyAlignment="1">
      <alignment horizontal="center" vertical="center"/>
    </xf>
    <xf numFmtId="165" fontId="21" fillId="18" borderId="3" xfId="5" applyNumberFormat="1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21" fillId="17" borderId="2" xfId="0" applyFont="1" applyFill="1" applyBorder="1" applyAlignment="1">
      <alignment horizontal="center" vertical="center"/>
    </xf>
    <xf numFmtId="11" fontId="21" fillId="17" borderId="2" xfId="0" applyNumberFormat="1" applyFont="1" applyFill="1" applyBorder="1" applyAlignment="1">
      <alignment horizontal="center" vertical="center"/>
    </xf>
    <xf numFmtId="164" fontId="30" fillId="17" borderId="2" xfId="0" applyNumberFormat="1" applyFont="1" applyFill="1" applyBorder="1" applyAlignment="1">
      <alignment horizontal="center" vertical="center"/>
    </xf>
    <xf numFmtId="165" fontId="21" fillId="17" borderId="3" xfId="0" applyNumberFormat="1" applyFont="1" applyFill="1" applyBorder="1" applyAlignment="1">
      <alignment horizontal="center" vertical="center"/>
    </xf>
    <xf numFmtId="11" fontId="30" fillId="5" borderId="0" xfId="0" applyNumberFormat="1" applyFont="1" applyFill="1" applyAlignment="1">
      <alignment horizontal="center"/>
    </xf>
    <xf numFmtId="164" fontId="30" fillId="19" borderId="2" xfId="0" applyNumberFormat="1" applyFont="1" applyFill="1" applyBorder="1" applyAlignment="1">
      <alignment horizontal="center" vertical="center"/>
    </xf>
    <xf numFmtId="11" fontId="30" fillId="19" borderId="2" xfId="1" applyNumberFormat="1" applyFont="1" applyFill="1" applyBorder="1" applyAlignment="1">
      <alignment horizontal="center" vertical="center"/>
    </xf>
    <xf numFmtId="11" fontId="33" fillId="19" borderId="2" xfId="1" applyNumberFormat="1" applyFont="1" applyFill="1" applyBorder="1" applyAlignment="1">
      <alignment horizontal="center" vertical="center"/>
    </xf>
    <xf numFmtId="164" fontId="30" fillId="21" borderId="2" xfId="0" applyNumberFormat="1" applyFont="1" applyFill="1" applyBorder="1" applyAlignment="1">
      <alignment horizontal="center" vertical="center"/>
    </xf>
    <xf numFmtId="11" fontId="30" fillId="20" borderId="2" xfId="1" applyNumberFormat="1" applyFont="1" applyFill="1" applyBorder="1" applyAlignment="1">
      <alignment horizontal="center" vertical="center"/>
    </xf>
    <xf numFmtId="164" fontId="30" fillId="22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4" fontId="0" fillId="5" borderId="0" xfId="0" applyNumberFormat="1" applyFill="1"/>
    <xf numFmtId="0" fontId="23" fillId="0" borderId="0" xfId="5" applyFont="1"/>
    <xf numFmtId="164" fontId="21" fillId="3" borderId="2" xfId="5" applyNumberFormat="1" applyFont="1" applyFill="1" applyBorder="1" applyAlignment="1">
      <alignment horizontal="center" vertical="center"/>
    </xf>
    <xf numFmtId="164" fontId="21" fillId="2" borderId="2" xfId="5" applyNumberFormat="1" applyFont="1" applyFill="1" applyBorder="1" applyAlignment="1">
      <alignment horizontal="center" vertical="center"/>
    </xf>
    <xf numFmtId="164" fontId="21" fillId="21" borderId="2" xfId="5" applyNumberFormat="1" applyFont="1" applyFill="1" applyBorder="1" applyAlignment="1">
      <alignment horizontal="center" vertical="center"/>
    </xf>
    <xf numFmtId="164" fontId="21" fillId="12" borderId="2" xfId="5" applyNumberFormat="1" applyFont="1" applyFill="1" applyBorder="1" applyAlignment="1">
      <alignment horizontal="center" vertical="center"/>
    </xf>
    <xf numFmtId="164" fontId="21" fillId="13" borderId="2" xfId="5" applyNumberFormat="1" applyFont="1" applyFill="1" applyBorder="1" applyAlignment="1">
      <alignment horizontal="center" vertical="center"/>
    </xf>
    <xf numFmtId="164" fontId="21" fillId="8" borderId="2" xfId="5" applyNumberFormat="1" applyFont="1" applyFill="1" applyBorder="1" applyAlignment="1">
      <alignment horizontal="center" vertical="center"/>
    </xf>
    <xf numFmtId="164" fontId="21" fillId="5" borderId="2" xfId="5" applyNumberFormat="1" applyFont="1" applyFill="1" applyBorder="1" applyAlignment="1">
      <alignment horizontal="center" vertical="center"/>
    </xf>
    <xf numFmtId="164" fontId="21" fillId="5" borderId="9" xfId="5" applyNumberFormat="1" applyFont="1" applyFill="1" applyBorder="1" applyAlignment="1">
      <alignment horizontal="center" vertical="center"/>
    </xf>
    <xf numFmtId="164" fontId="21" fillId="5" borderId="10" xfId="5" applyNumberFormat="1" applyFont="1" applyFill="1" applyBorder="1" applyAlignment="1">
      <alignment horizontal="center" vertical="center"/>
    </xf>
    <xf numFmtId="164" fontId="21" fillId="9" borderId="9" xfId="5" applyNumberFormat="1" applyFont="1" applyFill="1" applyBorder="1" applyAlignment="1">
      <alignment horizontal="center" vertical="center"/>
    </xf>
    <xf numFmtId="164" fontId="21" fillId="9" borderId="2" xfId="5" applyNumberFormat="1" applyFont="1" applyFill="1" applyBorder="1" applyAlignment="1">
      <alignment horizontal="center" vertical="center"/>
    </xf>
    <xf numFmtId="164" fontId="21" fillId="15" borderId="2" xfId="5" applyNumberFormat="1" applyFont="1" applyFill="1" applyBorder="1" applyAlignment="1">
      <alignment horizontal="center" vertical="center"/>
    </xf>
    <xf numFmtId="164" fontId="21" fillId="16" borderId="2" xfId="5" applyNumberFormat="1" applyFont="1" applyFill="1" applyBorder="1" applyAlignment="1">
      <alignment horizontal="center" vertical="center"/>
    </xf>
    <xf numFmtId="0" fontId="21" fillId="0" borderId="0" xfId="5" applyFont="1" applyAlignment="1">
      <alignment horizontal="center"/>
    </xf>
    <xf numFmtId="11" fontId="35" fillId="14" borderId="2" xfId="1" applyNumberFormat="1" applyFont="1" applyFill="1" applyBorder="1" applyAlignment="1">
      <alignment horizontal="center" vertical="center"/>
    </xf>
    <xf numFmtId="164" fontId="31" fillId="13" borderId="2" xfId="5" applyNumberFormat="1" applyFont="1" applyFill="1" applyBorder="1" applyAlignment="1">
      <alignment horizontal="center" vertical="center"/>
    </xf>
    <xf numFmtId="164" fontId="31" fillId="3" borderId="2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0" fillId="3" borderId="2" xfId="0" applyNumberFormat="1" applyFont="1" applyFill="1" applyBorder="1" applyAlignment="1">
      <alignment horizontal="center" vertical="center"/>
    </xf>
    <xf numFmtId="0" fontId="21" fillId="21" borderId="2" xfId="0" applyFont="1" applyFill="1" applyBorder="1" applyAlignment="1">
      <alignment horizontal="center" vertical="center"/>
    </xf>
    <xf numFmtId="11" fontId="21" fillId="21" borderId="2" xfId="0" applyNumberFormat="1" applyFont="1" applyFill="1" applyBorder="1" applyAlignment="1">
      <alignment horizontal="center" vertical="center"/>
    </xf>
    <xf numFmtId="165" fontId="21" fillId="21" borderId="3" xfId="0" applyNumberFormat="1" applyFont="1" applyFill="1" applyBorder="1" applyAlignment="1">
      <alignment horizontal="center" vertical="center"/>
    </xf>
    <xf numFmtId="0" fontId="2" fillId="0" borderId="0" xfId="2" applyFont="1"/>
    <xf numFmtId="0" fontId="2" fillId="0" borderId="0" xfId="0" applyFont="1"/>
    <xf numFmtId="11" fontId="2" fillId="0" borderId="0" xfId="2" applyNumberFormat="1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4" fillId="0" borderId="0" xfId="2"/>
    <xf numFmtId="0" fontId="4" fillId="5" borderId="0" xfId="2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6" fillId="0" borderId="0" xfId="2" applyFont="1" applyAlignment="1">
      <alignment horizontal="center" textRotation="90"/>
    </xf>
    <xf numFmtId="0" fontId="4" fillId="0" borderId="0" xfId="2" applyAlignment="1">
      <alignment horizontal="center"/>
    </xf>
    <xf numFmtId="0" fontId="9" fillId="0" borderId="0" xfId="2" applyFont="1" applyAlignment="1">
      <alignment horizontal="center" vertical="center" textRotation="90"/>
    </xf>
    <xf numFmtId="0" fontId="15" fillId="0" borderId="0" xfId="2" applyFont="1" applyAlignment="1">
      <alignment horizontal="center" textRotation="90"/>
    </xf>
    <xf numFmtId="0" fontId="16" fillId="0" borderId="0" xfId="2" applyFont="1" applyAlignment="1">
      <alignment horizontal="center" vertical="center" textRotation="90"/>
    </xf>
    <xf numFmtId="0" fontId="8" fillId="0" borderId="0" xfId="2" applyFont="1" applyAlignment="1">
      <alignment horizontal="center" vertical="center" textRotation="90"/>
    </xf>
    <xf numFmtId="0" fontId="7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textRotation="90"/>
    </xf>
    <xf numFmtId="0" fontId="17" fillId="0" borderId="0" xfId="2" applyFont="1" applyAlignment="1">
      <alignment horizontal="center" vertical="center" textRotation="90"/>
    </xf>
    <xf numFmtId="0" fontId="17" fillId="0" borderId="0" xfId="2" applyFont="1" applyAlignment="1">
      <alignment horizontal="center" vertical="center"/>
    </xf>
    <xf numFmtId="0" fontId="4" fillId="5" borderId="0" xfId="2" applyFill="1"/>
    <xf numFmtId="0" fontId="26" fillId="0" borderId="0" xfId="2" applyFont="1" applyAlignment="1">
      <alignment horizontal="center" vertical="center" textRotation="90"/>
    </xf>
    <xf numFmtId="0" fontId="26" fillId="0" borderId="0" xfId="0" applyFont="1" applyAlignment="1">
      <alignment horizontal="center" vertical="center" textRotation="90"/>
    </xf>
    <xf numFmtId="0" fontId="4" fillId="0" borderId="0" xfId="2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6">
    <cellStyle name="Explanatory Text 2" xfId="3" xr:uid="{F464FC06-1D79-254B-B7BA-7F6837AF5D36}"/>
    <cellStyle name="Hyperlink" xfId="4" builtinId="8"/>
    <cellStyle name="Normal" xfId="0" builtinId="0"/>
    <cellStyle name="Normal 2" xfId="5" xr:uid="{46410D5A-7793-4AAD-889E-8796CFE1B28C}"/>
    <cellStyle name="Normal 2 2 2" xfId="2" xr:uid="{68EF44BE-21A3-DC40-956C-DFE278292A9E}"/>
    <cellStyle name="Normal 4" xfId="1" xr:uid="{238BB014-B6CB-5F4F-8A3A-E0EB08C0B9ED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RobesonPlots!$Q$3:$Q$9</c:f>
              <c:numCache>
                <c:formatCode>General</c:formatCode>
                <c:ptCount val="7"/>
                <c:pt idx="0">
                  <c:v>2.1973372099999999E-2</c:v>
                </c:pt>
                <c:pt idx="1">
                  <c:v>9.6827608900000001E-2</c:v>
                </c:pt>
                <c:pt idx="2">
                  <c:v>1.5831107322</c:v>
                </c:pt>
                <c:pt idx="3">
                  <c:v>46.517167403999998</c:v>
                </c:pt>
                <c:pt idx="4">
                  <c:v>2069.2374453000002</c:v>
                </c:pt>
                <c:pt idx="5">
                  <c:v>11612.313952</c:v>
                </c:pt>
                <c:pt idx="6">
                  <c:v>80126.758214000001</c:v>
                </c:pt>
              </c:numCache>
            </c:numRef>
          </c:xVal>
          <c:yVal>
            <c:numRef>
              <c:f>RobesonPlots!$R$3:$R$9</c:f>
              <c:numCache>
                <c:formatCode>General</c:formatCode>
                <c:ptCount val="7"/>
                <c:pt idx="0">
                  <c:v>1457.8633359999999</c:v>
                </c:pt>
                <c:pt idx="1">
                  <c:v>853.91752989999998</c:v>
                </c:pt>
                <c:pt idx="2">
                  <c:v>297.47558509999999</c:v>
                </c:pt>
                <c:pt idx="3">
                  <c:v>84.957855179999996</c:v>
                </c:pt>
                <c:pt idx="4">
                  <c:v>19.292931840000001</c:v>
                </c:pt>
                <c:pt idx="5">
                  <c:v>10</c:v>
                </c:pt>
                <c:pt idx="6">
                  <c:v>4.9509696659999998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2E40-9B4C-8207E7F5F01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RobesonPlots!$O$167:$O$503</c:f>
              <c:numCache>
                <c:formatCode>General</c:formatCode>
                <c:ptCount val="337"/>
                <c:pt idx="0">
                  <c:v>3.3432929365731501E-2</c:v>
                </c:pt>
                <c:pt idx="1">
                  <c:v>5.4600434255545602E-2</c:v>
                </c:pt>
                <c:pt idx="2">
                  <c:v>0.179347965785806</c:v>
                </c:pt>
                <c:pt idx="3">
                  <c:v>0.183278967773916</c:v>
                </c:pt>
                <c:pt idx="4">
                  <c:v>0.240779614298333</c:v>
                </c:pt>
                <c:pt idx="5">
                  <c:v>0.52287373214666399</c:v>
                </c:pt>
                <c:pt idx="6">
                  <c:v>0.53607348053458403</c:v>
                </c:pt>
                <c:pt idx="7">
                  <c:v>0.67416584412284497</c:v>
                </c:pt>
                <c:pt idx="8">
                  <c:v>0.78913224164125795</c:v>
                </c:pt>
                <c:pt idx="9">
                  <c:v>0.37286619193607701</c:v>
                </c:pt>
                <c:pt idx="10">
                  <c:v>0.79282724415422201</c:v>
                </c:pt>
                <c:pt idx="11">
                  <c:v>1.56987568408509</c:v>
                </c:pt>
                <c:pt idx="12">
                  <c:v>1.7587148686695999</c:v>
                </c:pt>
                <c:pt idx="13">
                  <c:v>2.59999948550881</c:v>
                </c:pt>
                <c:pt idx="14">
                  <c:v>4.0128333798005604</c:v>
                </c:pt>
                <c:pt idx="15">
                  <c:v>4.7038300645013704</c:v>
                </c:pt>
                <c:pt idx="16">
                  <c:v>7.1012842740710802</c:v>
                </c:pt>
                <c:pt idx="17">
                  <c:v>9.1420851409628607</c:v>
                </c:pt>
                <c:pt idx="18">
                  <c:v>11.2482070293372</c:v>
                </c:pt>
                <c:pt idx="19">
                  <c:v>13.5083582243777</c:v>
                </c:pt>
                <c:pt idx="20">
                  <c:v>6.9800943551504604</c:v>
                </c:pt>
                <c:pt idx="21">
                  <c:v>6.8345471104296802</c:v>
                </c:pt>
                <c:pt idx="22">
                  <c:v>4.1292042464073599</c:v>
                </c:pt>
                <c:pt idx="23">
                  <c:v>16.531151416539899</c:v>
                </c:pt>
                <c:pt idx="24">
                  <c:v>25.4856565795893</c:v>
                </c:pt>
                <c:pt idx="25">
                  <c:v>38.4791265562286</c:v>
                </c:pt>
                <c:pt idx="26">
                  <c:v>48.371684582655803</c:v>
                </c:pt>
                <c:pt idx="27">
                  <c:v>41.341343461161699</c:v>
                </c:pt>
                <c:pt idx="28">
                  <c:v>26.821315238682899</c:v>
                </c:pt>
                <c:pt idx="29">
                  <c:v>20.4181829220996</c:v>
                </c:pt>
                <c:pt idx="30">
                  <c:v>104.96864602704601</c:v>
                </c:pt>
                <c:pt idx="31">
                  <c:v>65.0855765908819</c:v>
                </c:pt>
                <c:pt idx="32">
                  <c:v>144.745217417437</c:v>
                </c:pt>
                <c:pt idx="33">
                  <c:v>112.76514217971101</c:v>
                </c:pt>
                <c:pt idx="34">
                  <c:v>89.9953745003954</c:v>
                </c:pt>
                <c:pt idx="35">
                  <c:v>98.658426812381094</c:v>
                </c:pt>
                <c:pt idx="36">
                  <c:v>123.946871614453</c:v>
                </c:pt>
                <c:pt idx="37">
                  <c:v>190.65930589073201</c:v>
                </c:pt>
                <c:pt idx="38">
                  <c:v>280.66190720212899</c:v>
                </c:pt>
                <c:pt idx="39">
                  <c:v>637.72127510164603</c:v>
                </c:pt>
                <c:pt idx="40">
                  <c:v>1007.77346643676</c:v>
                </c:pt>
                <c:pt idx="41">
                  <c:v>584.38839400161498</c:v>
                </c:pt>
                <c:pt idx="42">
                  <c:v>301.81428217020903</c:v>
                </c:pt>
                <c:pt idx="43">
                  <c:v>224.422689262614</c:v>
                </c:pt>
                <c:pt idx="44">
                  <c:v>1270.46830461482</c:v>
                </c:pt>
                <c:pt idx="45">
                  <c:v>3098.0291967817602</c:v>
                </c:pt>
                <c:pt idx="46">
                  <c:v>7212.6659011821803</c:v>
                </c:pt>
                <c:pt idx="47">
                  <c:v>9477.4413943087893</c:v>
                </c:pt>
                <c:pt idx="48">
                  <c:v>16420.305116861098</c:v>
                </c:pt>
                <c:pt idx="49">
                  <c:v>28368.503719907199</c:v>
                </c:pt>
                <c:pt idx="50">
                  <c:v>39050.921962132197</c:v>
                </c:pt>
                <c:pt idx="51">
                  <c:v>34773.0372984676</c:v>
                </c:pt>
                <c:pt idx="52">
                  <c:v>13021.1096483399</c:v>
                </c:pt>
                <c:pt idx="53">
                  <c:v>17128.858844771799</c:v>
                </c:pt>
                <c:pt idx="54">
                  <c:v>17907.952062159799</c:v>
                </c:pt>
                <c:pt idx="55">
                  <c:v>16335.480956269799</c:v>
                </c:pt>
                <c:pt idx="56">
                  <c:v>10572.2863580782</c:v>
                </c:pt>
                <c:pt idx="57">
                  <c:v>7346.0953864540897</c:v>
                </c:pt>
                <c:pt idx="58">
                  <c:v>5976.0670072432804</c:v>
                </c:pt>
                <c:pt idx="59">
                  <c:v>5974.2466237286399</c:v>
                </c:pt>
                <c:pt idx="60">
                  <c:v>3865.7336808989699</c:v>
                </c:pt>
                <c:pt idx="61">
                  <c:v>2387.9501119947799</c:v>
                </c:pt>
                <c:pt idx="62">
                  <c:v>2341.2459967776999</c:v>
                </c:pt>
                <c:pt idx="63">
                  <c:v>2878.56711938331</c:v>
                </c:pt>
                <c:pt idx="64">
                  <c:v>4060.0753890533401</c:v>
                </c:pt>
                <c:pt idx="65">
                  <c:v>4062.1374747097002</c:v>
                </c:pt>
                <c:pt idx="66">
                  <c:v>4761.6241620844203</c:v>
                </c:pt>
                <c:pt idx="67">
                  <c:v>4242.5900703158804</c:v>
                </c:pt>
                <c:pt idx="68">
                  <c:v>13858.164651491999</c:v>
                </c:pt>
                <c:pt idx="69">
                  <c:v>18657.9482617252</c:v>
                </c:pt>
                <c:pt idx="70">
                  <c:v>25102.288978291501</c:v>
                </c:pt>
                <c:pt idx="71">
                  <c:v>3520.9217700712302</c:v>
                </c:pt>
                <c:pt idx="72">
                  <c:v>2795.17041872348</c:v>
                </c:pt>
                <c:pt idx="73">
                  <c:v>891.83378107880799</c:v>
                </c:pt>
                <c:pt idx="74">
                  <c:v>605.65616539538905</c:v>
                </c:pt>
                <c:pt idx="75">
                  <c:v>482.67411079976301</c:v>
                </c:pt>
                <c:pt idx="76">
                  <c:v>494.50737945558598</c:v>
                </c:pt>
                <c:pt idx="77">
                  <c:v>621.576633504813</c:v>
                </c:pt>
                <c:pt idx="78">
                  <c:v>530.80526562959301</c:v>
                </c:pt>
                <c:pt idx="79">
                  <c:v>442.39772946342703</c:v>
                </c:pt>
                <c:pt idx="80">
                  <c:v>280.20624499812402</c:v>
                </c:pt>
                <c:pt idx="81">
                  <c:v>238.704089789926</c:v>
                </c:pt>
                <c:pt idx="82">
                  <c:v>222.83299203695501</c:v>
                </c:pt>
                <c:pt idx="83">
                  <c:v>306.43143499458603</c:v>
                </c:pt>
                <c:pt idx="84">
                  <c:v>203.03941419176701</c:v>
                </c:pt>
                <c:pt idx="85">
                  <c:v>193.969574297821</c:v>
                </c:pt>
                <c:pt idx="86">
                  <c:v>154.55151533044599</c:v>
                </c:pt>
                <c:pt idx="87">
                  <c:v>97.840275993014998</c:v>
                </c:pt>
                <c:pt idx="88">
                  <c:v>93.488703658557498</c:v>
                </c:pt>
                <c:pt idx="89">
                  <c:v>120.03856651216999</c:v>
                </c:pt>
                <c:pt idx="90">
                  <c:v>140.765981271095</c:v>
                </c:pt>
                <c:pt idx="91">
                  <c:v>180.723767223538</c:v>
                </c:pt>
                <c:pt idx="92">
                  <c:v>193.45809734232</c:v>
                </c:pt>
                <c:pt idx="93">
                  <c:v>221.74942695548401</c:v>
                </c:pt>
                <c:pt idx="94">
                  <c:v>278.33444489848898</c:v>
                </c:pt>
                <c:pt idx="95">
                  <c:v>349.46502367810001</c:v>
                </c:pt>
                <c:pt idx="96">
                  <c:v>391.62120546478099</c:v>
                </c:pt>
                <c:pt idx="97">
                  <c:v>677.13340261257702</c:v>
                </c:pt>
                <c:pt idx="98">
                  <c:v>849.66235170130801</c:v>
                </c:pt>
                <c:pt idx="99">
                  <c:v>1140.34778386108</c:v>
                </c:pt>
                <c:pt idx="100">
                  <c:v>644.19780442604201</c:v>
                </c:pt>
                <c:pt idx="101">
                  <c:v>457.01044501910502</c:v>
                </c:pt>
                <c:pt idx="102">
                  <c:v>427.62210462016901</c:v>
                </c:pt>
                <c:pt idx="103">
                  <c:v>448.39075681648399</c:v>
                </c:pt>
                <c:pt idx="104">
                  <c:v>357.26979953954202</c:v>
                </c:pt>
                <c:pt idx="105">
                  <c:v>180.467007469457</c:v>
                </c:pt>
                <c:pt idx="106">
                  <c:v>176.166428188628</c:v>
                </c:pt>
                <c:pt idx="107">
                  <c:v>147.064035069824</c:v>
                </c:pt>
                <c:pt idx="108">
                  <c:v>119.868024068907</c:v>
                </c:pt>
                <c:pt idx="109">
                  <c:v>83.255814962417105</c:v>
                </c:pt>
                <c:pt idx="110">
                  <c:v>61.882113196924898</c:v>
                </c:pt>
                <c:pt idx="111">
                  <c:v>45.972188221132299</c:v>
                </c:pt>
                <c:pt idx="112">
                  <c:v>22.647751131778101</c:v>
                </c:pt>
                <c:pt idx="113">
                  <c:v>16.831837891505</c:v>
                </c:pt>
                <c:pt idx="114">
                  <c:v>11.6765225759661</c:v>
                </c:pt>
                <c:pt idx="115">
                  <c:v>9.5075660969877003</c:v>
                </c:pt>
                <c:pt idx="116">
                  <c:v>6.5962246897170003</c:v>
                </c:pt>
                <c:pt idx="117">
                  <c:v>5.1294667627728296</c:v>
                </c:pt>
                <c:pt idx="118">
                  <c:v>3.3218027124026501</c:v>
                </c:pt>
                <c:pt idx="119">
                  <c:v>1.9638770010262401</c:v>
                </c:pt>
                <c:pt idx="120">
                  <c:v>1.63379695190304</c:v>
                </c:pt>
                <c:pt idx="121">
                  <c:v>1.5245486851953101</c:v>
                </c:pt>
                <c:pt idx="122">
                  <c:v>1.4552638048837001</c:v>
                </c:pt>
                <c:pt idx="123">
                  <c:v>2.5192949265720102</c:v>
                </c:pt>
                <c:pt idx="124">
                  <c:v>2.7604029967579899</c:v>
                </c:pt>
                <c:pt idx="125">
                  <c:v>3.3928877455416599</c:v>
                </c:pt>
                <c:pt idx="126">
                  <c:v>5.4836598913494097</c:v>
                </c:pt>
                <c:pt idx="127">
                  <c:v>7.0509823551955897</c:v>
                </c:pt>
                <c:pt idx="128">
                  <c:v>10.6382521418235</c:v>
                </c:pt>
                <c:pt idx="129">
                  <c:v>15.685609751019401</c:v>
                </c:pt>
                <c:pt idx="130">
                  <c:v>24.762379835970201</c:v>
                </c:pt>
                <c:pt idx="131">
                  <c:v>25.333412729309</c:v>
                </c:pt>
                <c:pt idx="132">
                  <c:v>23.1018835092096</c:v>
                </c:pt>
                <c:pt idx="133">
                  <c:v>17.961225326251601</c:v>
                </c:pt>
                <c:pt idx="134">
                  <c:v>13.0479144122629</c:v>
                </c:pt>
                <c:pt idx="135">
                  <c:v>8.8511190203870491</c:v>
                </c:pt>
                <c:pt idx="136">
                  <c:v>7.0438255126583096</c:v>
                </c:pt>
                <c:pt idx="137">
                  <c:v>5.4775376142473702</c:v>
                </c:pt>
                <c:pt idx="138">
                  <c:v>3.9771318349007401</c:v>
                </c:pt>
                <c:pt idx="139">
                  <c:v>2.69571663001356</c:v>
                </c:pt>
                <c:pt idx="140">
                  <c:v>1.9120221355698399</c:v>
                </c:pt>
                <c:pt idx="141">
                  <c:v>1.2663785246918</c:v>
                </c:pt>
                <c:pt idx="142">
                  <c:v>0.87761589836115905</c:v>
                </c:pt>
                <c:pt idx="143">
                  <c:v>0.85748542911044301</c:v>
                </c:pt>
                <c:pt idx="144">
                  <c:v>0.55462458648205004</c:v>
                </c:pt>
                <c:pt idx="145">
                  <c:v>0.58126624474535504</c:v>
                </c:pt>
                <c:pt idx="146">
                  <c:v>0.62336241608833098</c:v>
                </c:pt>
                <c:pt idx="147">
                  <c:v>0.52027832711157895</c:v>
                </c:pt>
                <c:pt idx="148">
                  <c:v>0.52027832711157895</c:v>
                </c:pt>
                <c:pt idx="149">
                  <c:v>0.497340262533847</c:v>
                </c:pt>
                <c:pt idx="150">
                  <c:v>0.50937787743627505</c:v>
                </c:pt>
                <c:pt idx="151">
                  <c:v>1.1853043257151601</c:v>
                </c:pt>
                <c:pt idx="152">
                  <c:v>1.15941063248464</c:v>
                </c:pt>
                <c:pt idx="153">
                  <c:v>1.1057088203649099</c:v>
                </c:pt>
                <c:pt idx="154">
                  <c:v>0.98508255476909601</c:v>
                </c:pt>
                <c:pt idx="155">
                  <c:v>0.36924875215980002</c:v>
                </c:pt>
                <c:pt idx="156">
                  <c:v>0.30099550419313598</c:v>
                </c:pt>
                <c:pt idx="157">
                  <c:v>0.262194065006777</c:v>
                </c:pt>
                <c:pt idx="158">
                  <c:v>0.32138755332096203</c:v>
                </c:pt>
                <c:pt idx="159">
                  <c:v>0.32849853436374399</c:v>
                </c:pt>
                <c:pt idx="160">
                  <c:v>0.15490112735845499</c:v>
                </c:pt>
                <c:pt idx="161">
                  <c:v>0.10982389469211901</c:v>
                </c:pt>
                <c:pt idx="162">
                  <c:v>0.147486548366388</c:v>
                </c:pt>
                <c:pt idx="163">
                  <c:v>3.4323955615879198E-2</c:v>
                </c:pt>
                <c:pt idx="164">
                  <c:v>1.4959460350230601E-2</c:v>
                </c:pt>
                <c:pt idx="165">
                  <c:v>1.0850743744723401E-2</c:v>
                </c:pt>
                <c:pt idx="166">
                  <c:v>2.0455021195193199E-2</c:v>
                </c:pt>
                <c:pt idx="167">
                  <c:v>2.34344631305607E-2</c:v>
                </c:pt>
                <c:pt idx="168">
                  <c:v>2.52454514474687E-2</c:v>
                </c:pt>
                <c:pt idx="169">
                  <c:v>0.289910290325324</c:v>
                </c:pt>
                <c:pt idx="170">
                  <c:v>0.29710825194322599</c:v>
                </c:pt>
                <c:pt idx="171">
                  <c:v>0.48116919036373901</c:v>
                </c:pt>
                <c:pt idx="172">
                  <c:v>1.0909857144367201</c:v>
                </c:pt>
                <c:pt idx="173">
                  <c:v>2.7170165720141299</c:v>
                </c:pt>
                <c:pt idx="174">
                  <c:v>4.6120655783348798</c:v>
                </c:pt>
                <c:pt idx="175">
                  <c:v>5.7860129788218204</c:v>
                </c:pt>
                <c:pt idx="176">
                  <c:v>7.4329564033256998</c:v>
                </c:pt>
                <c:pt idx="177">
                  <c:v>9.1379082717154105</c:v>
                </c:pt>
                <c:pt idx="178">
                  <c:v>12.880713143087</c:v>
                </c:pt>
                <c:pt idx="179">
                  <c:v>23.840732103449099</c:v>
                </c:pt>
                <c:pt idx="180">
                  <c:v>35.187770646174201</c:v>
                </c:pt>
                <c:pt idx="181">
                  <c:v>43.237088518524502</c:v>
                </c:pt>
                <c:pt idx="182">
                  <c:v>46.326022942398303</c:v>
                </c:pt>
                <c:pt idx="183">
                  <c:v>34.447046630190101</c:v>
                </c:pt>
                <c:pt idx="184">
                  <c:v>69.816894472505695</c:v>
                </c:pt>
                <c:pt idx="185">
                  <c:v>89.917724042472898</c:v>
                </c:pt>
                <c:pt idx="186">
                  <c:v>78.477674835222601</c:v>
                </c:pt>
                <c:pt idx="187">
                  <c:v>121.25764658120301</c:v>
                </c:pt>
                <c:pt idx="188">
                  <c:v>115.512102226577</c:v>
                </c:pt>
                <c:pt idx="189">
                  <c:v>129.683236738494</c:v>
                </c:pt>
                <c:pt idx="190">
                  <c:v>155.835978580817</c:v>
                </c:pt>
                <c:pt idx="191">
                  <c:v>240.54132657033799</c:v>
                </c:pt>
                <c:pt idx="192">
                  <c:v>269.61272980579298</c:v>
                </c:pt>
                <c:pt idx="193">
                  <c:v>331.72517602268999</c:v>
                </c:pt>
                <c:pt idx="194">
                  <c:v>339.68524725408599</c:v>
                </c:pt>
                <c:pt idx="195">
                  <c:v>884.79735805670498</c:v>
                </c:pt>
                <c:pt idx="196">
                  <c:v>2207.1035152576701</c:v>
                </c:pt>
                <c:pt idx="197">
                  <c:v>1747.0108658020899</c:v>
                </c:pt>
                <c:pt idx="198">
                  <c:v>942.72859556323294</c:v>
                </c:pt>
                <c:pt idx="199">
                  <c:v>1665.24670140845</c:v>
                </c:pt>
                <c:pt idx="200">
                  <c:v>1182.20881918804</c:v>
                </c:pt>
                <c:pt idx="201">
                  <c:v>652.990865706406</c:v>
                </c:pt>
                <c:pt idx="202">
                  <c:v>474.846545625224</c:v>
                </c:pt>
                <c:pt idx="203">
                  <c:v>610.81376460257297</c:v>
                </c:pt>
                <c:pt idx="204">
                  <c:v>424.59304514503799</c:v>
                </c:pt>
                <c:pt idx="205">
                  <c:v>300.27041350209498</c:v>
                </c:pt>
                <c:pt idx="206">
                  <c:v>292.40135541351401</c:v>
                </c:pt>
                <c:pt idx="207">
                  <c:v>55.111550095538</c:v>
                </c:pt>
                <c:pt idx="208">
                  <c:v>31.841502300197298</c:v>
                </c:pt>
                <c:pt idx="209">
                  <c:v>896.51026722415804</c:v>
                </c:pt>
                <c:pt idx="210">
                  <c:v>4130.3575722893802</c:v>
                </c:pt>
                <c:pt idx="211">
                  <c:v>55.030457117482399</c:v>
                </c:pt>
                <c:pt idx="212">
                  <c:v>58.818399607620798</c:v>
                </c:pt>
                <c:pt idx="213">
                  <c:v>50.116814760909101</c:v>
                </c:pt>
                <c:pt idx="214">
                  <c:v>34.752738234435903</c:v>
                </c:pt>
                <c:pt idx="215">
                  <c:v>25.828279940217001</c:v>
                </c:pt>
                <c:pt idx="216">
                  <c:v>12.1606018417773</c:v>
                </c:pt>
                <c:pt idx="217">
                  <c:v>9.4565309547372305</c:v>
                </c:pt>
                <c:pt idx="218">
                  <c:v>6.7093869260621899</c:v>
                </c:pt>
                <c:pt idx="219">
                  <c:v>3.7875295377285298</c:v>
                </c:pt>
                <c:pt idx="220">
                  <c:v>3.0107957509025001</c:v>
                </c:pt>
                <c:pt idx="221">
                  <c:v>2.9393461297393002</c:v>
                </c:pt>
                <c:pt idx="222">
                  <c:v>2.93904764576848</c:v>
                </c:pt>
                <c:pt idx="223">
                  <c:v>4.5379625492992002</c:v>
                </c:pt>
                <c:pt idx="224">
                  <c:v>5.58000160470485</c:v>
                </c:pt>
                <c:pt idx="225">
                  <c:v>7.8631240372911497</c:v>
                </c:pt>
                <c:pt idx="226">
                  <c:v>10.3436915402108</c:v>
                </c:pt>
                <c:pt idx="227">
                  <c:v>15.970916598974</c:v>
                </c:pt>
                <c:pt idx="228">
                  <c:v>18.7419804470345</c:v>
                </c:pt>
                <c:pt idx="229">
                  <c:v>20.095220848999599</c:v>
                </c:pt>
                <c:pt idx="230">
                  <c:v>29.641510104662999</c:v>
                </c:pt>
                <c:pt idx="231">
                  <c:v>39.024162427444097</c:v>
                </c:pt>
                <c:pt idx="232">
                  <c:v>79.206273088223696</c:v>
                </c:pt>
                <c:pt idx="233">
                  <c:v>130.621665161138</c:v>
                </c:pt>
                <c:pt idx="234">
                  <c:v>90.586793624963306</c:v>
                </c:pt>
                <c:pt idx="235">
                  <c:v>64.349492148561097</c:v>
                </c:pt>
                <c:pt idx="236">
                  <c:v>41.672229774869201</c:v>
                </c:pt>
                <c:pt idx="237">
                  <c:v>26.375635530025399</c:v>
                </c:pt>
                <c:pt idx="238">
                  <c:v>20.046303014744201</c:v>
                </c:pt>
                <c:pt idx="239">
                  <c:v>14.555224538236301</c:v>
                </c:pt>
                <c:pt idx="240">
                  <c:v>6.6889773004756599</c:v>
                </c:pt>
                <c:pt idx="241">
                  <c:v>5.0822821096327999</c:v>
                </c:pt>
                <c:pt idx="242">
                  <c:v>4.1352890490217904</c:v>
                </c:pt>
                <c:pt idx="243">
                  <c:v>3.4412956084354001</c:v>
                </c:pt>
                <c:pt idx="244">
                  <c:v>3.0686741086073099</c:v>
                </c:pt>
                <c:pt idx="245">
                  <c:v>3.7664336035823598</c:v>
                </c:pt>
                <c:pt idx="246">
                  <c:v>5.8148764667584896</c:v>
                </c:pt>
                <c:pt idx="247">
                  <c:v>5.6936260645337899</c:v>
                </c:pt>
                <c:pt idx="248">
                  <c:v>6.5342204325912103</c:v>
                </c:pt>
                <c:pt idx="249">
                  <c:v>8.9965676704536897</c:v>
                </c:pt>
                <c:pt idx="250">
                  <c:v>11.3117830112223</c:v>
                </c:pt>
                <c:pt idx="251">
                  <c:v>17.864812250584599</c:v>
                </c:pt>
                <c:pt idx="252">
                  <c:v>33.855737912628598</c:v>
                </c:pt>
                <c:pt idx="253">
                  <c:v>39.729941237008802</c:v>
                </c:pt>
                <c:pt idx="254">
                  <c:v>60.0100124480673</c:v>
                </c:pt>
                <c:pt idx="255">
                  <c:v>99.014744968856405</c:v>
                </c:pt>
                <c:pt idx="256">
                  <c:v>99.0046902447978</c:v>
                </c:pt>
                <c:pt idx="257">
                  <c:v>98.9845838596802</c:v>
                </c:pt>
                <c:pt idx="258">
                  <c:v>70.229334203908493</c:v>
                </c:pt>
                <c:pt idx="259">
                  <c:v>36.208204583119802</c:v>
                </c:pt>
                <c:pt idx="260">
                  <c:v>28.1682706701047</c:v>
                </c:pt>
                <c:pt idx="261">
                  <c:v>12.963385973258401</c:v>
                </c:pt>
                <c:pt idx="262">
                  <c:v>8.0167236451661505</c:v>
                </c:pt>
                <c:pt idx="263">
                  <c:v>6.6740497109087</c:v>
                </c:pt>
                <c:pt idx="264">
                  <c:v>5.95078311503047</c:v>
                </c:pt>
                <c:pt idx="265">
                  <c:v>10.7768917921272</c:v>
                </c:pt>
                <c:pt idx="266">
                  <c:v>12.657035314759</c:v>
                </c:pt>
                <c:pt idx="267">
                  <c:v>18.664107276573102</c:v>
                </c:pt>
                <c:pt idx="268">
                  <c:v>37.046945967171197</c:v>
                </c:pt>
                <c:pt idx="269">
                  <c:v>48.724191185479299</c:v>
                </c:pt>
                <c:pt idx="270">
                  <c:v>71.826971813454193</c:v>
                </c:pt>
                <c:pt idx="271">
                  <c:v>58.443290544931003</c:v>
                </c:pt>
                <c:pt idx="272">
                  <c:v>52.141553727599003</c:v>
                </c:pt>
                <c:pt idx="273">
                  <c:v>39.641277121455097</c:v>
                </c:pt>
                <c:pt idx="274">
                  <c:v>37.866642087146701</c:v>
                </c:pt>
                <c:pt idx="275">
                  <c:v>30.813994558847899</c:v>
                </c:pt>
                <c:pt idx="276">
                  <c:v>25.085087705212299</c:v>
                </c:pt>
                <c:pt idx="277">
                  <c:v>20.417146185564501</c:v>
                </c:pt>
                <c:pt idx="278">
                  <c:v>17.394870180119501</c:v>
                </c:pt>
                <c:pt idx="279">
                  <c:v>10.5115321628502</c:v>
                </c:pt>
                <c:pt idx="280">
                  <c:v>19.928575971981498</c:v>
                </c:pt>
                <c:pt idx="281">
                  <c:v>43.338196142822099</c:v>
                </c:pt>
                <c:pt idx="282">
                  <c:v>71.768641612105498</c:v>
                </c:pt>
                <c:pt idx="283">
                  <c:v>51.116565105011503</c:v>
                </c:pt>
                <c:pt idx="284">
                  <c:v>26.4158439815129</c:v>
                </c:pt>
                <c:pt idx="285">
                  <c:v>12.7279278384535</c:v>
                </c:pt>
                <c:pt idx="286">
                  <c:v>6.1289530529951701</c:v>
                </c:pt>
                <c:pt idx="287">
                  <c:v>5.5941862370056397</c:v>
                </c:pt>
                <c:pt idx="288">
                  <c:v>2.7531241102323598</c:v>
                </c:pt>
                <c:pt idx="289">
                  <c:v>2.6897006802451502</c:v>
                </c:pt>
                <c:pt idx="290">
                  <c:v>2.2385364254298801</c:v>
                </c:pt>
                <c:pt idx="291">
                  <c:v>2.3906798327045502</c:v>
                </c:pt>
                <c:pt idx="292">
                  <c:v>2.5575753407435502</c:v>
                </c:pt>
                <c:pt idx="293">
                  <c:v>2.4430794634119302</c:v>
                </c:pt>
                <c:pt idx="294">
                  <c:v>2.0816506693618599</c:v>
                </c:pt>
                <c:pt idx="295">
                  <c:v>2.13571882793654</c:v>
                </c:pt>
                <c:pt idx="296">
                  <c:v>1.70204853032349</c:v>
                </c:pt>
                <c:pt idx="297">
                  <c:v>1.62634772897877</c:v>
                </c:pt>
                <c:pt idx="298">
                  <c:v>1.78489448456821</c:v>
                </c:pt>
                <c:pt idx="299">
                  <c:v>2.57190041497581</c:v>
                </c:pt>
                <c:pt idx="300">
                  <c:v>4.7627122890778502</c:v>
                </c:pt>
                <c:pt idx="301">
                  <c:v>4.55088452363277</c:v>
                </c:pt>
                <c:pt idx="302">
                  <c:v>4.6624542929343402</c:v>
                </c:pt>
                <c:pt idx="303">
                  <c:v>4.0634783919783004</c:v>
                </c:pt>
                <c:pt idx="304">
                  <c:v>10.8504682670935</c:v>
                </c:pt>
                <c:pt idx="305">
                  <c:v>13.331194558185</c:v>
                </c:pt>
                <c:pt idx="306">
                  <c:v>22.031845877102601</c:v>
                </c:pt>
                <c:pt idx="307">
                  <c:v>47.897532131585002</c:v>
                </c:pt>
                <c:pt idx="308">
                  <c:v>50.193215555601803</c:v>
                </c:pt>
                <c:pt idx="309">
                  <c:v>57.556851440892601</c:v>
                </c:pt>
                <c:pt idx="310">
                  <c:v>79.359249534823903</c:v>
                </c:pt>
                <c:pt idx="311">
                  <c:v>69.206285933184205</c:v>
                </c:pt>
                <c:pt idx="312">
                  <c:v>153.394427033368</c:v>
                </c:pt>
                <c:pt idx="313">
                  <c:v>99.498574495146798</c:v>
                </c:pt>
                <c:pt idx="314">
                  <c:v>88.724926346973106</c:v>
                </c:pt>
                <c:pt idx="315">
                  <c:v>86.680979569065997</c:v>
                </c:pt>
                <c:pt idx="316">
                  <c:v>143.41374317393701</c:v>
                </c:pt>
                <c:pt idx="317">
                  <c:v>146.720935990284</c:v>
                </c:pt>
                <c:pt idx="318">
                  <c:v>206.35496284202301</c:v>
                </c:pt>
                <c:pt idx="319">
                  <c:v>253.250528938863</c:v>
                </c:pt>
                <c:pt idx="320">
                  <c:v>303.79770342418101</c:v>
                </c:pt>
                <c:pt idx="321">
                  <c:v>277.26241923358901</c:v>
                </c:pt>
                <c:pt idx="322">
                  <c:v>183.58167077285901</c:v>
                </c:pt>
                <c:pt idx="323">
                  <c:v>241.373302832261</c:v>
                </c:pt>
                <c:pt idx="324">
                  <c:v>331.42212564802998</c:v>
                </c:pt>
                <c:pt idx="325">
                  <c:v>10.5232809662725</c:v>
                </c:pt>
                <c:pt idx="326">
                  <c:v>14.472684446265401</c:v>
                </c:pt>
                <c:pt idx="327">
                  <c:v>15.4987670148882</c:v>
                </c:pt>
                <c:pt idx="328">
                  <c:v>19.526906275449399</c:v>
                </c:pt>
                <c:pt idx="329">
                  <c:v>17.837619614331501</c:v>
                </c:pt>
                <c:pt idx="330">
                  <c:v>4.6501599012208503</c:v>
                </c:pt>
                <c:pt idx="331">
                  <c:v>1.85662779141112</c:v>
                </c:pt>
                <c:pt idx="332">
                  <c:v>1.6217298083301099</c:v>
                </c:pt>
                <c:pt idx="333">
                  <c:v>1.0552442546976899</c:v>
                </c:pt>
                <c:pt idx="334">
                  <c:v>0.90041082560742702</c:v>
                </c:pt>
                <c:pt idx="335">
                  <c:v>1.2418625861307699</c:v>
                </c:pt>
                <c:pt idx="336">
                  <c:v>9.3334552588651398</c:v>
                </c:pt>
              </c:numCache>
            </c:numRef>
          </c:xVal>
          <c:yVal>
            <c:numRef>
              <c:f>RobesonPlots!$P$167:$P$503</c:f>
              <c:numCache>
                <c:formatCode>General</c:formatCode>
                <c:ptCount val="337"/>
                <c:pt idx="0">
                  <c:v>10.534507982899299</c:v>
                </c:pt>
                <c:pt idx="1">
                  <c:v>32.168142814375599</c:v>
                </c:pt>
                <c:pt idx="2">
                  <c:v>21.9224857004365</c:v>
                </c:pt>
                <c:pt idx="3">
                  <c:v>24.538957652235801</c:v>
                </c:pt>
                <c:pt idx="4">
                  <c:v>26.341506470506101</c:v>
                </c:pt>
                <c:pt idx="5">
                  <c:v>25.477246504842402</c:v>
                </c:pt>
                <c:pt idx="6">
                  <c:v>20.5388022928658</c:v>
                </c:pt>
                <c:pt idx="7">
                  <c:v>18.1463988191732</c:v>
                </c:pt>
                <c:pt idx="8">
                  <c:v>22.4958912070975</c:v>
                </c:pt>
                <c:pt idx="9">
                  <c:v>17.2734077620755</c:v>
                </c:pt>
                <c:pt idx="10">
                  <c:v>14.0344904103092</c:v>
                </c:pt>
                <c:pt idx="11">
                  <c:v>15.1998826060232</c:v>
                </c:pt>
                <c:pt idx="12">
                  <c:v>15.830433420828999</c:v>
                </c:pt>
                <c:pt idx="13">
                  <c:v>11.270217581562701</c:v>
                </c:pt>
                <c:pt idx="14">
                  <c:v>10.367353280154401</c:v>
                </c:pt>
                <c:pt idx="15">
                  <c:v>11.133142935148699</c:v>
                </c:pt>
                <c:pt idx="16">
                  <c:v>9.5324607961579506</c:v>
                </c:pt>
                <c:pt idx="17">
                  <c:v>7.9188176995374597</c:v>
                </c:pt>
                <c:pt idx="18">
                  <c:v>6.3799657490095996</c:v>
                </c:pt>
                <c:pt idx="19">
                  <c:v>5.93433817905564</c:v>
                </c:pt>
                <c:pt idx="20">
                  <c:v>5.4230191480279002</c:v>
                </c:pt>
                <c:pt idx="21">
                  <c:v>4.5556240840943101</c:v>
                </c:pt>
                <c:pt idx="22">
                  <c:v>5.7773525672169201</c:v>
                </c:pt>
                <c:pt idx="23">
                  <c:v>8.2341406500678094</c:v>
                </c:pt>
                <c:pt idx="24">
                  <c:v>8.4791686211332493</c:v>
                </c:pt>
                <c:pt idx="25">
                  <c:v>7.1859803382866403</c:v>
                </c:pt>
                <c:pt idx="26">
                  <c:v>6.6148396814610697</c:v>
                </c:pt>
                <c:pt idx="27">
                  <c:v>5.1213989744860999</c:v>
                </c:pt>
                <c:pt idx="28">
                  <c:v>4.8724191185479198</c:v>
                </c:pt>
                <c:pt idx="29">
                  <c:v>4.4926817026954398</c:v>
                </c:pt>
                <c:pt idx="30">
                  <c:v>6.8740491928101601</c:v>
                </c:pt>
                <c:pt idx="31">
                  <c:v>6.3426587948118698</c:v>
                </c:pt>
                <c:pt idx="32">
                  <c:v>5.5361168528683402</c:v>
                </c:pt>
                <c:pt idx="33">
                  <c:v>4.9495955399379499</c:v>
                </c:pt>
                <c:pt idx="34">
                  <c:v>3.8725115599832098</c:v>
                </c:pt>
                <c:pt idx="35">
                  <c:v>3.6031220963975801</c:v>
                </c:pt>
                <c:pt idx="36">
                  <c:v>3.5272741804792398</c:v>
                </c:pt>
                <c:pt idx="37">
                  <c:v>4.5516933676745301</c:v>
                </c:pt>
                <c:pt idx="38">
                  <c:v>4.9854123598453404</c:v>
                </c:pt>
                <c:pt idx="39">
                  <c:v>4.9717614399252197</c:v>
                </c:pt>
                <c:pt idx="40">
                  <c:v>4.2128585592358299</c:v>
                </c:pt>
                <c:pt idx="41">
                  <c:v>3.3679990549664698</c:v>
                </c:pt>
                <c:pt idx="42">
                  <c:v>3.23976313067176</c:v>
                </c:pt>
                <c:pt idx="43">
                  <c:v>3.2098798838558298</c:v>
                </c:pt>
                <c:pt idx="44">
                  <c:v>2.9099427706542</c:v>
                </c:pt>
                <c:pt idx="45">
                  <c:v>2.3152378975529602</c:v>
                </c:pt>
                <c:pt idx="46">
                  <c:v>1.9794948927579099</c:v>
                </c:pt>
                <c:pt idx="47">
                  <c:v>2.08175637087776</c:v>
                </c:pt>
                <c:pt idx="48">
                  <c:v>1.62453197970577</c:v>
                </c:pt>
                <c:pt idx="49">
                  <c:v>1.6894772839641401</c:v>
                </c:pt>
                <c:pt idx="50">
                  <c:v>1.61983696311281</c:v>
                </c:pt>
                <c:pt idx="51">
                  <c:v>1.98942009730009</c:v>
                </c:pt>
                <c:pt idx="52">
                  <c:v>2.4254044313360499</c:v>
                </c:pt>
                <c:pt idx="53">
                  <c:v>2.2785590602801098</c:v>
                </c:pt>
                <c:pt idx="54">
                  <c:v>2.5503132529587198</c:v>
                </c:pt>
                <c:pt idx="55">
                  <c:v>2.7409888672757501</c:v>
                </c:pt>
                <c:pt idx="56">
                  <c:v>3.3355777473547201</c:v>
                </c:pt>
                <c:pt idx="57">
                  <c:v>3.1082710391455302</c:v>
                </c:pt>
                <c:pt idx="58">
                  <c:v>3.5177945112692699</c:v>
                </c:pt>
                <c:pt idx="59">
                  <c:v>3.6277214918299099</c:v>
                </c:pt>
                <c:pt idx="60">
                  <c:v>4.5061611068832903</c:v>
                </c:pt>
                <c:pt idx="61">
                  <c:v>6.0768927285738004</c:v>
                </c:pt>
                <c:pt idx="62">
                  <c:v>4.4676581836982496</c:v>
                </c:pt>
                <c:pt idx="63">
                  <c:v>3.8674024910016001</c:v>
                </c:pt>
                <c:pt idx="64">
                  <c:v>3.1789806759246999</c:v>
                </c:pt>
                <c:pt idx="65">
                  <c:v>3.0200590620101599</c:v>
                </c:pt>
                <c:pt idx="66">
                  <c:v>3.2431372117233002</c:v>
                </c:pt>
                <c:pt idx="67">
                  <c:v>3.7453600811649101</c:v>
                </c:pt>
                <c:pt idx="68">
                  <c:v>4.4869822601670499</c:v>
                </c:pt>
                <c:pt idx="69">
                  <c:v>4.0455673587080199</c:v>
                </c:pt>
                <c:pt idx="70">
                  <c:v>3.9190964608961498</c:v>
                </c:pt>
                <c:pt idx="71">
                  <c:v>5.6485608750937999</c:v>
                </c:pt>
                <c:pt idx="72">
                  <c:v>7.5334571372231096</c:v>
                </c:pt>
                <c:pt idx="73">
                  <c:v>9.6728841051842398</c:v>
                </c:pt>
                <c:pt idx="74">
                  <c:v>9.1073361515151596</c:v>
                </c:pt>
                <c:pt idx="75">
                  <c:v>8.22578288584522</c:v>
                </c:pt>
                <c:pt idx="76">
                  <c:v>7.1249414521241903</c:v>
                </c:pt>
                <c:pt idx="77">
                  <c:v>6.6262693994786703</c:v>
                </c:pt>
                <c:pt idx="78">
                  <c:v>5.5689625641621099</c:v>
                </c:pt>
                <c:pt idx="79">
                  <c:v>5.4592117640237996</c:v>
                </c:pt>
                <c:pt idx="80">
                  <c:v>5.8745273657983201</c:v>
                </c:pt>
                <c:pt idx="81">
                  <c:v>6.3151825470472902</c:v>
                </c:pt>
                <c:pt idx="82">
                  <c:v>6.5811699164301203</c:v>
                </c:pt>
                <c:pt idx="83">
                  <c:v>6.9914451556226602</c:v>
                </c:pt>
                <c:pt idx="84">
                  <c:v>7.9180135614581797</c:v>
                </c:pt>
                <c:pt idx="85">
                  <c:v>8.0008639835373092</c:v>
                </c:pt>
                <c:pt idx="86">
                  <c:v>7.3761840345768501</c:v>
                </c:pt>
                <c:pt idx="87">
                  <c:v>8.3550140706171891</c:v>
                </c:pt>
                <c:pt idx="88">
                  <c:v>8.2710158122215294</c:v>
                </c:pt>
                <c:pt idx="89">
                  <c:v>8.9707946795856301</c:v>
                </c:pt>
                <c:pt idx="90">
                  <c:v>9.2461906170105994</c:v>
                </c:pt>
                <c:pt idx="91">
                  <c:v>10.131865094392699</c:v>
                </c:pt>
                <c:pt idx="92">
                  <c:v>10.4460869346841</c:v>
                </c:pt>
                <c:pt idx="93">
                  <c:v>10.767593196646301</c:v>
                </c:pt>
                <c:pt idx="94">
                  <c:v>11.560305007699201</c:v>
                </c:pt>
                <c:pt idx="95">
                  <c:v>12.035287660706301</c:v>
                </c:pt>
                <c:pt idx="96">
                  <c:v>12.154737270469999</c:v>
                </c:pt>
                <c:pt idx="97">
                  <c:v>11.644845879074101</c:v>
                </c:pt>
                <c:pt idx="98">
                  <c:v>12.892818510419101</c:v>
                </c:pt>
                <c:pt idx="99">
                  <c:v>15.975783018980099</c:v>
                </c:pt>
                <c:pt idx="100">
                  <c:v>17.9179571807069</c:v>
                </c:pt>
                <c:pt idx="101">
                  <c:v>20.497129128309702</c:v>
                </c:pt>
                <c:pt idx="102">
                  <c:v>16.871626581458798</c:v>
                </c:pt>
                <c:pt idx="103">
                  <c:v>14.025229386303099</c:v>
                </c:pt>
                <c:pt idx="104">
                  <c:v>12.930187701402399</c:v>
                </c:pt>
                <c:pt idx="105">
                  <c:v>11.696401372648699</c:v>
                </c:pt>
                <c:pt idx="106">
                  <c:v>13.365761744271699</c:v>
                </c:pt>
                <c:pt idx="107">
                  <c:v>11.119301660054299</c:v>
                </c:pt>
                <c:pt idx="108">
                  <c:v>10.356041481654101</c:v>
                </c:pt>
                <c:pt idx="109">
                  <c:v>10.054478661587201</c:v>
                </c:pt>
                <c:pt idx="110">
                  <c:v>10.378940933962699</c:v>
                </c:pt>
                <c:pt idx="111">
                  <c:v>11.2776594388544</c:v>
                </c:pt>
                <c:pt idx="112">
                  <c:v>12.7849276424246</c:v>
                </c:pt>
                <c:pt idx="113">
                  <c:v>13.3335639563167</c:v>
                </c:pt>
                <c:pt idx="114">
                  <c:v>14.640837072782499</c:v>
                </c:pt>
                <c:pt idx="115">
                  <c:v>15.108699369883499</c:v>
                </c:pt>
                <c:pt idx="116">
                  <c:v>16.420722004558801</c:v>
                </c:pt>
                <c:pt idx="117">
                  <c:v>17.657838398041299</c:v>
                </c:pt>
                <c:pt idx="118">
                  <c:v>20.2057228714567</c:v>
                </c:pt>
                <c:pt idx="119">
                  <c:v>22.892280977485999</c:v>
                </c:pt>
                <c:pt idx="120">
                  <c:v>26.991407759349599</c:v>
                </c:pt>
                <c:pt idx="121">
                  <c:v>29.3062798497008</c:v>
                </c:pt>
                <c:pt idx="122">
                  <c:v>32.145283562722597</c:v>
                </c:pt>
                <c:pt idx="123">
                  <c:v>27.230244845473901</c:v>
                </c:pt>
                <c:pt idx="124">
                  <c:v>26.669216325968399</c:v>
                </c:pt>
                <c:pt idx="125">
                  <c:v>23.807465271685199</c:v>
                </c:pt>
                <c:pt idx="126">
                  <c:v>20.802242240822999</c:v>
                </c:pt>
                <c:pt idx="127">
                  <c:v>19.544265359196199</c:v>
                </c:pt>
                <c:pt idx="128">
                  <c:v>17.796456421891701</c:v>
                </c:pt>
                <c:pt idx="129">
                  <c:v>16.542067130350901</c:v>
                </c:pt>
                <c:pt idx="130">
                  <c:v>15.531066491781999</c:v>
                </c:pt>
                <c:pt idx="131">
                  <c:v>15.529883618183799</c:v>
                </c:pt>
                <c:pt idx="132">
                  <c:v>17.212557971233899</c:v>
                </c:pt>
                <c:pt idx="133">
                  <c:v>18.892946108412101</c:v>
                </c:pt>
                <c:pt idx="134">
                  <c:v>19.705195031469401</c:v>
                </c:pt>
                <c:pt idx="135">
                  <c:v>20.768996518686901</c:v>
                </c:pt>
                <c:pt idx="136">
                  <c:v>21.655302455545101</c:v>
                </c:pt>
                <c:pt idx="137">
                  <c:v>23.2867855088566</c:v>
                </c:pt>
                <c:pt idx="138">
                  <c:v>25.566015416937098</c:v>
                </c:pt>
                <c:pt idx="139">
                  <c:v>29.250530360666399</c:v>
                </c:pt>
                <c:pt idx="140">
                  <c:v>34.154447811530602</c:v>
                </c:pt>
                <c:pt idx="141">
                  <c:v>40.300878728081003</c:v>
                </c:pt>
                <c:pt idx="142">
                  <c:v>49.031940149886097</c:v>
                </c:pt>
                <c:pt idx="143">
                  <c:v>51.089319432415998</c:v>
                </c:pt>
                <c:pt idx="144">
                  <c:v>66.118174693490502</c:v>
                </c:pt>
                <c:pt idx="145">
                  <c:v>57.8557230580073</c:v>
                </c:pt>
                <c:pt idx="146">
                  <c:v>49.594068441451498</c:v>
                </c:pt>
                <c:pt idx="147">
                  <c:v>42.113614272870102</c:v>
                </c:pt>
                <c:pt idx="148">
                  <c:v>42.113614272870102</c:v>
                </c:pt>
                <c:pt idx="149">
                  <c:v>40.014391706815601</c:v>
                </c:pt>
                <c:pt idx="150">
                  <c:v>35.742403040489798</c:v>
                </c:pt>
                <c:pt idx="151">
                  <c:v>32.167326132685702</c:v>
                </c:pt>
                <c:pt idx="152">
                  <c:v>29.941021137739501</c:v>
                </c:pt>
                <c:pt idx="153">
                  <c:v>36.017502045052602</c:v>
                </c:pt>
                <c:pt idx="154">
                  <c:v>42.023898017930499</c:v>
                </c:pt>
                <c:pt idx="155">
                  <c:v>46.239070620335802</c:v>
                </c:pt>
                <c:pt idx="156">
                  <c:v>42.625636287373602</c:v>
                </c:pt>
                <c:pt idx="157">
                  <c:v>48.230662359319901</c:v>
                </c:pt>
                <c:pt idx="158">
                  <c:v>56.793334787307202</c:v>
                </c:pt>
                <c:pt idx="159">
                  <c:v>62.280874982425999</c:v>
                </c:pt>
                <c:pt idx="160">
                  <c:v>58.710980591739897</c:v>
                </c:pt>
                <c:pt idx="161">
                  <c:v>71.425093681513104</c:v>
                </c:pt>
                <c:pt idx="162">
                  <c:v>83.222002352223299</c:v>
                </c:pt>
                <c:pt idx="163">
                  <c:v>73.943714376019599</c:v>
                </c:pt>
                <c:pt idx="164">
                  <c:v>198.482918864303</c:v>
                </c:pt>
                <c:pt idx="165">
                  <c:v>241.44685051266899</c:v>
                </c:pt>
                <c:pt idx="166">
                  <c:v>374.48846711123599</c:v>
                </c:pt>
                <c:pt idx="167">
                  <c:v>406.327206820676</c:v>
                </c:pt>
                <c:pt idx="168">
                  <c:v>2206.6552852479399</c:v>
                </c:pt>
                <c:pt idx="169">
                  <c:v>188.627517846762</c:v>
                </c:pt>
                <c:pt idx="170">
                  <c:v>158.43299658062</c:v>
                </c:pt>
                <c:pt idx="171">
                  <c:v>112.759416511407</c:v>
                </c:pt>
                <c:pt idx="172">
                  <c:v>139.47819303118499</c:v>
                </c:pt>
                <c:pt idx="173">
                  <c:v>132.10241124704899</c:v>
                </c:pt>
                <c:pt idx="174">
                  <c:v>81.430838705578907</c:v>
                </c:pt>
                <c:pt idx="175">
                  <c:v>92.026310936509603</c:v>
                </c:pt>
                <c:pt idx="176">
                  <c:v>94.822549246218003</c:v>
                </c:pt>
                <c:pt idx="177">
                  <c:v>82.928832555834603</c:v>
                </c:pt>
                <c:pt idx="178">
                  <c:v>72.493823963336595</c:v>
                </c:pt>
                <c:pt idx="179">
                  <c:v>71.606659702939993</c:v>
                </c:pt>
                <c:pt idx="180">
                  <c:v>60.0709853113189</c:v>
                </c:pt>
                <c:pt idx="181">
                  <c:v>55.3007640680446</c:v>
                </c:pt>
                <c:pt idx="182">
                  <c:v>51.9882209679986</c:v>
                </c:pt>
                <c:pt idx="183">
                  <c:v>51.508686886015802</c:v>
                </c:pt>
                <c:pt idx="184">
                  <c:v>52.993003475777101</c:v>
                </c:pt>
                <c:pt idx="185">
                  <c:v>42.2528385898</c:v>
                </c:pt>
                <c:pt idx="186">
                  <c:v>39.343493982568198</c:v>
                </c:pt>
                <c:pt idx="187">
                  <c:v>32.330254958521699</c:v>
                </c:pt>
                <c:pt idx="188">
                  <c:v>43.536699745988699</c:v>
                </c:pt>
                <c:pt idx="189">
                  <c:v>36.556430216191302</c:v>
                </c:pt>
                <c:pt idx="190">
                  <c:v>31.973544400552701</c:v>
                </c:pt>
                <c:pt idx="191">
                  <c:v>29.111989725280601</c:v>
                </c:pt>
                <c:pt idx="192">
                  <c:v>28.8039474208691</c:v>
                </c:pt>
                <c:pt idx="193">
                  <c:v>23.206519578314399</c:v>
                </c:pt>
                <c:pt idx="194">
                  <c:v>21.158580141135801</c:v>
                </c:pt>
                <c:pt idx="195">
                  <c:v>21.5281261519469</c:v>
                </c:pt>
                <c:pt idx="196">
                  <c:v>17.303693622108302</c:v>
                </c:pt>
                <c:pt idx="197">
                  <c:v>31.0724533311001</c:v>
                </c:pt>
                <c:pt idx="198">
                  <c:v>35.577630627128599</c:v>
                </c:pt>
                <c:pt idx="199">
                  <c:v>39.345491756265801</c:v>
                </c:pt>
                <c:pt idx="200">
                  <c:v>41.890745387669099</c:v>
                </c:pt>
                <c:pt idx="201">
                  <c:v>45.563180922154601</c:v>
                </c:pt>
                <c:pt idx="202">
                  <c:v>42.889421129277402</c:v>
                </c:pt>
                <c:pt idx="203">
                  <c:v>38.6759886895873</c:v>
                </c:pt>
                <c:pt idx="204">
                  <c:v>34.591649942290097</c:v>
                </c:pt>
                <c:pt idx="205">
                  <c:v>54.383232744664397</c:v>
                </c:pt>
                <c:pt idx="206">
                  <c:v>79.490319035705099</c:v>
                </c:pt>
                <c:pt idx="207">
                  <c:v>125.523922164799</c:v>
                </c:pt>
                <c:pt idx="208">
                  <c:v>145.172125344124</c:v>
                </c:pt>
                <c:pt idx="209">
                  <c:v>57.036088290493403</c:v>
                </c:pt>
                <c:pt idx="210">
                  <c:v>56.166714856010998</c:v>
                </c:pt>
                <c:pt idx="211">
                  <c:v>14.565205304297599</c:v>
                </c:pt>
                <c:pt idx="212">
                  <c:v>17.514518513989501</c:v>
                </c:pt>
                <c:pt idx="213">
                  <c:v>18.4459998037083</c:v>
                </c:pt>
                <c:pt idx="214">
                  <c:v>21.102787235508799</c:v>
                </c:pt>
                <c:pt idx="215">
                  <c:v>22.0083657202333</c:v>
                </c:pt>
                <c:pt idx="216">
                  <c:v>24.1974598447303</c:v>
                </c:pt>
                <c:pt idx="217">
                  <c:v>26.020465815249601</c:v>
                </c:pt>
                <c:pt idx="218">
                  <c:v>29.462196338152999</c:v>
                </c:pt>
                <c:pt idx="219">
                  <c:v>35.5036409330542</c:v>
                </c:pt>
                <c:pt idx="220">
                  <c:v>41.440122115695303</c:v>
                </c:pt>
                <c:pt idx="221">
                  <c:v>46.871406764090601</c:v>
                </c:pt>
                <c:pt idx="222">
                  <c:v>47.354633378700697</c:v>
                </c:pt>
                <c:pt idx="223">
                  <c:v>41.809994909150099</c:v>
                </c:pt>
                <c:pt idx="224">
                  <c:v>35.823256172121503</c:v>
                </c:pt>
                <c:pt idx="225">
                  <c:v>32.294159579968401</c:v>
                </c:pt>
                <c:pt idx="226">
                  <c:v>30.3389195444549</c:v>
                </c:pt>
                <c:pt idx="227">
                  <c:v>26.786609486735301</c:v>
                </c:pt>
                <c:pt idx="228">
                  <c:v>25.696160704956601</c:v>
                </c:pt>
                <c:pt idx="229">
                  <c:v>22.4833298388521</c:v>
                </c:pt>
                <c:pt idx="230">
                  <c:v>20.058521298146399</c:v>
                </c:pt>
                <c:pt idx="231">
                  <c:v>17.359576043825001</c:v>
                </c:pt>
                <c:pt idx="232">
                  <c:v>15.4708546599482</c:v>
                </c:pt>
                <c:pt idx="233">
                  <c:v>17.647978525921001</c:v>
                </c:pt>
                <c:pt idx="234">
                  <c:v>19.983801027588399</c:v>
                </c:pt>
                <c:pt idx="235">
                  <c:v>20.0066449702868</c:v>
                </c:pt>
                <c:pt idx="236">
                  <c:v>22.893443395771399</c:v>
                </c:pt>
                <c:pt idx="237">
                  <c:v>26.4688786091771</c:v>
                </c:pt>
                <c:pt idx="238">
                  <c:v>28.7586436572693</c:v>
                </c:pt>
                <c:pt idx="239">
                  <c:v>31.573440088256</c:v>
                </c:pt>
                <c:pt idx="240">
                  <c:v>40.077426756871503</c:v>
                </c:pt>
                <c:pt idx="241">
                  <c:v>44.9051506221588</c:v>
                </c:pt>
                <c:pt idx="242">
                  <c:v>49.789614276976103</c:v>
                </c:pt>
                <c:pt idx="243">
                  <c:v>56.926142970120502</c:v>
                </c:pt>
                <c:pt idx="244">
                  <c:v>60.562541310578702</c:v>
                </c:pt>
                <c:pt idx="245">
                  <c:v>62.412253028711497</c:v>
                </c:pt>
                <c:pt idx="246">
                  <c:v>55.672661896680999</c:v>
                </c:pt>
                <c:pt idx="247">
                  <c:v>46.767992595856803</c:v>
                </c:pt>
                <c:pt idx="248">
                  <c:v>42.624554111853598</c:v>
                </c:pt>
                <c:pt idx="249">
                  <c:v>40.037764101070699</c:v>
                </c:pt>
                <c:pt idx="250">
                  <c:v>36.1072268231881</c:v>
                </c:pt>
                <c:pt idx="251">
                  <c:v>32.537761611910497</c:v>
                </c:pt>
                <c:pt idx="252">
                  <c:v>29.605409929440199</c:v>
                </c:pt>
                <c:pt idx="253">
                  <c:v>28.400211369032501</c:v>
                </c:pt>
                <c:pt idx="254">
                  <c:v>23.1012970008316</c:v>
                </c:pt>
                <c:pt idx="255">
                  <c:v>25.034825723735398</c:v>
                </c:pt>
                <c:pt idx="256">
                  <c:v>25.292925382290999</c:v>
                </c:pt>
                <c:pt idx="257">
                  <c:v>25.817134864265299</c:v>
                </c:pt>
                <c:pt idx="258">
                  <c:v>29.231970774857601</c:v>
                </c:pt>
                <c:pt idx="259">
                  <c:v>33.475396451275202</c:v>
                </c:pt>
                <c:pt idx="260">
                  <c:v>34.550398190646199</c:v>
                </c:pt>
                <c:pt idx="261">
                  <c:v>37.989897204887001</c:v>
                </c:pt>
                <c:pt idx="262">
                  <c:v>45.766065743810202</c:v>
                </c:pt>
                <c:pt idx="263">
                  <c:v>50.222533397829402</c:v>
                </c:pt>
                <c:pt idx="264">
                  <c:v>53.981560874285599</c:v>
                </c:pt>
                <c:pt idx="265">
                  <c:v>48.126692854347297</c:v>
                </c:pt>
                <c:pt idx="266">
                  <c:v>42.530509936222302</c:v>
                </c:pt>
                <c:pt idx="267">
                  <c:v>39.129323814734597</c:v>
                </c:pt>
                <c:pt idx="268">
                  <c:v>33.131275884240097</c:v>
                </c:pt>
                <c:pt idx="269">
                  <c:v>31.770442576687898</c:v>
                </c:pt>
                <c:pt idx="270">
                  <c:v>30.1431398790236</c:v>
                </c:pt>
                <c:pt idx="271">
                  <c:v>33.421896750813502</c:v>
                </c:pt>
                <c:pt idx="272">
                  <c:v>33.779325472040099</c:v>
                </c:pt>
                <c:pt idx="273">
                  <c:v>35.589374852817798</c:v>
                </c:pt>
                <c:pt idx="274">
                  <c:v>36.332517875245102</c:v>
                </c:pt>
                <c:pt idx="275">
                  <c:v>39.873431254799002</c:v>
                </c:pt>
                <c:pt idx="276">
                  <c:v>42.000432503572902</c:v>
                </c:pt>
                <c:pt idx="277">
                  <c:v>45.157812496528102</c:v>
                </c:pt>
                <c:pt idx="278">
                  <c:v>48.049777748781104</c:v>
                </c:pt>
                <c:pt idx="279">
                  <c:v>59.698496525230297</c:v>
                </c:pt>
                <c:pt idx="280">
                  <c:v>52.134935240121102</c:v>
                </c:pt>
                <c:pt idx="281">
                  <c:v>43.679519712691402</c:v>
                </c:pt>
                <c:pt idx="282">
                  <c:v>32.720837533553002</c:v>
                </c:pt>
                <c:pt idx="283">
                  <c:v>25.090183149517301</c:v>
                </c:pt>
                <c:pt idx="284">
                  <c:v>22.6943729358231</c:v>
                </c:pt>
                <c:pt idx="285">
                  <c:v>24.193774142085299</c:v>
                </c:pt>
                <c:pt idx="286">
                  <c:v>27.429380476017801</c:v>
                </c:pt>
                <c:pt idx="287">
                  <c:v>27.720611134589301</c:v>
                </c:pt>
                <c:pt idx="288">
                  <c:v>34.819858554550102</c:v>
                </c:pt>
                <c:pt idx="289">
                  <c:v>36.654941617251502</c:v>
                </c:pt>
                <c:pt idx="290">
                  <c:v>41.481173991011502</c:v>
                </c:pt>
                <c:pt idx="291">
                  <c:v>54.146271172516599</c:v>
                </c:pt>
                <c:pt idx="292">
                  <c:v>59.368999912039001</c:v>
                </c:pt>
                <c:pt idx="293">
                  <c:v>60.608686144673797</c:v>
                </c:pt>
                <c:pt idx="294">
                  <c:v>63.832060917615202</c:v>
                </c:pt>
                <c:pt idx="295">
                  <c:v>47.893884170499398</c:v>
                </c:pt>
                <c:pt idx="296">
                  <c:v>43.2579500956275</c:v>
                </c:pt>
                <c:pt idx="297">
                  <c:v>42.823050472588399</c:v>
                </c:pt>
                <c:pt idx="298">
                  <c:v>35.5929892406078</c:v>
                </c:pt>
                <c:pt idx="299">
                  <c:v>33.7724653917221</c:v>
                </c:pt>
                <c:pt idx="300">
                  <c:v>31.6914945055603</c:v>
                </c:pt>
                <c:pt idx="301">
                  <c:v>31.372879800435602</c:v>
                </c:pt>
                <c:pt idx="302">
                  <c:v>27.174304849120102</c:v>
                </c:pt>
                <c:pt idx="303">
                  <c:v>29.2104564079632</c:v>
                </c:pt>
                <c:pt idx="304">
                  <c:v>24.2066765580199</c:v>
                </c:pt>
                <c:pt idx="305">
                  <c:v>22.514174817238999</c:v>
                </c:pt>
                <c:pt idx="306">
                  <c:v>20.705818251070799</c:v>
                </c:pt>
                <c:pt idx="307">
                  <c:v>17.889775248402898</c:v>
                </c:pt>
                <c:pt idx="308">
                  <c:v>15.8155698584955</c:v>
                </c:pt>
                <c:pt idx="309">
                  <c:v>15.6470289860899</c:v>
                </c:pt>
                <c:pt idx="310">
                  <c:v>12.7314828693323</c:v>
                </c:pt>
                <c:pt idx="311">
                  <c:v>12.868619141766001</c:v>
                </c:pt>
                <c:pt idx="312">
                  <c:v>15.756655064065299</c:v>
                </c:pt>
                <c:pt idx="313">
                  <c:v>15.301324902154899</c:v>
                </c:pt>
                <c:pt idx="314">
                  <c:v>16.278761798067801</c:v>
                </c:pt>
                <c:pt idx="315">
                  <c:v>17.136688317516001</c:v>
                </c:pt>
                <c:pt idx="316">
                  <c:v>14.078742569503801</c:v>
                </c:pt>
                <c:pt idx="317">
                  <c:v>14.077670307474</c:v>
                </c:pt>
                <c:pt idx="318">
                  <c:v>15.4214437622564</c:v>
                </c:pt>
                <c:pt idx="319">
                  <c:v>16.056293369066701</c:v>
                </c:pt>
                <c:pt idx="320">
                  <c:v>16.718550939623899</c:v>
                </c:pt>
                <c:pt idx="321">
                  <c:v>17.0702517083038</c:v>
                </c:pt>
                <c:pt idx="322">
                  <c:v>20.771633125844001</c:v>
                </c:pt>
                <c:pt idx="323">
                  <c:v>20.540888173737201</c:v>
                </c:pt>
                <c:pt idx="324">
                  <c:v>25.450740597424598</c:v>
                </c:pt>
                <c:pt idx="325">
                  <c:v>53.329068782741999</c:v>
                </c:pt>
                <c:pt idx="326">
                  <c:v>56.0755266739802</c:v>
                </c:pt>
                <c:pt idx="327">
                  <c:v>55.490627667123597</c:v>
                </c:pt>
                <c:pt idx="328">
                  <c:v>40.761874593830797</c:v>
                </c:pt>
                <c:pt idx="329">
                  <c:v>37.949409959705797</c:v>
                </c:pt>
                <c:pt idx="330">
                  <c:v>35.479312162736697</c:v>
                </c:pt>
                <c:pt idx="331">
                  <c:v>66.5307190633402</c:v>
                </c:pt>
                <c:pt idx="332">
                  <c:v>57.069403052643501</c:v>
                </c:pt>
                <c:pt idx="333">
                  <c:v>40.325442237736198</c:v>
                </c:pt>
                <c:pt idx="334">
                  <c:v>36.789193838255997</c:v>
                </c:pt>
                <c:pt idx="335">
                  <c:v>29.027116983050998</c:v>
                </c:pt>
                <c:pt idx="336">
                  <c:v>97.711193687776003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2E40-9B4C-8207E7F5F01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(RobesonPlots!$S$28:$S$41,RobesonPlots!$S$47:$S$59,RobesonPlots!$S$61:$S$184)</c:f>
              <c:numCache>
                <c:formatCode>General</c:formatCode>
                <c:ptCount val="151"/>
                <c:pt idx="0">
                  <c:v>20</c:v>
                </c:pt>
                <c:pt idx="1">
                  <c:v>27.5</c:v>
                </c:pt>
                <c:pt idx="2">
                  <c:v>4300</c:v>
                </c:pt>
                <c:pt idx="3">
                  <c:v>43.5</c:v>
                </c:pt>
                <c:pt idx="4">
                  <c:v>51.7</c:v>
                </c:pt>
                <c:pt idx="5">
                  <c:v>210.6</c:v>
                </c:pt>
                <c:pt idx="6">
                  <c:v>224.7</c:v>
                </c:pt>
                <c:pt idx="7">
                  <c:v>1.61</c:v>
                </c:pt>
                <c:pt idx="8">
                  <c:v>6.75</c:v>
                </c:pt>
                <c:pt idx="9">
                  <c:v>29.7</c:v>
                </c:pt>
                <c:pt idx="10">
                  <c:v>25.2</c:v>
                </c:pt>
                <c:pt idx="11">
                  <c:v>1380</c:v>
                </c:pt>
                <c:pt idx="12" formatCode="0.00E+00">
                  <c:v>5974.1382483265197</c:v>
                </c:pt>
                <c:pt idx="13" formatCode="0.00E+00">
                  <c:v>1397.0149253731342</c:v>
                </c:pt>
                <c:pt idx="14" formatCode="0.00E+00">
                  <c:v>7</c:v>
                </c:pt>
                <c:pt idx="15" formatCode="0.00E+00">
                  <c:v>52.6</c:v>
                </c:pt>
                <c:pt idx="16" formatCode="0.00E+00">
                  <c:v>623</c:v>
                </c:pt>
                <c:pt idx="18" formatCode="0.00E+00">
                  <c:v>5970.1492537313425</c:v>
                </c:pt>
                <c:pt idx="19" formatCode="0.00E+00">
                  <c:v>4298.5074626865671</c:v>
                </c:pt>
                <c:pt idx="20" formatCode="0.00E+00">
                  <c:v>38</c:v>
                </c:pt>
                <c:pt idx="23">
                  <c:v>29</c:v>
                </c:pt>
                <c:pt idx="24">
                  <c:v>478</c:v>
                </c:pt>
                <c:pt idx="25">
                  <c:v>27</c:v>
                </c:pt>
                <c:pt idx="26">
                  <c:v>1263</c:v>
                </c:pt>
                <c:pt idx="27">
                  <c:v>18.75</c:v>
                </c:pt>
                <c:pt idx="28">
                  <c:v>19.25</c:v>
                </c:pt>
                <c:pt idx="29">
                  <c:v>19</c:v>
                </c:pt>
                <c:pt idx="30">
                  <c:v>28.750000000000004</c:v>
                </c:pt>
                <c:pt idx="31">
                  <c:v>17.5</c:v>
                </c:pt>
                <c:pt idx="32" formatCode="0.00E+00">
                  <c:v>2030</c:v>
                </c:pt>
                <c:pt idx="33" formatCode="0.00E+00">
                  <c:v>10656.716417910447</c:v>
                </c:pt>
                <c:pt idx="34">
                  <c:v>10249.3035693154</c:v>
                </c:pt>
                <c:pt idx="35">
                  <c:v>12805.8843659086</c:v>
                </c:pt>
                <c:pt idx="36">
                  <c:v>16869.055868403699</c:v>
                </c:pt>
                <c:pt idx="37">
                  <c:v>16104.407815861099</c:v>
                </c:pt>
                <c:pt idx="38">
                  <c:v>23321.389595505501</c:v>
                </c:pt>
                <c:pt idx="39">
                  <c:v>22685.3600970267</c:v>
                </c:pt>
                <c:pt idx="40">
                  <c:v>32827.115164395698</c:v>
                </c:pt>
                <c:pt idx="41">
                  <c:v>118</c:v>
                </c:pt>
                <c:pt idx="42">
                  <c:v>162</c:v>
                </c:pt>
                <c:pt idx="43" formatCode="0.00E+00">
                  <c:v>3805.9701492537315</c:v>
                </c:pt>
                <c:pt idx="44" formatCode="0.00E+00">
                  <c:v>2985.0746268656712</c:v>
                </c:pt>
                <c:pt idx="45" formatCode="0.00E+00">
                  <c:v>1970.1492537313432</c:v>
                </c:pt>
                <c:pt idx="46" formatCode="0.00E+00">
                  <c:v>2746.2686567164183</c:v>
                </c:pt>
                <c:pt idx="47">
                  <c:v>2638</c:v>
                </c:pt>
                <c:pt idx="48">
                  <c:v>12.96</c:v>
                </c:pt>
                <c:pt idx="49">
                  <c:v>70.900000000000006</c:v>
                </c:pt>
                <c:pt idx="50">
                  <c:v>47.84</c:v>
                </c:pt>
                <c:pt idx="51">
                  <c:v>50</c:v>
                </c:pt>
                <c:pt idx="52">
                  <c:v>9</c:v>
                </c:pt>
                <c:pt idx="53">
                  <c:v>9.1</c:v>
                </c:pt>
                <c:pt idx="54">
                  <c:v>20.3</c:v>
                </c:pt>
                <c:pt idx="55">
                  <c:v>22.8</c:v>
                </c:pt>
                <c:pt idx="56">
                  <c:v>27.4</c:v>
                </c:pt>
                <c:pt idx="57">
                  <c:v>15.9</c:v>
                </c:pt>
                <c:pt idx="58">
                  <c:v>1</c:v>
                </c:pt>
                <c:pt idx="59">
                  <c:v>1.3</c:v>
                </c:pt>
                <c:pt idx="60">
                  <c:v>96.2</c:v>
                </c:pt>
                <c:pt idx="61">
                  <c:v>145</c:v>
                </c:pt>
                <c:pt idx="62">
                  <c:v>264</c:v>
                </c:pt>
                <c:pt idx="63">
                  <c:v>395</c:v>
                </c:pt>
                <c:pt idx="64">
                  <c:v>76.099999999999994</c:v>
                </c:pt>
                <c:pt idx="65">
                  <c:v>75.3</c:v>
                </c:pt>
                <c:pt idx="66">
                  <c:v>99.5</c:v>
                </c:pt>
                <c:pt idx="67">
                  <c:v>114.1</c:v>
                </c:pt>
                <c:pt idx="68">
                  <c:v>189</c:v>
                </c:pt>
                <c:pt idx="69">
                  <c:v>314.2</c:v>
                </c:pt>
                <c:pt idx="70">
                  <c:v>448.7</c:v>
                </c:pt>
                <c:pt idx="71">
                  <c:v>169.71899999999999</c:v>
                </c:pt>
                <c:pt idx="72">
                  <c:v>174.37</c:v>
                </c:pt>
                <c:pt idx="73">
                  <c:v>198.55</c:v>
                </c:pt>
                <c:pt idx="75">
                  <c:v>6</c:v>
                </c:pt>
                <c:pt idx="76">
                  <c:v>1406</c:v>
                </c:pt>
                <c:pt idx="77">
                  <c:v>4.5</c:v>
                </c:pt>
                <c:pt idx="78">
                  <c:v>8.5</c:v>
                </c:pt>
                <c:pt idx="79">
                  <c:v>339.5</c:v>
                </c:pt>
                <c:pt idx="80">
                  <c:v>9.1999999999999993</c:v>
                </c:pt>
                <c:pt idx="81">
                  <c:v>3</c:v>
                </c:pt>
                <c:pt idx="82">
                  <c:v>7.5</c:v>
                </c:pt>
                <c:pt idx="83">
                  <c:v>6.6</c:v>
                </c:pt>
                <c:pt idx="84">
                  <c:v>2.8</c:v>
                </c:pt>
                <c:pt idx="85">
                  <c:v>3.8</c:v>
                </c:pt>
                <c:pt idx="86">
                  <c:v>1.7</c:v>
                </c:pt>
                <c:pt idx="87">
                  <c:v>5.4</c:v>
                </c:pt>
                <c:pt idx="88">
                  <c:v>5</c:v>
                </c:pt>
                <c:pt idx="89">
                  <c:v>4.5</c:v>
                </c:pt>
                <c:pt idx="90">
                  <c:v>14.7</c:v>
                </c:pt>
                <c:pt idx="91">
                  <c:v>402.89</c:v>
                </c:pt>
                <c:pt idx="92">
                  <c:v>56.2</c:v>
                </c:pt>
                <c:pt idx="93">
                  <c:v>304.39999999999998</c:v>
                </c:pt>
                <c:pt idx="94">
                  <c:v>6.83</c:v>
                </c:pt>
                <c:pt idx="95">
                  <c:v>12.1</c:v>
                </c:pt>
                <c:pt idx="96">
                  <c:v>32</c:v>
                </c:pt>
                <c:pt idx="97" formatCode="0.00E+00">
                  <c:v>96.2</c:v>
                </c:pt>
                <c:pt idx="98" formatCode="0.00E+00">
                  <c:v>1890</c:v>
                </c:pt>
                <c:pt idx="99">
                  <c:v>10710</c:v>
                </c:pt>
                <c:pt idx="100">
                  <c:v>2600</c:v>
                </c:pt>
                <c:pt idx="101">
                  <c:v>129</c:v>
                </c:pt>
                <c:pt idx="102">
                  <c:v>149</c:v>
                </c:pt>
                <c:pt idx="103">
                  <c:v>758</c:v>
                </c:pt>
                <c:pt idx="104" formatCode="0.00E+00">
                  <c:v>97.5</c:v>
                </c:pt>
                <c:pt idx="105" formatCode="0.00E+00">
                  <c:v>118.3</c:v>
                </c:pt>
                <c:pt idx="106" formatCode="0.00E+00">
                  <c:v>95.7</c:v>
                </c:pt>
                <c:pt idx="107" formatCode="0.00E+00">
                  <c:v>101</c:v>
                </c:pt>
                <c:pt idx="108" formatCode="0.00E+00">
                  <c:v>139.4</c:v>
                </c:pt>
                <c:pt idx="109">
                  <c:v>218</c:v>
                </c:pt>
                <c:pt idx="110">
                  <c:v>100.6</c:v>
                </c:pt>
                <c:pt idx="111" formatCode="0.00E+00">
                  <c:v>54000</c:v>
                </c:pt>
                <c:pt idx="112">
                  <c:v>94</c:v>
                </c:pt>
                <c:pt idx="113">
                  <c:v>16.57</c:v>
                </c:pt>
                <c:pt idx="114">
                  <c:v>16.48</c:v>
                </c:pt>
                <c:pt idx="115">
                  <c:v>10</c:v>
                </c:pt>
                <c:pt idx="116">
                  <c:v>2802</c:v>
                </c:pt>
                <c:pt idx="117">
                  <c:v>3390.7</c:v>
                </c:pt>
                <c:pt idx="118">
                  <c:v>3762.34</c:v>
                </c:pt>
                <c:pt idx="119">
                  <c:v>3809</c:v>
                </c:pt>
                <c:pt idx="120">
                  <c:v>4219.8999999999996</c:v>
                </c:pt>
                <c:pt idx="121">
                  <c:v>4517.1000000000004</c:v>
                </c:pt>
                <c:pt idx="122">
                  <c:v>3640</c:v>
                </c:pt>
                <c:pt idx="123">
                  <c:v>2948</c:v>
                </c:pt>
                <c:pt idx="124">
                  <c:v>186.9</c:v>
                </c:pt>
                <c:pt idx="125">
                  <c:v>220.4</c:v>
                </c:pt>
                <c:pt idx="126">
                  <c:v>0.91149999999999998</c:v>
                </c:pt>
                <c:pt idx="127">
                  <c:v>1.0669999999999999</c:v>
                </c:pt>
                <c:pt idx="128">
                  <c:v>2.0019999999999998</c:v>
                </c:pt>
                <c:pt idx="129">
                  <c:v>3.206</c:v>
                </c:pt>
                <c:pt idx="130">
                  <c:v>1.1259999999999999</c:v>
                </c:pt>
                <c:pt idx="131">
                  <c:v>1.6020000000000001</c:v>
                </c:pt>
                <c:pt idx="132">
                  <c:v>1.9870000000000001</c:v>
                </c:pt>
                <c:pt idx="133">
                  <c:v>1.21</c:v>
                </c:pt>
                <c:pt idx="134">
                  <c:v>1.5529999999999999</c:v>
                </c:pt>
                <c:pt idx="135">
                  <c:v>1.107</c:v>
                </c:pt>
                <c:pt idx="136">
                  <c:v>1.4059999999999999</c:v>
                </c:pt>
                <c:pt idx="137">
                  <c:v>31</c:v>
                </c:pt>
                <c:pt idx="138">
                  <c:v>29</c:v>
                </c:pt>
                <c:pt idx="139">
                  <c:v>1623</c:v>
                </c:pt>
              </c:numCache>
            </c:numRef>
          </c:xVal>
          <c:yVal>
            <c:numRef>
              <c:f>(RobesonPlots!$T$28:$T$41,RobesonPlots!$T$47:$T$59,RobesonPlots!$T$61:$T$184)</c:f>
              <c:numCache>
                <c:formatCode>General</c:formatCode>
                <c:ptCount val="151"/>
                <c:pt idx="0">
                  <c:v>95</c:v>
                </c:pt>
                <c:pt idx="1">
                  <c:v>24</c:v>
                </c:pt>
                <c:pt idx="2">
                  <c:v>4.5</c:v>
                </c:pt>
                <c:pt idx="3">
                  <c:v>18.100000000000001</c:v>
                </c:pt>
                <c:pt idx="4">
                  <c:v>17.2</c:v>
                </c:pt>
                <c:pt idx="5">
                  <c:v>14.3</c:v>
                </c:pt>
                <c:pt idx="6">
                  <c:v>11.9</c:v>
                </c:pt>
                <c:pt idx="7">
                  <c:v>75</c:v>
                </c:pt>
                <c:pt idx="8">
                  <c:v>23</c:v>
                </c:pt>
                <c:pt idx="9">
                  <c:v>76</c:v>
                </c:pt>
                <c:pt idx="10">
                  <c:v>11</c:v>
                </c:pt>
                <c:pt idx="11">
                  <c:v>17.7</c:v>
                </c:pt>
                <c:pt idx="12" formatCode="0.00">
                  <c:v>2.2137712517843107</c:v>
                </c:pt>
                <c:pt idx="13" formatCode="0.00">
                  <c:v>3.9000000000000004</c:v>
                </c:pt>
                <c:pt idx="14" formatCode="0.00">
                  <c:v>50</c:v>
                </c:pt>
                <c:pt idx="15" formatCode="0.00">
                  <c:v>28.7</c:v>
                </c:pt>
                <c:pt idx="16" formatCode="0.00">
                  <c:v>11.2</c:v>
                </c:pt>
                <c:pt idx="18" formatCode="0.00">
                  <c:v>300</c:v>
                </c:pt>
                <c:pt idx="19" formatCode="0.00">
                  <c:v>158</c:v>
                </c:pt>
                <c:pt idx="20" formatCode="0.00">
                  <c:v>85</c:v>
                </c:pt>
                <c:pt idx="23">
                  <c:v>31.74</c:v>
                </c:pt>
                <c:pt idx="24">
                  <c:v>22.34</c:v>
                </c:pt>
                <c:pt idx="25">
                  <c:v>75</c:v>
                </c:pt>
                <c:pt idx="26">
                  <c:v>33</c:v>
                </c:pt>
                <c:pt idx="27">
                  <c:v>114</c:v>
                </c:pt>
                <c:pt idx="28">
                  <c:v>65</c:v>
                </c:pt>
                <c:pt idx="29">
                  <c:v>60</c:v>
                </c:pt>
                <c:pt idx="30">
                  <c:v>56</c:v>
                </c:pt>
                <c:pt idx="31">
                  <c:v>50</c:v>
                </c:pt>
                <c:pt idx="32">
                  <c:v>30</c:v>
                </c:pt>
                <c:pt idx="33" formatCode="0.00">
                  <c:v>328</c:v>
                </c:pt>
                <c:pt idx="34">
                  <c:v>25.527943734735398</c:v>
                </c:pt>
                <c:pt idx="35">
                  <c:v>20.0755121874469</c:v>
                </c:pt>
                <c:pt idx="36">
                  <c:v>18.714197183335401</c:v>
                </c:pt>
                <c:pt idx="37">
                  <c:v>16.5209962250781</c:v>
                </c:pt>
                <c:pt idx="38">
                  <c:v>13.2764638396982</c:v>
                </c:pt>
                <c:pt idx="39">
                  <c:v>15.657687485568401</c:v>
                </c:pt>
                <c:pt idx="40">
                  <c:v>14.6689012955758</c:v>
                </c:pt>
                <c:pt idx="41">
                  <c:v>21</c:v>
                </c:pt>
                <c:pt idx="42">
                  <c:v>25</c:v>
                </c:pt>
                <c:pt idx="43" formatCode="0.00">
                  <c:v>590</c:v>
                </c:pt>
                <c:pt idx="44">
                  <c:v>115</c:v>
                </c:pt>
                <c:pt idx="45">
                  <c:v>59.2</c:v>
                </c:pt>
                <c:pt idx="46">
                  <c:v>400</c:v>
                </c:pt>
                <c:pt idx="47">
                  <c:v>36</c:v>
                </c:pt>
                <c:pt idx="48">
                  <c:v>41.5</c:v>
                </c:pt>
                <c:pt idx="49">
                  <c:v>18.649999999999999</c:v>
                </c:pt>
                <c:pt idx="50">
                  <c:v>47.84</c:v>
                </c:pt>
                <c:pt idx="51">
                  <c:v>89</c:v>
                </c:pt>
                <c:pt idx="52">
                  <c:v>75.3</c:v>
                </c:pt>
                <c:pt idx="53">
                  <c:v>79.8</c:v>
                </c:pt>
                <c:pt idx="54">
                  <c:v>57.9</c:v>
                </c:pt>
                <c:pt idx="55">
                  <c:v>60.3</c:v>
                </c:pt>
                <c:pt idx="56">
                  <c:v>56.1</c:v>
                </c:pt>
                <c:pt idx="57">
                  <c:v>70.2</c:v>
                </c:pt>
                <c:pt idx="58">
                  <c:v>62</c:v>
                </c:pt>
                <c:pt idx="59">
                  <c:v>67</c:v>
                </c:pt>
                <c:pt idx="60">
                  <c:v>22.9</c:v>
                </c:pt>
                <c:pt idx="61">
                  <c:v>25.4</c:v>
                </c:pt>
                <c:pt idx="62">
                  <c:v>27.9</c:v>
                </c:pt>
                <c:pt idx="63">
                  <c:v>36.299999999999997</c:v>
                </c:pt>
                <c:pt idx="64">
                  <c:v>18.100000000000001</c:v>
                </c:pt>
                <c:pt idx="65">
                  <c:v>17.7</c:v>
                </c:pt>
                <c:pt idx="66">
                  <c:v>17.3</c:v>
                </c:pt>
                <c:pt idx="67">
                  <c:v>17.3</c:v>
                </c:pt>
                <c:pt idx="68">
                  <c:v>15.9</c:v>
                </c:pt>
                <c:pt idx="69">
                  <c:v>16.600000000000001</c:v>
                </c:pt>
                <c:pt idx="70">
                  <c:v>11.8</c:v>
                </c:pt>
                <c:pt idx="71">
                  <c:v>19.105</c:v>
                </c:pt>
                <c:pt idx="72">
                  <c:v>19.187000000000001</c:v>
                </c:pt>
                <c:pt idx="73">
                  <c:v>15.055999999999999</c:v>
                </c:pt>
                <c:pt idx="75">
                  <c:v>47</c:v>
                </c:pt>
                <c:pt idx="76">
                  <c:v>26.03</c:v>
                </c:pt>
                <c:pt idx="77">
                  <c:v>26</c:v>
                </c:pt>
                <c:pt idx="78">
                  <c:v>44</c:v>
                </c:pt>
                <c:pt idx="79">
                  <c:v>22.8</c:v>
                </c:pt>
                <c:pt idx="80">
                  <c:v>2.1</c:v>
                </c:pt>
                <c:pt idx="81">
                  <c:v>36.1</c:v>
                </c:pt>
                <c:pt idx="82">
                  <c:v>42</c:v>
                </c:pt>
                <c:pt idx="83">
                  <c:v>19.2</c:v>
                </c:pt>
                <c:pt idx="84">
                  <c:v>82</c:v>
                </c:pt>
                <c:pt idx="85">
                  <c:v>94</c:v>
                </c:pt>
                <c:pt idx="86">
                  <c:v>139</c:v>
                </c:pt>
                <c:pt idx="87">
                  <c:v>112</c:v>
                </c:pt>
                <c:pt idx="88">
                  <c:v>147</c:v>
                </c:pt>
                <c:pt idx="89">
                  <c:v>155</c:v>
                </c:pt>
                <c:pt idx="90">
                  <c:v>32.5</c:v>
                </c:pt>
                <c:pt idx="91">
                  <c:v>12.49</c:v>
                </c:pt>
                <c:pt idx="92">
                  <c:v>23.4</c:v>
                </c:pt>
                <c:pt idx="93">
                  <c:v>3.6</c:v>
                </c:pt>
                <c:pt idx="94">
                  <c:v>9.16</c:v>
                </c:pt>
                <c:pt idx="95">
                  <c:v>19.8</c:v>
                </c:pt>
                <c:pt idx="96">
                  <c:v>23.5</c:v>
                </c:pt>
                <c:pt idx="97">
                  <c:v>23.1</c:v>
                </c:pt>
                <c:pt idx="98">
                  <c:v>17.7</c:v>
                </c:pt>
                <c:pt idx="99">
                  <c:v>328</c:v>
                </c:pt>
                <c:pt idx="100">
                  <c:v>1.1000000000000001</c:v>
                </c:pt>
                <c:pt idx="101">
                  <c:v>23.3</c:v>
                </c:pt>
                <c:pt idx="102">
                  <c:v>20.5</c:v>
                </c:pt>
                <c:pt idx="103">
                  <c:v>16.100000000000001</c:v>
                </c:pt>
                <c:pt idx="104">
                  <c:v>22.1</c:v>
                </c:pt>
                <c:pt idx="105">
                  <c:v>30.5</c:v>
                </c:pt>
                <c:pt idx="106">
                  <c:v>12.9</c:v>
                </c:pt>
                <c:pt idx="107">
                  <c:v>12.8</c:v>
                </c:pt>
                <c:pt idx="108">
                  <c:v>17.600000000000001</c:v>
                </c:pt>
                <c:pt idx="109">
                  <c:v>13.84</c:v>
                </c:pt>
                <c:pt idx="110">
                  <c:v>33.4</c:v>
                </c:pt>
                <c:pt idx="111">
                  <c:v>2.6</c:v>
                </c:pt>
                <c:pt idx="112">
                  <c:v>3.6</c:v>
                </c:pt>
                <c:pt idx="113">
                  <c:v>42.6</c:v>
                </c:pt>
                <c:pt idx="114">
                  <c:v>82.4</c:v>
                </c:pt>
                <c:pt idx="115">
                  <c:v>58.3</c:v>
                </c:pt>
                <c:pt idx="116">
                  <c:v>21.01</c:v>
                </c:pt>
                <c:pt idx="117">
                  <c:v>16.920000000000002</c:v>
                </c:pt>
                <c:pt idx="118">
                  <c:v>17.350000000000001</c:v>
                </c:pt>
                <c:pt idx="119">
                  <c:v>14.23</c:v>
                </c:pt>
                <c:pt idx="120">
                  <c:v>12.62</c:v>
                </c:pt>
                <c:pt idx="121">
                  <c:v>12.5</c:v>
                </c:pt>
                <c:pt idx="122">
                  <c:v>16.600000000000001</c:v>
                </c:pt>
                <c:pt idx="123">
                  <c:v>20.7</c:v>
                </c:pt>
                <c:pt idx="124">
                  <c:v>16.5</c:v>
                </c:pt>
                <c:pt idx="125">
                  <c:v>21.1</c:v>
                </c:pt>
                <c:pt idx="126">
                  <c:v>21.27</c:v>
                </c:pt>
                <c:pt idx="127">
                  <c:v>24.81</c:v>
                </c:pt>
                <c:pt idx="128">
                  <c:v>41.7</c:v>
                </c:pt>
                <c:pt idx="129">
                  <c:v>40.07</c:v>
                </c:pt>
                <c:pt idx="130">
                  <c:v>26.18</c:v>
                </c:pt>
                <c:pt idx="131">
                  <c:v>35.6</c:v>
                </c:pt>
                <c:pt idx="132">
                  <c:v>45.15</c:v>
                </c:pt>
                <c:pt idx="133">
                  <c:v>21.22</c:v>
                </c:pt>
                <c:pt idx="134">
                  <c:v>20.98</c:v>
                </c:pt>
                <c:pt idx="135">
                  <c:v>23.06</c:v>
                </c:pt>
                <c:pt idx="136">
                  <c:v>26.03</c:v>
                </c:pt>
                <c:pt idx="137">
                  <c:v>31</c:v>
                </c:pt>
                <c:pt idx="138">
                  <c:v>29</c:v>
                </c:pt>
                <c:pt idx="13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2-2E40-9B4C-8207E7F5F01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RobesonPlots!$S$16:$S$26</c:f>
              <c:numCache>
                <c:formatCode>0.00E+00</c:formatCode>
                <c:ptCount val="11"/>
                <c:pt idx="0">
                  <c:v>590000</c:v>
                </c:pt>
                <c:pt idx="1">
                  <c:v>3.27E-6</c:v>
                </c:pt>
                <c:pt idx="2">
                  <c:v>20.7</c:v>
                </c:pt>
                <c:pt idx="3">
                  <c:v>0.28699999999999998</c:v>
                </c:pt>
                <c:pt idx="4">
                  <c:v>0.68</c:v>
                </c:pt>
                <c:pt idx="5">
                  <c:v>10600</c:v>
                </c:pt>
                <c:pt idx="6" formatCode="General">
                  <c:v>43</c:v>
                </c:pt>
                <c:pt idx="7">
                  <c:v>8660</c:v>
                </c:pt>
                <c:pt idx="8">
                  <c:v>9000</c:v>
                </c:pt>
                <c:pt idx="9" formatCode="General">
                  <c:v>70</c:v>
                </c:pt>
                <c:pt idx="10" formatCode="General">
                  <c:v>1533.296658097481</c:v>
                </c:pt>
              </c:numCache>
            </c:numRef>
          </c:xVal>
          <c:yVal>
            <c:numRef>
              <c:f>RobesonPlots!$T$16:$T$26</c:f>
              <c:numCache>
                <c:formatCode>0.00E+00</c:formatCode>
                <c:ptCount val="11"/>
                <c:pt idx="0" formatCode="General">
                  <c:v>52</c:v>
                </c:pt>
                <c:pt idx="1">
                  <c:v>18800000000</c:v>
                </c:pt>
                <c:pt idx="2">
                  <c:v>16000</c:v>
                </c:pt>
                <c:pt idx="3">
                  <c:v>694000</c:v>
                </c:pt>
                <c:pt idx="4">
                  <c:v>217000</c:v>
                </c:pt>
                <c:pt idx="5">
                  <c:v>377.08444482670075</c:v>
                </c:pt>
                <c:pt idx="6">
                  <c:v>10000</c:v>
                </c:pt>
                <c:pt idx="7" formatCode="General">
                  <c:v>142</c:v>
                </c:pt>
                <c:pt idx="8" formatCode="General">
                  <c:v>11</c:v>
                </c:pt>
                <c:pt idx="9" formatCode="General">
                  <c:v>6300</c:v>
                </c:pt>
                <c:pt idx="10" formatCode="General">
                  <c:v>62073045.14782913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2-2E40-9B4C-8207E7F5F016}"/>
            </c:ext>
          </c:extLst>
        </c:ser>
        <c:ser>
          <c:idx val="5"/>
          <c:order val="4"/>
          <c:tx>
            <c:v>region</c:v>
          </c:tx>
          <c:spPr>
            <a:ln w="317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RobesonPlots!$T$11:$T$13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33.747813724165397</c:v>
                </c:pt>
                <c:pt idx="2">
                  <c:v>33.747813724165397</c:v>
                </c:pt>
              </c:numCache>
            </c:numRef>
          </c:xVal>
          <c:yVal>
            <c:numRef>
              <c:f>RobesonPlots!$U$11:$U$13</c:f>
              <c:numCache>
                <c:formatCode>General</c:formatCode>
                <c:ptCount val="3"/>
                <c:pt idx="0">
                  <c:v>35.057110651177297</c:v>
                </c:pt>
                <c:pt idx="1">
                  <c:v>35.057110651177297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B2-2E40-9B4C-8207E7F5F016}"/>
            </c:ext>
          </c:extLst>
        </c:ser>
        <c:ser>
          <c:idx val="4"/>
          <c:order val="5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RobesonPlots!$T$21</c:f>
              <c:numCache>
                <c:formatCode>0.00E+00</c:formatCode>
                <c:ptCount val="1"/>
                <c:pt idx="0">
                  <c:v>377.08444482670075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2-2E40-9B4C-8207E7F5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60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E3B-E34F-8DEF-2F90D9094660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B-184E-BA68-910C4D254610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B-184E-BA68-910C4D254610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RobesonPlots!$AA$27</c:f>
              <c:numCache>
                <c:formatCode>0.00E+00</c:formatCode>
                <c:ptCount val="1"/>
                <c:pt idx="0">
                  <c:v>5974.1382483265197</c:v>
                </c:pt>
              </c:numCache>
            </c:numRef>
          </c:xVal>
          <c:yVal>
            <c:numRef>
              <c:f>RobesonPlots!$AB$27</c:f>
              <c:numCache>
                <c:formatCode>0.00</c:formatCode>
                <c:ptCount val="1"/>
                <c:pt idx="0">
                  <c:v>2.2137712517843107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9B-184E-BA68-910C4D254610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RobesonPlots!$AA$22:$AA$26</c:f>
              <c:numCache>
                <c:formatCode>0.00E+00</c:formatCode>
                <c:ptCount val="5"/>
                <c:pt idx="0" formatCode="General">
                  <c:v>43</c:v>
                </c:pt>
                <c:pt idx="1">
                  <c:v>10700</c:v>
                </c:pt>
                <c:pt idx="2">
                  <c:v>10000</c:v>
                </c:pt>
                <c:pt idx="3" formatCode="General">
                  <c:v>70</c:v>
                </c:pt>
                <c:pt idx="4" formatCode="General">
                  <c:v>1533.296658097481</c:v>
                </c:pt>
              </c:numCache>
            </c:numRef>
          </c:xVal>
          <c:yVal>
            <c:numRef>
              <c:f>RobesonPlots!$AB$22:$AB$26</c:f>
              <c:numCache>
                <c:formatCode>General</c:formatCode>
                <c:ptCount val="5"/>
                <c:pt idx="0">
                  <c:v>141</c:v>
                </c:pt>
                <c:pt idx="1">
                  <c:v>9.4</c:v>
                </c:pt>
                <c:pt idx="2">
                  <c:v>9.3000000000000007</c:v>
                </c:pt>
                <c:pt idx="3">
                  <c:v>1076</c:v>
                </c:pt>
                <c:pt idx="4">
                  <c:v>1076.4192350508706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9B-184E-BA68-910C4D254610}"/>
            </c:ext>
          </c:extLst>
        </c:ser>
        <c:ser>
          <c:idx val="0"/>
          <c:order val="4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9B-184E-BA68-910C4D254610}"/>
            </c:ext>
          </c:extLst>
        </c:ser>
        <c:ser>
          <c:idx val="5"/>
          <c:order val="5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RobesonPlots!$AA$55:$AA$163</c:f>
              <c:numCache>
                <c:formatCode>General</c:formatCode>
                <c:ptCount val="109"/>
                <c:pt idx="0">
                  <c:v>493</c:v>
                </c:pt>
                <c:pt idx="3">
                  <c:v>108</c:v>
                </c:pt>
                <c:pt idx="4">
                  <c:v>76.2</c:v>
                </c:pt>
                <c:pt idx="5">
                  <c:v>119</c:v>
                </c:pt>
                <c:pt idx="6">
                  <c:v>151</c:v>
                </c:pt>
                <c:pt idx="7">
                  <c:v>262</c:v>
                </c:pt>
                <c:pt idx="8">
                  <c:v>119</c:v>
                </c:pt>
                <c:pt idx="9">
                  <c:v>300</c:v>
                </c:pt>
                <c:pt idx="10">
                  <c:v>140</c:v>
                </c:pt>
                <c:pt idx="11">
                  <c:v>7.5</c:v>
                </c:pt>
                <c:pt idx="12" formatCode="0.00E+00">
                  <c:v>1250</c:v>
                </c:pt>
                <c:pt idx="14">
                  <c:v>2924.44</c:v>
                </c:pt>
                <c:pt idx="15">
                  <c:v>13.8</c:v>
                </c:pt>
                <c:pt idx="16">
                  <c:v>16.63</c:v>
                </c:pt>
                <c:pt idx="17">
                  <c:v>804.53</c:v>
                </c:pt>
                <c:pt idx="18" formatCode="0.00E+00">
                  <c:v>38</c:v>
                </c:pt>
                <c:pt idx="20">
                  <c:v>98.5</c:v>
                </c:pt>
                <c:pt idx="21">
                  <c:v>52.6</c:v>
                </c:pt>
                <c:pt idx="22">
                  <c:v>1380</c:v>
                </c:pt>
                <c:pt idx="23">
                  <c:v>100</c:v>
                </c:pt>
                <c:pt idx="24">
                  <c:v>14.5</c:v>
                </c:pt>
                <c:pt idx="25">
                  <c:v>7826.2379102446603</c:v>
                </c:pt>
                <c:pt idx="26">
                  <c:v>13153.536844329201</c:v>
                </c:pt>
                <c:pt idx="27">
                  <c:v>14661.9977386386</c:v>
                </c:pt>
                <c:pt idx="28">
                  <c:v>18560.578970487601</c:v>
                </c:pt>
                <c:pt idx="29">
                  <c:v>23163.835613961601</c:v>
                </c:pt>
                <c:pt idx="30">
                  <c:v>32916.4993522359</c:v>
                </c:pt>
                <c:pt idx="31">
                  <c:v>33127.123376642099</c:v>
                </c:pt>
                <c:pt idx="32">
                  <c:v>118</c:v>
                </c:pt>
                <c:pt idx="33">
                  <c:v>162</c:v>
                </c:pt>
                <c:pt idx="34">
                  <c:v>609.1</c:v>
                </c:pt>
                <c:pt idx="35" formatCode="0.00E+00">
                  <c:v>1890</c:v>
                </c:pt>
                <c:pt idx="36" formatCode="0.00E+00">
                  <c:v>97.5</c:v>
                </c:pt>
                <c:pt idx="37" formatCode="0.00E+00">
                  <c:v>118.3</c:v>
                </c:pt>
                <c:pt idx="38">
                  <c:v>129</c:v>
                </c:pt>
                <c:pt idx="39">
                  <c:v>149</c:v>
                </c:pt>
                <c:pt idx="40">
                  <c:v>9</c:v>
                </c:pt>
                <c:pt idx="41">
                  <c:v>9.1</c:v>
                </c:pt>
                <c:pt idx="42">
                  <c:v>76.099999999999994</c:v>
                </c:pt>
                <c:pt idx="43">
                  <c:v>75.3</c:v>
                </c:pt>
                <c:pt idx="44">
                  <c:v>99.5</c:v>
                </c:pt>
                <c:pt idx="45">
                  <c:v>114.1</c:v>
                </c:pt>
                <c:pt idx="46">
                  <c:v>189</c:v>
                </c:pt>
                <c:pt idx="47">
                  <c:v>314.2</c:v>
                </c:pt>
                <c:pt idx="48">
                  <c:v>448.7</c:v>
                </c:pt>
                <c:pt idx="49">
                  <c:v>2802</c:v>
                </c:pt>
                <c:pt idx="50">
                  <c:v>3390.7</c:v>
                </c:pt>
                <c:pt idx="51">
                  <c:v>3762.34</c:v>
                </c:pt>
                <c:pt idx="52">
                  <c:v>3809</c:v>
                </c:pt>
                <c:pt idx="53">
                  <c:v>4219.8999999999996</c:v>
                </c:pt>
                <c:pt idx="54">
                  <c:v>4517.1000000000004</c:v>
                </c:pt>
                <c:pt idx="55">
                  <c:v>169.71899999999999</c:v>
                </c:pt>
                <c:pt idx="56">
                  <c:v>174.37</c:v>
                </c:pt>
                <c:pt idx="57">
                  <c:v>198.55</c:v>
                </c:pt>
                <c:pt idx="58">
                  <c:v>387.2</c:v>
                </c:pt>
                <c:pt idx="59">
                  <c:v>117</c:v>
                </c:pt>
                <c:pt idx="60">
                  <c:v>9686</c:v>
                </c:pt>
                <c:pt idx="64">
                  <c:v>20.3</c:v>
                </c:pt>
                <c:pt idx="65">
                  <c:v>22.8</c:v>
                </c:pt>
                <c:pt idx="66">
                  <c:v>27.4</c:v>
                </c:pt>
                <c:pt idx="67">
                  <c:v>15.9</c:v>
                </c:pt>
                <c:pt idx="68">
                  <c:v>96.2</c:v>
                </c:pt>
                <c:pt idx="69">
                  <c:v>145</c:v>
                </c:pt>
                <c:pt idx="70">
                  <c:v>264</c:v>
                </c:pt>
                <c:pt idx="71">
                  <c:v>395</c:v>
                </c:pt>
                <c:pt idx="72">
                  <c:v>20.57</c:v>
                </c:pt>
                <c:pt idx="73">
                  <c:v>21.83</c:v>
                </c:pt>
                <c:pt idx="74">
                  <c:v>23.32</c:v>
                </c:pt>
                <c:pt idx="75">
                  <c:v>31.22</c:v>
                </c:pt>
                <c:pt idx="76">
                  <c:v>29.98</c:v>
                </c:pt>
                <c:pt idx="77">
                  <c:v>36.5</c:v>
                </c:pt>
                <c:pt idx="78">
                  <c:v>16.989999999999998</c:v>
                </c:pt>
                <c:pt idx="79">
                  <c:v>21.28</c:v>
                </c:pt>
                <c:pt idx="80">
                  <c:v>33.81</c:v>
                </c:pt>
                <c:pt idx="81">
                  <c:v>39.74</c:v>
                </c:pt>
                <c:pt idx="82">
                  <c:v>44.27</c:v>
                </c:pt>
                <c:pt idx="83">
                  <c:v>49.5</c:v>
                </c:pt>
                <c:pt idx="84">
                  <c:v>180</c:v>
                </c:pt>
                <c:pt idx="85">
                  <c:v>328</c:v>
                </c:pt>
                <c:pt idx="86">
                  <c:v>16.57</c:v>
                </c:pt>
                <c:pt idx="87">
                  <c:v>70.900000000000006</c:v>
                </c:pt>
                <c:pt idx="88">
                  <c:v>47.84</c:v>
                </c:pt>
                <c:pt idx="89">
                  <c:v>94</c:v>
                </c:pt>
                <c:pt idx="90" formatCode="0.00E+00">
                  <c:v>95.7</c:v>
                </c:pt>
                <c:pt idx="91" formatCode="0.00E+00">
                  <c:v>101</c:v>
                </c:pt>
                <c:pt idx="92" formatCode="0.00E+00">
                  <c:v>139.4</c:v>
                </c:pt>
                <c:pt idx="93" formatCode="0.00E+00">
                  <c:v>0</c:v>
                </c:pt>
                <c:pt idx="94">
                  <c:v>2600</c:v>
                </c:pt>
                <c:pt idx="95">
                  <c:v>12060</c:v>
                </c:pt>
                <c:pt idx="96">
                  <c:v>6570</c:v>
                </c:pt>
                <c:pt idx="97">
                  <c:v>13500</c:v>
                </c:pt>
                <c:pt idx="98">
                  <c:v>18900</c:v>
                </c:pt>
                <c:pt idx="99" formatCode="0.00E+00">
                  <c:v>8776.119402985074</c:v>
                </c:pt>
                <c:pt idx="101" formatCode="0.00E+00">
                  <c:v>17910.447761194031</c:v>
                </c:pt>
                <c:pt idx="102" formatCode="0.00E+00">
                  <c:v>2149.2537313432836</c:v>
                </c:pt>
                <c:pt idx="103" formatCode="0.00E+00">
                  <c:v>1910.4477611940301</c:v>
                </c:pt>
                <c:pt idx="104" formatCode="0.00E+00">
                  <c:v>3283.5820895522393</c:v>
                </c:pt>
                <c:pt idx="105" formatCode="0.00E+00">
                  <c:v>11641.791044776119</c:v>
                </c:pt>
                <c:pt idx="106" formatCode="0.00E+00">
                  <c:v>23.28358208955224</c:v>
                </c:pt>
                <c:pt idx="107" formatCode="0.00E+00">
                  <c:v>392.83582089552232</c:v>
                </c:pt>
                <c:pt idx="108">
                  <c:v>2602</c:v>
                </c:pt>
              </c:numCache>
            </c:numRef>
          </c:xVal>
          <c:yVal>
            <c:numRef>
              <c:f>RobesonPlots!$AB$55:$AB$163</c:f>
              <c:numCache>
                <c:formatCode>General</c:formatCode>
                <c:ptCount val="109"/>
                <c:pt idx="0">
                  <c:v>49.3</c:v>
                </c:pt>
                <c:pt idx="3">
                  <c:v>48.5</c:v>
                </c:pt>
                <c:pt idx="4">
                  <c:v>105</c:v>
                </c:pt>
                <c:pt idx="5">
                  <c:v>104</c:v>
                </c:pt>
                <c:pt idx="6">
                  <c:v>47</c:v>
                </c:pt>
                <c:pt idx="7">
                  <c:v>58.5</c:v>
                </c:pt>
                <c:pt idx="8">
                  <c:v>69</c:v>
                </c:pt>
                <c:pt idx="9">
                  <c:v>40</c:v>
                </c:pt>
                <c:pt idx="10">
                  <c:v>62</c:v>
                </c:pt>
                <c:pt idx="11">
                  <c:v>72</c:v>
                </c:pt>
                <c:pt idx="12" formatCode="0.00">
                  <c:v>82</c:v>
                </c:pt>
                <c:pt idx="14">
                  <c:v>8.2200000000000006</c:v>
                </c:pt>
                <c:pt idx="15">
                  <c:v>34.5</c:v>
                </c:pt>
                <c:pt idx="16">
                  <c:v>18.899999999999999</c:v>
                </c:pt>
                <c:pt idx="17">
                  <c:v>22</c:v>
                </c:pt>
                <c:pt idx="18">
                  <c:v>81</c:v>
                </c:pt>
                <c:pt idx="20">
                  <c:v>168.8</c:v>
                </c:pt>
                <c:pt idx="21">
                  <c:v>23.4</c:v>
                </c:pt>
                <c:pt idx="22">
                  <c:v>21.9</c:v>
                </c:pt>
                <c:pt idx="23">
                  <c:v>60</c:v>
                </c:pt>
                <c:pt idx="24">
                  <c:v>53</c:v>
                </c:pt>
                <c:pt idx="25">
                  <c:v>28.0865328685354</c:v>
                </c:pt>
                <c:pt idx="26">
                  <c:v>23.8677195262803</c:v>
                </c:pt>
                <c:pt idx="27">
                  <c:v>20.0562041026655</c:v>
                </c:pt>
                <c:pt idx="28">
                  <c:v>19.5011979799879</c:v>
                </c:pt>
                <c:pt idx="29">
                  <c:v>22.1882759150547</c:v>
                </c:pt>
                <c:pt idx="30">
                  <c:v>17.043607928571401</c:v>
                </c:pt>
                <c:pt idx="31">
                  <c:v>18.333648603992</c:v>
                </c:pt>
                <c:pt idx="32">
                  <c:v>60</c:v>
                </c:pt>
                <c:pt idx="33">
                  <c:v>81</c:v>
                </c:pt>
                <c:pt idx="34">
                  <c:v>15.7</c:v>
                </c:pt>
                <c:pt idx="35">
                  <c:v>17.399999999999999</c:v>
                </c:pt>
                <c:pt idx="36">
                  <c:v>79.2</c:v>
                </c:pt>
                <c:pt idx="37">
                  <c:v>56.6</c:v>
                </c:pt>
                <c:pt idx="38">
                  <c:v>59.4</c:v>
                </c:pt>
                <c:pt idx="39">
                  <c:v>55.5</c:v>
                </c:pt>
                <c:pt idx="40">
                  <c:v>28.2</c:v>
                </c:pt>
                <c:pt idx="41">
                  <c:v>25.6</c:v>
                </c:pt>
                <c:pt idx="42">
                  <c:v>21.8</c:v>
                </c:pt>
                <c:pt idx="43">
                  <c:v>20.3</c:v>
                </c:pt>
                <c:pt idx="44">
                  <c:v>17.5</c:v>
                </c:pt>
                <c:pt idx="45">
                  <c:v>19.600000000000001</c:v>
                </c:pt>
                <c:pt idx="46">
                  <c:v>17.7</c:v>
                </c:pt>
                <c:pt idx="47">
                  <c:v>18.2</c:v>
                </c:pt>
                <c:pt idx="48">
                  <c:v>13.9</c:v>
                </c:pt>
                <c:pt idx="49">
                  <c:v>27.5</c:v>
                </c:pt>
                <c:pt idx="50">
                  <c:v>26</c:v>
                </c:pt>
                <c:pt idx="51">
                  <c:v>22</c:v>
                </c:pt>
                <c:pt idx="52">
                  <c:v>24</c:v>
                </c:pt>
                <c:pt idx="53">
                  <c:v>21</c:v>
                </c:pt>
                <c:pt idx="54">
                  <c:v>21</c:v>
                </c:pt>
                <c:pt idx="55">
                  <c:v>41.872999999999998</c:v>
                </c:pt>
                <c:pt idx="56">
                  <c:v>41.183999999999997</c:v>
                </c:pt>
                <c:pt idx="57">
                  <c:v>41.225999999999999</c:v>
                </c:pt>
                <c:pt idx="58">
                  <c:v>47.1</c:v>
                </c:pt>
                <c:pt idx="59">
                  <c:v>84.5</c:v>
                </c:pt>
                <c:pt idx="60">
                  <c:v>27</c:v>
                </c:pt>
                <c:pt idx="64">
                  <c:v>25.9</c:v>
                </c:pt>
                <c:pt idx="65">
                  <c:v>26.4</c:v>
                </c:pt>
                <c:pt idx="66">
                  <c:v>25.1</c:v>
                </c:pt>
                <c:pt idx="67">
                  <c:v>26.7</c:v>
                </c:pt>
                <c:pt idx="68">
                  <c:v>48.5</c:v>
                </c:pt>
                <c:pt idx="69">
                  <c:v>51.8</c:v>
                </c:pt>
                <c:pt idx="70">
                  <c:v>55.6</c:v>
                </c:pt>
                <c:pt idx="71">
                  <c:v>61.2</c:v>
                </c:pt>
                <c:pt idx="72">
                  <c:v>18</c:v>
                </c:pt>
                <c:pt idx="73">
                  <c:v>20</c:v>
                </c:pt>
                <c:pt idx="74">
                  <c:v>17</c:v>
                </c:pt>
                <c:pt idx="75">
                  <c:v>21</c:v>
                </c:pt>
                <c:pt idx="76">
                  <c:v>15.5</c:v>
                </c:pt>
                <c:pt idx="77">
                  <c:v>16</c:v>
                </c:pt>
                <c:pt idx="78">
                  <c:v>17.5</c:v>
                </c:pt>
                <c:pt idx="79">
                  <c:v>18</c:v>
                </c:pt>
                <c:pt idx="80">
                  <c:v>19.5</c:v>
                </c:pt>
                <c:pt idx="81">
                  <c:v>22</c:v>
                </c:pt>
                <c:pt idx="82">
                  <c:v>14</c:v>
                </c:pt>
                <c:pt idx="83">
                  <c:v>18</c:v>
                </c:pt>
                <c:pt idx="84">
                  <c:v>210</c:v>
                </c:pt>
                <c:pt idx="85">
                  <c:v>370</c:v>
                </c:pt>
                <c:pt idx="86">
                  <c:v>45.6</c:v>
                </c:pt>
                <c:pt idx="87">
                  <c:v>50.642857142857153</c:v>
                </c:pt>
                <c:pt idx="88">
                  <c:v>36.242424242424242</c:v>
                </c:pt>
                <c:pt idx="89">
                  <c:v>8.6999999999999993</c:v>
                </c:pt>
                <c:pt idx="90">
                  <c:v>46</c:v>
                </c:pt>
                <c:pt idx="91">
                  <c:v>45.1</c:v>
                </c:pt>
                <c:pt idx="92">
                  <c:v>73.2</c:v>
                </c:pt>
                <c:pt idx="94">
                  <c:v>1.1000000000000001</c:v>
                </c:pt>
                <c:pt idx="95">
                  <c:v>22.8</c:v>
                </c:pt>
                <c:pt idx="96">
                  <c:v>14.8</c:v>
                </c:pt>
                <c:pt idx="97">
                  <c:v>3.35</c:v>
                </c:pt>
                <c:pt idx="98">
                  <c:v>64</c:v>
                </c:pt>
                <c:pt idx="99" formatCode="0.00">
                  <c:v>410</c:v>
                </c:pt>
                <c:pt idx="101" formatCode="0.00">
                  <c:v>32</c:v>
                </c:pt>
                <c:pt idx="102" formatCode="0.00">
                  <c:v>54.3</c:v>
                </c:pt>
                <c:pt idx="103" formatCode="0.00">
                  <c:v>14.9</c:v>
                </c:pt>
                <c:pt idx="104" formatCode="0.00">
                  <c:v>81</c:v>
                </c:pt>
                <c:pt idx="105" formatCode="0.00">
                  <c:v>67</c:v>
                </c:pt>
                <c:pt idx="106" formatCode="0.00">
                  <c:v>550</c:v>
                </c:pt>
                <c:pt idx="107" formatCode="0.00">
                  <c:v>21.4</c:v>
                </c:pt>
                <c:pt idx="108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9B-184E-BA68-910C4D254610}"/>
            </c:ext>
          </c:extLst>
        </c:ser>
        <c:ser>
          <c:idx val="6"/>
          <c:order val="6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RobesonPlots!$AB$21</c:f>
              <c:numCache>
                <c:formatCode>0.00E+00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9B-184E-BA68-910C4D254610}"/>
            </c:ext>
          </c:extLst>
        </c:ser>
        <c:ser>
          <c:idx val="7"/>
          <c:order val="7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RobesonPlots!$AA$20</c:f>
              <c:numCache>
                <c:formatCode>0.00E+00</c:formatCode>
                <c:ptCount val="1"/>
                <c:pt idx="0">
                  <c:v>0.68</c:v>
                </c:pt>
              </c:numCache>
            </c:numRef>
          </c:xVal>
          <c:yVal>
            <c:numRef>
              <c:f>RobesonPlots!$AB$20</c:f>
              <c:numCache>
                <c:formatCode>0.00E+00</c:formatCode>
                <c:ptCount val="1"/>
                <c:pt idx="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9B-184E-BA68-910C4D254610}"/>
            </c:ext>
          </c:extLst>
        </c:ser>
        <c:ser>
          <c:idx val="8"/>
          <c:order val="8"/>
          <c:tx>
            <c:v>Cl-ZIF-7-8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RobesonPlots!$AA$19</c:f>
              <c:numCache>
                <c:formatCode>0.00E+00</c:formatCode>
                <c:ptCount val="1"/>
                <c:pt idx="0">
                  <c:v>0.28699999999999998</c:v>
                </c:pt>
              </c:numCache>
            </c:numRef>
          </c:xVal>
          <c:yVal>
            <c:numRef>
              <c:f>RobesonPlots!$AB$19</c:f>
              <c:numCache>
                <c:formatCode>0.00E+00</c:formatCode>
                <c:ptCount val="1"/>
                <c:pt idx="0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4-5340-BB06-79286D0AE09B}"/>
            </c:ext>
          </c:extLst>
        </c:ser>
        <c:ser>
          <c:idx val="9"/>
          <c:order val="9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RobesonPlots!$AA$18</c:f>
              <c:numCache>
                <c:formatCode>0.00E+00</c:formatCode>
                <c:ptCount val="1"/>
                <c:pt idx="0">
                  <c:v>20.7</c:v>
                </c:pt>
              </c:numCache>
            </c:numRef>
          </c:xVal>
          <c:yVal>
            <c:numRef>
              <c:f>RobesonPlots!$AB$18</c:f>
              <c:numCache>
                <c:formatCode>0.00E+00</c:formatCode>
                <c:ptCount val="1"/>
                <c:pt idx="0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8-F547-BC60-93160DE1E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RobesonPlots!$AG$3:$AG$9</c:f>
              <c:numCache>
                <c:formatCode>General</c:formatCode>
                <c:ptCount val="7"/>
                <c:pt idx="0">
                  <c:v>12.4311779004278</c:v>
                </c:pt>
                <c:pt idx="1">
                  <c:v>31.4102900665759</c:v>
                </c:pt>
                <c:pt idx="2">
                  <c:v>99.625571852977103</c:v>
                </c:pt>
                <c:pt idx="3">
                  <c:v>432.82214996097798</c:v>
                </c:pt>
                <c:pt idx="4">
                  <c:v>4204.0628979866196</c:v>
                </c:pt>
                <c:pt idx="5">
                  <c:v>28781.8500817686</c:v>
                </c:pt>
                <c:pt idx="6">
                  <c:v>72724.102813293503</c:v>
                </c:pt>
              </c:numCache>
            </c:numRef>
          </c:xVal>
          <c:yVal>
            <c:numRef>
              <c:f>RobesonPlots!$AH$3:$AH$9</c:f>
              <c:numCache>
                <c:formatCode>General</c:formatCode>
                <c:ptCount val="7"/>
                <c:pt idx="0">
                  <c:v>8866.0194958195098</c:v>
                </c:pt>
                <c:pt idx="1">
                  <c:v>2854.9396867423202</c:v>
                </c:pt>
                <c:pt idx="2">
                  <c:v>695.07398684392194</c:v>
                </c:pt>
                <c:pt idx="3">
                  <c:v>107.24443122253599</c:v>
                </c:pt>
                <c:pt idx="4">
                  <c:v>6.3572202971987597</c:v>
                </c:pt>
                <c:pt idx="5">
                  <c:v>0.57744226112944197</c:v>
                </c:pt>
                <c:pt idx="6">
                  <c:v>0.185941710243023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1945-A8FE-767CBC8898C4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RobesonPlots!$AF$106:$AF$278</c:f>
              <c:numCache>
                <c:formatCode>General</c:formatCode>
                <c:ptCount val="173"/>
                <c:pt idx="0">
                  <c:v>6656.2973480999999</c:v>
                </c:pt>
                <c:pt idx="1">
                  <c:v>5099.8006230000001</c:v>
                </c:pt>
                <c:pt idx="2">
                  <c:v>3354.8217375999998</c:v>
                </c:pt>
                <c:pt idx="3">
                  <c:v>2173.5935932000002</c:v>
                </c:pt>
                <c:pt idx="4">
                  <c:v>1583.6994964999999</c:v>
                </c:pt>
                <c:pt idx="5">
                  <c:v>1385.0644384</c:v>
                </c:pt>
                <c:pt idx="6">
                  <c:v>1634.9233472999999</c:v>
                </c:pt>
                <c:pt idx="7">
                  <c:v>3028.3365328</c:v>
                </c:pt>
                <c:pt idx="8">
                  <c:v>2436.6819488000001</c:v>
                </c:pt>
                <c:pt idx="9">
                  <c:v>2783.3383021999998</c:v>
                </c:pt>
                <c:pt idx="10">
                  <c:v>1250.6069548</c:v>
                </c:pt>
                <c:pt idx="11">
                  <c:v>991.07882214999995</c:v>
                </c:pt>
                <c:pt idx="12">
                  <c:v>881.1209546</c:v>
                </c:pt>
                <c:pt idx="13">
                  <c:v>1057.7825131</c:v>
                </c:pt>
                <c:pt idx="14">
                  <c:v>474.67832766999999</c:v>
                </c:pt>
                <c:pt idx="15">
                  <c:v>247.2768925</c:v>
                </c:pt>
                <c:pt idx="16">
                  <c:v>219.95974853000001</c:v>
                </c:pt>
                <c:pt idx="17">
                  <c:v>137.92720360999999</c:v>
                </c:pt>
                <c:pt idx="18">
                  <c:v>171.44045381000001</c:v>
                </c:pt>
                <c:pt idx="19">
                  <c:v>261.01475182000001</c:v>
                </c:pt>
                <c:pt idx="20">
                  <c:v>36.291104173000001</c:v>
                </c:pt>
                <c:pt idx="21">
                  <c:v>20.940716569999999</c:v>
                </c:pt>
                <c:pt idx="22">
                  <c:v>15.77955526</c:v>
                </c:pt>
                <c:pt idx="23">
                  <c:v>16.573989991000001</c:v>
                </c:pt>
                <c:pt idx="24">
                  <c:v>5.5102440307</c:v>
                </c:pt>
                <c:pt idx="25">
                  <c:v>16.837079887000002</c:v>
                </c:pt>
                <c:pt idx="26">
                  <c:v>14.954037191999999</c:v>
                </c:pt>
                <c:pt idx="27">
                  <c:v>20.187186860000001</c:v>
                </c:pt>
                <c:pt idx="28">
                  <c:v>35.039059659999999</c:v>
                </c:pt>
                <c:pt idx="29">
                  <c:v>36.773607501000001</c:v>
                </c:pt>
                <c:pt idx="30">
                  <c:v>794.04320604999998</c:v>
                </c:pt>
                <c:pt idx="31">
                  <c:v>587.69124984999996</c:v>
                </c:pt>
                <c:pt idx="32">
                  <c:v>442.10595186</c:v>
                </c:pt>
                <c:pt idx="33">
                  <c:v>226.95276862</c:v>
                </c:pt>
                <c:pt idx="34">
                  <c:v>173.78953526999999</c:v>
                </c:pt>
                <c:pt idx="35">
                  <c:v>157.18118744</c:v>
                </c:pt>
                <c:pt idx="36">
                  <c:v>3542.9807442000001</c:v>
                </c:pt>
                <c:pt idx="37">
                  <c:v>702.74299067000004</c:v>
                </c:pt>
                <c:pt idx="38">
                  <c:v>462.50462120999998</c:v>
                </c:pt>
                <c:pt idx="39">
                  <c:v>258.35770986</c:v>
                </c:pt>
                <c:pt idx="40">
                  <c:v>266.94611601999998</c:v>
                </c:pt>
                <c:pt idx="41">
                  <c:v>262.54656647000002</c:v>
                </c:pt>
                <c:pt idx="42">
                  <c:v>103.06773615</c:v>
                </c:pt>
                <c:pt idx="43">
                  <c:v>62.478923379000001</c:v>
                </c:pt>
                <c:pt idx="44">
                  <c:v>41.870611867000001</c:v>
                </c:pt>
                <c:pt idx="45">
                  <c:v>33.706008101999998</c:v>
                </c:pt>
                <c:pt idx="46">
                  <c:v>8.587340717</c:v>
                </c:pt>
                <c:pt idx="47">
                  <c:v>4.4890358900000003</c:v>
                </c:pt>
                <c:pt idx="48">
                  <c:v>5.4830426943999999</c:v>
                </c:pt>
                <c:pt idx="49">
                  <c:v>8.0200380444999997</c:v>
                </c:pt>
                <c:pt idx="50">
                  <c:v>9.3176428227999999</c:v>
                </c:pt>
                <c:pt idx="51">
                  <c:v>8.1391767371999997</c:v>
                </c:pt>
                <c:pt idx="52">
                  <c:v>8.1299288099000009</c:v>
                </c:pt>
                <c:pt idx="53">
                  <c:v>5.7222362348000004</c:v>
                </c:pt>
                <c:pt idx="54">
                  <c:v>14.804780044999999</c:v>
                </c:pt>
                <c:pt idx="55">
                  <c:v>16.337393136999999</c:v>
                </c:pt>
                <c:pt idx="56">
                  <c:v>11.130577726</c:v>
                </c:pt>
                <c:pt idx="57">
                  <c:v>22.418223603000001</c:v>
                </c:pt>
                <c:pt idx="58">
                  <c:v>36.947392137999998</c:v>
                </c:pt>
                <c:pt idx="59">
                  <c:v>37.609260112000001</c:v>
                </c:pt>
                <c:pt idx="60">
                  <c:v>40.933430770000001</c:v>
                </c:pt>
                <c:pt idx="61">
                  <c:v>39.627086138000003</c:v>
                </c:pt>
                <c:pt idx="62">
                  <c:v>44.569294749000001</c:v>
                </c:pt>
                <c:pt idx="63">
                  <c:v>60.077818665000002</c:v>
                </c:pt>
                <c:pt idx="64">
                  <c:v>91.168073746000005</c:v>
                </c:pt>
                <c:pt idx="65">
                  <c:v>105.91864319</c:v>
                </c:pt>
                <c:pt idx="66">
                  <c:v>168.97050757</c:v>
                </c:pt>
                <c:pt idx="67">
                  <c:v>199.82578986999999</c:v>
                </c:pt>
                <c:pt idx="68">
                  <c:v>256.92764206999999</c:v>
                </c:pt>
                <c:pt idx="69">
                  <c:v>283.52517791999998</c:v>
                </c:pt>
                <c:pt idx="70">
                  <c:v>422.14090045</c:v>
                </c:pt>
                <c:pt idx="71">
                  <c:v>369.11993649999999</c:v>
                </c:pt>
                <c:pt idx="72">
                  <c:v>382.05405085000001</c:v>
                </c:pt>
                <c:pt idx="73">
                  <c:v>440.93964770000002</c:v>
                </c:pt>
                <c:pt idx="74">
                  <c:v>478.88708079000003</c:v>
                </c:pt>
                <c:pt idx="75">
                  <c:v>348.64146240999997</c:v>
                </c:pt>
                <c:pt idx="76">
                  <c:v>159.12724177000001</c:v>
                </c:pt>
                <c:pt idx="77">
                  <c:v>134.87157257000001</c:v>
                </c:pt>
                <c:pt idx="78">
                  <c:v>173.41222644999999</c:v>
                </c:pt>
                <c:pt idx="79">
                  <c:v>165.06700470000001</c:v>
                </c:pt>
                <c:pt idx="80">
                  <c:v>139.83111170999999</c:v>
                </c:pt>
                <c:pt idx="81">
                  <c:v>107.06879228</c:v>
                </c:pt>
                <c:pt idx="82">
                  <c:v>80.653070774</c:v>
                </c:pt>
                <c:pt idx="83">
                  <c:v>78.032138764999999</c:v>
                </c:pt>
                <c:pt idx="84">
                  <c:v>75.526676395999999</c:v>
                </c:pt>
                <c:pt idx="85">
                  <c:v>86.335021244000004</c:v>
                </c:pt>
                <c:pt idx="86">
                  <c:v>86.410111052999994</c:v>
                </c:pt>
                <c:pt idx="87">
                  <c:v>86.410111052999994</c:v>
                </c:pt>
                <c:pt idx="88">
                  <c:v>58.906185399999998</c:v>
                </c:pt>
                <c:pt idx="89">
                  <c:v>62.984437702999998</c:v>
                </c:pt>
                <c:pt idx="90">
                  <c:v>73.238670099000004</c:v>
                </c:pt>
                <c:pt idx="91">
                  <c:v>58.024530196000001</c:v>
                </c:pt>
                <c:pt idx="92">
                  <c:v>46.631948579000003</c:v>
                </c:pt>
                <c:pt idx="93">
                  <c:v>40.766788832000003</c:v>
                </c:pt>
                <c:pt idx="94">
                  <c:v>31.725509153000001</c:v>
                </c:pt>
                <c:pt idx="95">
                  <c:v>24.722453224999999</c:v>
                </c:pt>
                <c:pt idx="96">
                  <c:v>20.596280460999999</c:v>
                </c:pt>
                <c:pt idx="97">
                  <c:v>17.731533503000001</c:v>
                </c:pt>
                <c:pt idx="98">
                  <c:v>14.993591257</c:v>
                </c:pt>
                <c:pt idx="99">
                  <c:v>22.728438385</c:v>
                </c:pt>
                <c:pt idx="100">
                  <c:v>29.667309167999999</c:v>
                </c:pt>
                <c:pt idx="101">
                  <c:v>35.026174284</c:v>
                </c:pt>
                <c:pt idx="102">
                  <c:v>45.017123114999997</c:v>
                </c:pt>
                <c:pt idx="103">
                  <c:v>60.827741312999997</c:v>
                </c:pt>
                <c:pt idx="104">
                  <c:v>69.555829367000001</c:v>
                </c:pt>
                <c:pt idx="105">
                  <c:v>93.972201178999995</c:v>
                </c:pt>
                <c:pt idx="106">
                  <c:v>109.21297719</c:v>
                </c:pt>
                <c:pt idx="107">
                  <c:v>47.378504739</c:v>
                </c:pt>
                <c:pt idx="108">
                  <c:v>50.563891892999997</c:v>
                </c:pt>
                <c:pt idx="109">
                  <c:v>52.265719599999997</c:v>
                </c:pt>
                <c:pt idx="110">
                  <c:v>34.995736772999997</c:v>
                </c:pt>
                <c:pt idx="111">
                  <c:v>52.248246250000001</c:v>
                </c:pt>
                <c:pt idx="112">
                  <c:v>77.953902373999995</c:v>
                </c:pt>
                <c:pt idx="113">
                  <c:v>86.144701581000007</c:v>
                </c:pt>
                <c:pt idx="114">
                  <c:v>87.535545881999994</c:v>
                </c:pt>
                <c:pt idx="115">
                  <c:v>47.255097231000001</c:v>
                </c:pt>
                <c:pt idx="116">
                  <c:v>34.970002616000002</c:v>
                </c:pt>
                <c:pt idx="117">
                  <c:v>34.944287381999999</c:v>
                </c:pt>
                <c:pt idx="118">
                  <c:v>37.956682334</c:v>
                </c:pt>
                <c:pt idx="119">
                  <c:v>38.551458709999999</c:v>
                </c:pt>
                <c:pt idx="120">
                  <c:v>35.451533212999998</c:v>
                </c:pt>
                <c:pt idx="121">
                  <c:v>29.544556295</c:v>
                </c:pt>
                <c:pt idx="122">
                  <c:v>22.271781224000001</c:v>
                </c:pt>
                <c:pt idx="123">
                  <c:v>19.170141648000001</c:v>
                </c:pt>
                <c:pt idx="124">
                  <c:v>25.508436175</c:v>
                </c:pt>
                <c:pt idx="125">
                  <c:v>21.595635291000001</c:v>
                </c:pt>
                <c:pt idx="126">
                  <c:v>14.718894457999999</c:v>
                </c:pt>
                <c:pt idx="127">
                  <c:v>12.050543679</c:v>
                </c:pt>
                <c:pt idx="128">
                  <c:v>10.905484743000001</c:v>
                </c:pt>
                <c:pt idx="129">
                  <c:v>7.1739975701000001</c:v>
                </c:pt>
                <c:pt idx="130">
                  <c:v>12.232827878</c:v>
                </c:pt>
                <c:pt idx="131">
                  <c:v>11.821857824</c:v>
                </c:pt>
                <c:pt idx="132">
                  <c:v>10.693521873</c:v>
                </c:pt>
                <c:pt idx="133">
                  <c:v>4.1940205073000003</c:v>
                </c:pt>
                <c:pt idx="134">
                  <c:v>3.2619046119999999</c:v>
                </c:pt>
                <c:pt idx="135">
                  <c:v>3.9164284514999999</c:v>
                </c:pt>
                <c:pt idx="136">
                  <c:v>5.1967148874999998</c:v>
                </c:pt>
                <c:pt idx="137">
                  <c:v>8.4376266207999997</c:v>
                </c:pt>
                <c:pt idx="138">
                  <c:v>12.805808793000001</c:v>
                </c:pt>
                <c:pt idx="139">
                  <c:v>19.421118865</c:v>
                </c:pt>
                <c:pt idx="140">
                  <c:v>21.840359500999998</c:v>
                </c:pt>
                <c:pt idx="141">
                  <c:v>33.133875240000002</c:v>
                </c:pt>
                <c:pt idx="142">
                  <c:v>38.489633523999998</c:v>
                </c:pt>
                <c:pt idx="143">
                  <c:v>43.968329877999999</c:v>
                </c:pt>
                <c:pt idx="144">
                  <c:v>23.680325630999999</c:v>
                </c:pt>
                <c:pt idx="145">
                  <c:v>16.676275338</c:v>
                </c:pt>
                <c:pt idx="146">
                  <c:v>8.8511722773999999</c:v>
                </c:pt>
                <c:pt idx="147">
                  <c:v>12.364007889</c:v>
                </c:pt>
                <c:pt idx="148">
                  <c:v>6.5483460873999997</c:v>
                </c:pt>
                <c:pt idx="149">
                  <c:v>4.3898796188000002</c:v>
                </c:pt>
                <c:pt idx="150">
                  <c:v>0.52761469370000003</c:v>
                </c:pt>
                <c:pt idx="151">
                  <c:v>1.0603321809999999</c:v>
                </c:pt>
                <c:pt idx="152">
                  <c:v>1.0522792454000001</c:v>
                </c:pt>
                <c:pt idx="153">
                  <c:v>3.5820520761000001</c:v>
                </c:pt>
                <c:pt idx="154">
                  <c:v>4.2850259193999998</c:v>
                </c:pt>
                <c:pt idx="155">
                  <c:v>8.0846574989000004</c:v>
                </c:pt>
                <c:pt idx="156">
                  <c:v>17.720272066</c:v>
                </c:pt>
                <c:pt idx="157">
                  <c:v>33.368470631000001</c:v>
                </c:pt>
                <c:pt idx="158">
                  <c:v>21.554514742999999</c:v>
                </c:pt>
                <c:pt idx="159">
                  <c:v>47.583309429000003</c:v>
                </c:pt>
                <c:pt idx="160">
                  <c:v>81.496159386000002</c:v>
                </c:pt>
                <c:pt idx="161">
                  <c:v>63.489796120000001</c:v>
                </c:pt>
                <c:pt idx="162">
                  <c:v>57.395464207000003</c:v>
                </c:pt>
                <c:pt idx="163">
                  <c:v>8.8322511063999993</c:v>
                </c:pt>
                <c:pt idx="164">
                  <c:v>8.1716274034000005</c:v>
                </c:pt>
                <c:pt idx="165">
                  <c:v>14.658973140000001</c:v>
                </c:pt>
                <c:pt idx="166">
                  <c:v>19.469233282000001</c:v>
                </c:pt>
                <c:pt idx="167">
                  <c:v>18.231748247999999</c:v>
                </c:pt>
                <c:pt idx="168">
                  <c:v>29.649458608</c:v>
                </c:pt>
                <c:pt idx="169">
                  <c:v>42.113521083000002</c:v>
                </c:pt>
                <c:pt idx="170">
                  <c:v>20.179763159</c:v>
                </c:pt>
                <c:pt idx="171">
                  <c:v>25.496497886</c:v>
                </c:pt>
                <c:pt idx="172">
                  <c:v>21.198565093999999</c:v>
                </c:pt>
              </c:numCache>
            </c:numRef>
          </c:xVal>
          <c:yVal>
            <c:numRef>
              <c:f>RobesonPlots!$AG$106:$AG$278</c:f>
              <c:numCache>
                <c:formatCode>General</c:formatCode>
                <c:ptCount val="173"/>
                <c:pt idx="0">
                  <c:v>0.39890756043723602</c:v>
                </c:pt>
                <c:pt idx="1">
                  <c:v>0.35199154236418301</c:v>
                </c:pt>
                <c:pt idx="2">
                  <c:v>0.49712812395118999</c:v>
                </c:pt>
                <c:pt idx="3">
                  <c:v>0.51775782065683695</c:v>
                </c:pt>
                <c:pt idx="4">
                  <c:v>0.47618856368664703</c:v>
                </c:pt>
                <c:pt idx="5">
                  <c:v>0.53181246758692002</c:v>
                </c:pt>
                <c:pt idx="6">
                  <c:v>0.6547616263621</c:v>
                </c:pt>
                <c:pt idx="7">
                  <c:v>0.79577087840779104</c:v>
                </c:pt>
                <c:pt idx="8">
                  <c:v>0.87636095767257005</c:v>
                </c:pt>
                <c:pt idx="9">
                  <c:v>0.96579055848783602</c:v>
                </c:pt>
                <c:pt idx="10">
                  <c:v>0.80543474423681705</c:v>
                </c:pt>
                <c:pt idx="11">
                  <c:v>0.65410515086751198</c:v>
                </c:pt>
                <c:pt idx="12">
                  <c:v>0.77212836602668899</c:v>
                </c:pt>
                <c:pt idx="13">
                  <c:v>0.91199579516864004</c:v>
                </c:pt>
                <c:pt idx="14">
                  <c:v>0.98939017086639403</c:v>
                </c:pt>
                <c:pt idx="15">
                  <c:v>1.32145545989852</c:v>
                </c:pt>
                <c:pt idx="16">
                  <c:v>1.3963643145208</c:v>
                </c:pt>
                <c:pt idx="17">
                  <c:v>1.26621768274475</c:v>
                </c:pt>
                <c:pt idx="18">
                  <c:v>1.11838018311274</c:v>
                </c:pt>
                <c:pt idx="19">
                  <c:v>0.57594119603063099</c:v>
                </c:pt>
                <c:pt idx="20">
                  <c:v>1.3533386058721799</c:v>
                </c:pt>
                <c:pt idx="21">
                  <c:v>1.1609021937655399</c:v>
                </c:pt>
                <c:pt idx="22">
                  <c:v>1.01025057260877</c:v>
                </c:pt>
                <c:pt idx="23">
                  <c:v>1.22642273316851</c:v>
                </c:pt>
                <c:pt idx="24">
                  <c:v>1.22371916793324</c:v>
                </c:pt>
                <c:pt idx="25">
                  <c:v>1.4887515805359099</c:v>
                </c:pt>
                <c:pt idx="26">
                  <c:v>2.16293596349005</c:v>
                </c:pt>
                <c:pt idx="27">
                  <c:v>2.2874568741475501</c:v>
                </c:pt>
                <c:pt idx="28">
                  <c:v>1.9394944425642999</c:v>
                </c:pt>
                <c:pt idx="29">
                  <c:v>2.7799898895494102</c:v>
                </c:pt>
                <c:pt idx="30">
                  <c:v>1.7470621809173399</c:v>
                </c:pt>
                <c:pt idx="31">
                  <c:v>1.97767382383114</c:v>
                </c:pt>
                <c:pt idx="32">
                  <c:v>2.4326928844231901</c:v>
                </c:pt>
                <c:pt idx="33">
                  <c:v>2.1448588933884798</c:v>
                </c:pt>
                <c:pt idx="34">
                  <c:v>2.1142406255041202</c:v>
                </c:pt>
                <c:pt idx="35">
                  <c:v>2.2653072394314702</c:v>
                </c:pt>
                <c:pt idx="36">
                  <c:v>6.1759561462707104</c:v>
                </c:pt>
                <c:pt idx="37">
                  <c:v>5.2864481693008303</c:v>
                </c:pt>
                <c:pt idx="38">
                  <c:v>6.7766697628409798</c:v>
                </c:pt>
                <c:pt idx="39">
                  <c:v>4.7886039367955497</c:v>
                </c:pt>
                <c:pt idx="40">
                  <c:v>9935799160069</c:v>
                </c:pt>
                <c:pt idx="41">
                  <c:v>5.4241430239120296</c:v>
                </c:pt>
                <c:pt idx="42">
                  <c:v>6.2178118779329603</c:v>
                </c:pt>
                <c:pt idx="43">
                  <c:v>6.2115777906506802</c:v>
                </c:pt>
                <c:pt idx="44">
                  <c:v>5.9541190123855303</c:v>
                </c:pt>
                <c:pt idx="45">
                  <c:v>5.9515314053198702</c:v>
                </c:pt>
                <c:pt idx="46">
                  <c:v>5.02683191428798</c:v>
                </c:pt>
                <c:pt idx="47">
                  <c:v>3.26856463808745</c:v>
                </c:pt>
                <c:pt idx="48">
                  <c:v>3.40853089863398</c:v>
                </c:pt>
                <c:pt idx="49">
                  <c:v>7.0068602762371803</c:v>
                </c:pt>
                <c:pt idx="50">
                  <c:v>7.3061746532857796</c:v>
                </c:pt>
                <c:pt idx="51">
                  <c:v>10.4685128019164</c:v>
                </c:pt>
                <c:pt idx="52">
                  <c:v>13.246111543232001</c:v>
                </c:pt>
                <c:pt idx="53">
                  <c:v>15.6288507270088</c:v>
                </c:pt>
                <c:pt idx="54">
                  <c:v>17.251963813937699</c:v>
                </c:pt>
                <c:pt idx="55">
                  <c:v>24.055414727634801</c:v>
                </c:pt>
                <c:pt idx="56">
                  <c:v>24.036921805177101</c:v>
                </c:pt>
                <c:pt idx="57">
                  <c:v>27.2644318985874</c:v>
                </c:pt>
                <c:pt idx="58">
                  <c:v>33.128336158594102</c:v>
                </c:pt>
                <c:pt idx="59">
                  <c:v>26.547442725424801</c:v>
                </c:pt>
                <c:pt idx="60">
                  <c:v>20.411172343867801</c:v>
                </c:pt>
                <c:pt idx="61">
                  <c:v>16.814013221808001</c:v>
                </c:pt>
                <c:pt idx="62">
                  <c:v>14.4424679314525</c:v>
                </c:pt>
                <c:pt idx="63">
                  <c:v>20.711612573012999</c:v>
                </c:pt>
                <c:pt idx="64">
                  <c:v>21.017880619813301</c:v>
                </c:pt>
                <c:pt idx="65">
                  <c:v>21.915708405238998</c:v>
                </c:pt>
                <c:pt idx="66">
                  <c:v>22.552051336041899</c:v>
                </c:pt>
                <c:pt idx="67">
                  <c:v>18.844113529140898</c:v>
                </c:pt>
                <c:pt idx="68">
                  <c:v>15.1078297935286</c:v>
                </c:pt>
                <c:pt idx="69">
                  <c:v>21.0657241829038</c:v>
                </c:pt>
                <c:pt idx="70">
                  <c:v>34.702094153341498</c:v>
                </c:pt>
                <c:pt idx="71">
                  <c:v>40.3990483440896</c:v>
                </c:pt>
                <c:pt idx="72">
                  <c:v>32.374921541867202</c:v>
                </c:pt>
                <c:pt idx="73">
                  <c:v>132.910697065493</c:v>
                </c:pt>
                <c:pt idx="74">
                  <c:v>159.14320495449601</c:v>
                </c:pt>
                <c:pt idx="75">
                  <c:v>172.81601386664801</c:v>
                </c:pt>
                <c:pt idx="76">
                  <c:v>177.38847389016701</c:v>
                </c:pt>
                <c:pt idx="77">
                  <c:v>130.77265235028901</c:v>
                </c:pt>
                <c:pt idx="78">
                  <c:v>104.843932844132</c:v>
                </c:pt>
                <c:pt idx="79">
                  <c:v>90.026033196608694</c:v>
                </c:pt>
                <c:pt idx="80">
                  <c:v>74.140477013692603</c:v>
                </c:pt>
                <c:pt idx="81">
                  <c:v>74.100822644770702</c:v>
                </c:pt>
                <c:pt idx="82">
                  <c:v>69.106091686541305</c:v>
                </c:pt>
                <c:pt idx="83">
                  <c:v>64.480360886858904</c:v>
                </c:pt>
                <c:pt idx="84">
                  <c:v>55.369014270477699</c:v>
                </c:pt>
                <c:pt idx="85">
                  <c:v>52.400460274204399</c:v>
                </c:pt>
                <c:pt idx="86">
                  <c:v>43.770302267771903</c:v>
                </c:pt>
                <c:pt idx="87">
                  <c:v>43.770302267771903</c:v>
                </c:pt>
                <c:pt idx="88">
                  <c:v>38.6133832051326</c:v>
                </c:pt>
                <c:pt idx="89">
                  <c:v>37.047597029481402</c:v>
                </c:pt>
                <c:pt idx="90">
                  <c:v>32.267928102670702</c:v>
                </c:pt>
                <c:pt idx="91">
                  <c:v>27.697218244423301</c:v>
                </c:pt>
                <c:pt idx="92">
                  <c:v>39.133304094687603</c:v>
                </c:pt>
                <c:pt idx="93">
                  <c:v>47.4895294377637</c:v>
                </c:pt>
                <c:pt idx="94">
                  <c:v>52.295437707638101</c:v>
                </c:pt>
                <c:pt idx="95">
                  <c:v>43.660672570960301</c:v>
                </c:pt>
                <c:pt idx="96">
                  <c:v>35.955320261815302</c:v>
                </c:pt>
                <c:pt idx="97">
                  <c:v>33.079632149058199</c:v>
                </c:pt>
                <c:pt idx="98">
                  <c:v>39.5886790455435</c:v>
                </c:pt>
                <c:pt idx="99">
                  <c:v>50.134590466978601</c:v>
                </c:pt>
                <c:pt idx="100">
                  <c:v>56.0357959217569</c:v>
                </c:pt>
                <c:pt idx="101">
                  <c:v>66.184204260041099</c:v>
                </c:pt>
                <c:pt idx="102">
                  <c:v>57.657063267907901</c:v>
                </c:pt>
                <c:pt idx="103">
                  <c:v>50.233593795243301</c:v>
                </c:pt>
                <c:pt idx="104">
                  <c:v>44.3611432562532</c:v>
                </c:pt>
                <c:pt idx="105">
                  <c:v>39.734558618796001</c:v>
                </c:pt>
                <c:pt idx="106">
                  <c:v>38.6611845493643</c:v>
                </c:pt>
                <c:pt idx="107">
                  <c:v>46.206665572153803</c:v>
                </c:pt>
                <c:pt idx="108">
                  <c:v>65.322359322184795</c:v>
                </c:pt>
                <c:pt idx="109">
                  <c:v>69.046038955282498</c:v>
                </c:pt>
                <c:pt idx="110">
                  <c:v>79.233694683933507</c:v>
                </c:pt>
                <c:pt idx="111">
                  <c:v>73.994356590506996</c:v>
                </c:pt>
                <c:pt idx="112">
                  <c:v>79.360966301429002</c:v>
                </c:pt>
                <c:pt idx="113">
                  <c:v>82.742754539078206</c:v>
                </c:pt>
                <c:pt idx="114">
                  <c:v>95.030749547781099</c:v>
                </c:pt>
                <c:pt idx="115">
                  <c:v>79.281397604202098</c:v>
                </c:pt>
                <c:pt idx="116">
                  <c:v>92.265965763670195</c:v>
                </c:pt>
                <c:pt idx="117">
                  <c:v>107.44177047733901</c:v>
                </c:pt>
                <c:pt idx="118">
                  <c:v>125.134593980205</c:v>
                </c:pt>
                <c:pt idx="119">
                  <c:v>158.34170966236101</c:v>
                </c:pt>
                <c:pt idx="120">
                  <c:v>172.02616854666499</c:v>
                </c:pt>
                <c:pt idx="121">
                  <c:v>132.19268609605399</c:v>
                </c:pt>
                <c:pt idx="122">
                  <c:v>105.869071851447</c:v>
                </c:pt>
                <c:pt idx="123">
                  <c:v>101.53189996688501</c:v>
                </c:pt>
                <c:pt idx="124">
                  <c:v>67.0641471436372</c:v>
                </c:pt>
                <c:pt idx="125">
                  <c:v>62.5583607618561</c:v>
                </c:pt>
                <c:pt idx="126">
                  <c:v>57.528038588604701</c:v>
                </c:pt>
                <c:pt idx="127">
                  <c:v>55.165735098543799</c:v>
                </c:pt>
                <c:pt idx="128">
                  <c:v>52.183645632348998</c:v>
                </c:pt>
                <c:pt idx="129">
                  <c:v>73.700514733683406</c:v>
                </c:pt>
                <c:pt idx="130">
                  <c:v>77.979972452139094</c:v>
                </c:pt>
                <c:pt idx="131">
                  <c:v>92.065650117446793</c:v>
                </c:pt>
                <c:pt idx="132">
                  <c:v>95.950312130484505</c:v>
                </c:pt>
                <c:pt idx="133">
                  <c:v>133.512017741417</c:v>
                </c:pt>
                <c:pt idx="134">
                  <c:v>166.53057746928101</c:v>
                </c:pt>
                <c:pt idx="135">
                  <c:v>191.32573249348701</c:v>
                </c:pt>
                <c:pt idx="136">
                  <c:v>226.02883313617599</c:v>
                </c:pt>
                <c:pt idx="137">
                  <c:v>191.62024050235101</c:v>
                </c:pt>
                <c:pt idx="138">
                  <c:v>189.143950902119</c:v>
                </c:pt>
                <c:pt idx="139">
                  <c:v>217.40781752918099</c:v>
                </c:pt>
                <c:pt idx="140">
                  <c:v>191.985803324762</c:v>
                </c:pt>
                <c:pt idx="141">
                  <c:v>205.91689739658099</c:v>
                </c:pt>
                <c:pt idx="142">
                  <c:v>220.74074812876401</c:v>
                </c:pt>
                <c:pt idx="143">
                  <c:v>239.922223946543</c:v>
                </c:pt>
                <c:pt idx="144">
                  <c:v>324.93494937803598</c:v>
                </c:pt>
                <c:pt idx="145">
                  <c:v>343.19372166239702</c:v>
                </c:pt>
                <c:pt idx="146">
                  <c:v>302.60759137744799</c:v>
                </c:pt>
                <c:pt idx="147">
                  <c:v>271.06567419828798</c:v>
                </c:pt>
                <c:pt idx="148">
                  <c:v>372.21846742754701</c:v>
                </c:pt>
                <c:pt idx="149">
                  <c:v>332.93056677169301</c:v>
                </c:pt>
                <c:pt idx="150">
                  <c:v>309.34962257366402</c:v>
                </c:pt>
                <c:pt idx="151">
                  <c:v>554.06672063974497</c:v>
                </c:pt>
                <c:pt idx="152">
                  <c:v>2684.88798801846</c:v>
                </c:pt>
                <c:pt idx="153">
                  <c:v>637.88414105643699</c:v>
                </c:pt>
                <c:pt idx="154">
                  <c:v>1569.20369863617</c:v>
                </c:pt>
                <c:pt idx="155">
                  <c:v>1330.72267118682</c:v>
                </c:pt>
                <c:pt idx="156">
                  <c:v>1193.09313556605</c:v>
                </c:pt>
                <c:pt idx="157">
                  <c:v>1511.5746130944401</c:v>
                </c:pt>
                <c:pt idx="158">
                  <c:v>2935.1235487785698</c:v>
                </c:pt>
                <c:pt idx="159">
                  <c:v>598.31905254375897</c:v>
                </c:pt>
                <c:pt idx="160">
                  <c:v>253.89587388221801</c:v>
                </c:pt>
                <c:pt idx="161">
                  <c:v>224.042353243294</c:v>
                </c:pt>
                <c:pt idx="162">
                  <c:v>264.47619363155098</c:v>
                </c:pt>
                <c:pt idx="163">
                  <c:v>471.26232963930403</c:v>
                </c:pt>
                <c:pt idx="164">
                  <c:v>145.26902466758199</c:v>
                </c:pt>
                <c:pt idx="165">
                  <c:v>133.847259531426</c:v>
                </c:pt>
                <c:pt idx="166">
                  <c:v>130.266402637494</c:v>
                </c:pt>
                <c:pt idx="167">
                  <c:v>104.371729475246</c:v>
                </c:pt>
                <c:pt idx="168">
                  <c:v>63.470692620512096</c:v>
                </c:pt>
                <c:pt idx="169">
                  <c:v>56.856806859211197</c:v>
                </c:pt>
                <c:pt idx="170">
                  <c:v>78.058235008114494</c:v>
                </c:pt>
                <c:pt idx="171">
                  <c:v>73.888043503785596</c:v>
                </c:pt>
                <c:pt idx="172">
                  <c:v>92.173458287560294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5-1945-A8FE-767CBC8898C4}"/>
            </c:ext>
          </c:extLst>
        </c:ser>
        <c:ser>
          <c:idx val="4"/>
          <c:order val="3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RobesonPlots!$AL$31:$AL$64</c:f>
              <c:numCache>
                <c:formatCode>0.00E+00</c:formatCode>
                <c:ptCount val="34"/>
                <c:pt idx="0">
                  <c:v>30447.761194029852</c:v>
                </c:pt>
                <c:pt idx="1">
                  <c:v>24179.104477611938</c:v>
                </c:pt>
                <c:pt idx="3">
                  <c:v>104477.61194029851</c:v>
                </c:pt>
                <c:pt idx="4" formatCode="General">
                  <c:v>27.7</c:v>
                </c:pt>
                <c:pt idx="5" formatCode="General">
                  <c:v>2930</c:v>
                </c:pt>
                <c:pt idx="6" formatCode="General">
                  <c:v>3180</c:v>
                </c:pt>
                <c:pt idx="7" formatCode="General">
                  <c:v>5990</c:v>
                </c:pt>
                <c:pt idx="8" formatCode="General">
                  <c:v>10.1</c:v>
                </c:pt>
                <c:pt idx="9" formatCode="General">
                  <c:v>1050</c:v>
                </c:pt>
                <c:pt idx="10" formatCode="General">
                  <c:v>890</c:v>
                </c:pt>
                <c:pt idx="11" formatCode="General">
                  <c:v>26.06</c:v>
                </c:pt>
                <c:pt idx="12" formatCode="General">
                  <c:v>459.5</c:v>
                </c:pt>
                <c:pt idx="13" formatCode="General">
                  <c:v>9.57</c:v>
                </c:pt>
                <c:pt idx="14" formatCode="General">
                  <c:v>240</c:v>
                </c:pt>
                <c:pt idx="15" formatCode="General">
                  <c:v>597</c:v>
                </c:pt>
                <c:pt idx="17" formatCode="General">
                  <c:v>559</c:v>
                </c:pt>
                <c:pt idx="18" formatCode="General">
                  <c:v>2647</c:v>
                </c:pt>
                <c:pt idx="19" formatCode="General">
                  <c:v>22.5</c:v>
                </c:pt>
                <c:pt idx="20" formatCode="General">
                  <c:v>405</c:v>
                </c:pt>
                <c:pt idx="21" formatCode="General">
                  <c:v>1105</c:v>
                </c:pt>
                <c:pt idx="22" formatCode="General">
                  <c:v>8</c:v>
                </c:pt>
                <c:pt idx="25" formatCode="0.00">
                  <c:v>11703.36275875028</c:v>
                </c:pt>
                <c:pt idx="26" formatCode="0.00">
                  <c:v>105.8</c:v>
                </c:pt>
                <c:pt idx="27" formatCode="0.00">
                  <c:v>106.7</c:v>
                </c:pt>
                <c:pt idx="28" formatCode="0.00">
                  <c:v>144.30000000000001</c:v>
                </c:pt>
                <c:pt idx="29" formatCode="0.00">
                  <c:v>159.69999999999999</c:v>
                </c:pt>
                <c:pt idx="30" formatCode="0.00">
                  <c:v>276.39999999999998</c:v>
                </c:pt>
                <c:pt idx="31" formatCode="0.00">
                  <c:v>462</c:v>
                </c:pt>
                <c:pt idx="32" formatCode="0.00">
                  <c:v>620.9</c:v>
                </c:pt>
              </c:numCache>
            </c:numRef>
          </c:xVal>
          <c:yVal>
            <c:numRef>
              <c:f>RobesonPlots!$AN$31:$AN$64</c:f>
              <c:numCache>
                <c:formatCode>General</c:formatCode>
                <c:ptCount val="34"/>
                <c:pt idx="0">
                  <c:v>1.591263650546022</c:v>
                </c:pt>
                <c:pt idx="1">
                  <c:v>1.2796208530805684</c:v>
                </c:pt>
                <c:pt idx="3">
                  <c:v>2.0699999999999998</c:v>
                </c:pt>
                <c:pt idx="4">
                  <c:v>25.2</c:v>
                </c:pt>
                <c:pt idx="5">
                  <c:v>7.7</c:v>
                </c:pt>
                <c:pt idx="6">
                  <c:v>9.1</c:v>
                </c:pt>
                <c:pt idx="7">
                  <c:v>3.4</c:v>
                </c:pt>
                <c:pt idx="8">
                  <c:v>252.5</c:v>
                </c:pt>
                <c:pt idx="9">
                  <c:v>3.5</c:v>
                </c:pt>
                <c:pt idx="10">
                  <c:v>1.9</c:v>
                </c:pt>
                <c:pt idx="11">
                  <c:v>583</c:v>
                </c:pt>
                <c:pt idx="12">
                  <c:v>79</c:v>
                </c:pt>
                <c:pt idx="13">
                  <c:v>1495.3</c:v>
                </c:pt>
                <c:pt idx="14">
                  <c:v>29.6</c:v>
                </c:pt>
                <c:pt idx="15">
                  <c:v>24.9</c:v>
                </c:pt>
                <c:pt idx="17">
                  <c:v>169.4</c:v>
                </c:pt>
                <c:pt idx="18">
                  <c:v>17.5</c:v>
                </c:pt>
                <c:pt idx="19">
                  <c:v>3000</c:v>
                </c:pt>
                <c:pt idx="20">
                  <c:v>171</c:v>
                </c:pt>
                <c:pt idx="21">
                  <c:v>164.9</c:v>
                </c:pt>
                <c:pt idx="22">
                  <c:v>2.1</c:v>
                </c:pt>
                <c:pt idx="25" formatCode="0.00">
                  <c:v>4.3367874909459987</c:v>
                </c:pt>
                <c:pt idx="26" formatCode="0.00">
                  <c:v>25.2</c:v>
                </c:pt>
                <c:pt idx="27" formatCode="0.00">
                  <c:v>25.4</c:v>
                </c:pt>
                <c:pt idx="28" formatCode="0.00">
                  <c:v>24.9</c:v>
                </c:pt>
                <c:pt idx="29" formatCode="0.00">
                  <c:v>24.2</c:v>
                </c:pt>
                <c:pt idx="30" formatCode="0.00">
                  <c:v>23.2</c:v>
                </c:pt>
                <c:pt idx="31" formatCode="0.00">
                  <c:v>24.4</c:v>
                </c:pt>
                <c:pt idx="32" formatCode="0.00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5-1945-A8FE-767CBC8898C4}"/>
            </c:ext>
          </c:extLst>
        </c:ser>
        <c:ser>
          <c:idx val="3"/>
          <c:order val="4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RobesonPlots!$AI$22:$AI$26</c:f>
              <c:numCache>
                <c:formatCode>0.00E+00</c:formatCode>
                <c:ptCount val="5"/>
                <c:pt idx="0">
                  <c:v>720</c:v>
                </c:pt>
                <c:pt idx="1">
                  <c:v>8490</c:v>
                </c:pt>
                <c:pt idx="2">
                  <c:v>12500</c:v>
                </c:pt>
                <c:pt idx="3">
                  <c:v>1600</c:v>
                </c:pt>
                <c:pt idx="4">
                  <c:v>3250</c:v>
                </c:pt>
              </c:numCache>
            </c:numRef>
          </c:xVal>
          <c:yVal>
            <c:numRef>
              <c:f>RobesonPlots!$AJ$22:$AJ$26</c:f>
              <c:numCache>
                <c:formatCode>General</c:formatCode>
                <c:ptCount val="5"/>
                <c:pt idx="0" formatCode="0.00E+00">
                  <c:v>190000</c:v>
                </c:pt>
                <c:pt idx="1">
                  <c:v>139.5</c:v>
                </c:pt>
                <c:pt idx="2">
                  <c:v>17.399999999999999</c:v>
                </c:pt>
                <c:pt idx="3" formatCode="0.00E+00">
                  <c:v>150000</c:v>
                </c:pt>
                <c:pt idx="4" formatCode="0.00E+00">
                  <c:v>131532387.51344855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85-1945-A8FE-767CBC8898C4}"/>
            </c:ext>
          </c:extLst>
        </c:ser>
        <c:ser>
          <c:idx val="5"/>
          <c:order val="5"/>
          <c:tx>
            <c:v>Cu-ZIF8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RobesonPlots!$AI$21</c:f>
              <c:numCache>
                <c:formatCode>0.00E+00</c:formatCode>
                <c:ptCount val="1"/>
                <c:pt idx="0">
                  <c:v>9000</c:v>
                </c:pt>
              </c:numCache>
            </c:numRef>
          </c:xVal>
          <c:yVal>
            <c:numRef>
              <c:f>RobesonPlots!$AJ$21</c:f>
              <c:numCache>
                <c:formatCode>0.00E+00</c:formatCode>
                <c:ptCount val="1"/>
                <c:pt idx="0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85-1945-A8FE-767CBC8898C4}"/>
            </c:ext>
          </c:extLst>
        </c:ser>
        <c:ser>
          <c:idx val="6"/>
          <c:order val="6"/>
          <c:tx>
            <c:v>Br-ZIF7-8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RobesonPlots!$AI$20</c:f>
              <c:numCache>
                <c:formatCode>0.00E+00</c:formatCode>
                <c:ptCount val="1"/>
                <c:pt idx="0">
                  <c:v>247</c:v>
                </c:pt>
              </c:numCache>
            </c:numRef>
          </c:xVal>
          <c:yVal>
            <c:numRef>
              <c:f>RobesonPlots!$AJ$20</c:f>
              <c:numCache>
                <c:formatCode>0.00E+00</c:formatCode>
                <c:ptCount val="1"/>
                <c:pt idx="0">
                  <c:v>78800000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85-1945-A8FE-767CBC8898C4}"/>
            </c:ext>
          </c:extLst>
        </c:ser>
        <c:ser>
          <c:idx val="7"/>
          <c:order val="7"/>
          <c:tx>
            <c:v>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RobesonPlots!$AI$19</c:f>
              <c:numCache>
                <c:formatCode>General</c:formatCode>
                <c:ptCount val="1"/>
                <c:pt idx="0">
                  <c:v>97.6</c:v>
                </c:pt>
              </c:numCache>
            </c:numRef>
          </c:xVal>
          <c:yVal>
            <c:numRef>
              <c:f>RobesonPlots!$AJ$19</c:f>
              <c:numCache>
                <c:formatCode>0.00E+00</c:formatCode>
                <c:ptCount val="1"/>
                <c:pt idx="0">
                  <c:v>236000000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2-D742-8372-CF564C427220}"/>
            </c:ext>
          </c:extLst>
        </c:ser>
        <c:ser>
          <c:idx val="8"/>
          <c:order val="8"/>
          <c:tx>
            <c:v>Cd-Cl-zif-7-8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RobesonPlots!$AI$18</c:f>
              <c:numCache>
                <c:formatCode>0.00E+00</c:formatCode>
                <c:ptCount val="1"/>
                <c:pt idx="0">
                  <c:v>600</c:v>
                </c:pt>
              </c:numCache>
            </c:numRef>
          </c:xVal>
          <c:yVal>
            <c:numRef>
              <c:f>RobesonPlots!$AJ$18</c:f>
              <c:numCache>
                <c:formatCode>0.00E+00</c:formatCode>
                <c:ptCount val="1"/>
                <c:pt idx="0">
                  <c:v>463000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B-404C-B059-B61CA25770E1}"/>
            </c:ext>
          </c:extLst>
        </c:ser>
        <c:ser>
          <c:idx val="9"/>
          <c:order val="9"/>
          <c:tx>
            <c:strRef>
              <c:f>RobesonPlots!$AH$17</c:f>
              <c:strCache>
                <c:ptCount val="1"/>
                <c:pt idx="0">
                  <c:v>Be-zif-7-8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RobesonPlots!$AI$17</c:f>
              <c:numCache>
                <c:formatCode>General</c:formatCode>
                <c:ptCount val="1"/>
                <c:pt idx="0">
                  <c:v>2.23</c:v>
                </c:pt>
              </c:numCache>
            </c:numRef>
          </c:xVal>
          <c:yVal>
            <c:numRef>
              <c:f>RobesonPlots!$AJ$17</c:f>
              <c:numCache>
                <c:formatCode>0.00E+00</c:formatCode>
                <c:ptCount val="1"/>
                <c:pt idx="0">
                  <c:v>1.28E+16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1-2E44-BBDF-1FB201E0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MOF Screening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RobesonPlots!$AI$139:$AI$224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128570.258894164</c:v>
                      </c:pt>
                      <c:pt idx="1">
                        <c:v>113388.826122402</c:v>
                      </c:pt>
                      <c:pt idx="2">
                        <c:v>106484.189494216</c:v>
                      </c:pt>
                      <c:pt idx="3">
                        <c:v>90436.5096511757</c:v>
                      </c:pt>
                      <c:pt idx="4">
                        <c:v>95098.112311010598</c:v>
                      </c:pt>
                      <c:pt idx="5">
                        <c:v>98751.334681370296</c:v>
                      </c:pt>
                      <c:pt idx="6">
                        <c:v>84929.518720793305</c:v>
                      </c:pt>
                      <c:pt idx="7">
                        <c:v>97518.261013520096</c:v>
                      </c:pt>
                      <c:pt idx="8">
                        <c:v>130195.970828148</c:v>
                      </c:pt>
                      <c:pt idx="9">
                        <c:v>74901.135874810498</c:v>
                      </c:pt>
                      <c:pt idx="10">
                        <c:v>28108.6755100347</c:v>
                      </c:pt>
                      <c:pt idx="11">
                        <c:v>12420.346078934799</c:v>
                      </c:pt>
                      <c:pt idx="12">
                        <c:v>22989.4174942844</c:v>
                      </c:pt>
                      <c:pt idx="13">
                        <c:v>26067.430629147399</c:v>
                      </c:pt>
                      <c:pt idx="14">
                        <c:v>31081.114937377799</c:v>
                      </c:pt>
                      <c:pt idx="15">
                        <c:v>33514.963046951598</c:v>
                      </c:pt>
                      <c:pt idx="16">
                        <c:v>25741.935663423399</c:v>
                      </c:pt>
                      <c:pt idx="17">
                        <c:v>185094.82222299001</c:v>
                      </c:pt>
                      <c:pt idx="18">
                        <c:v>157200.14169109301</c:v>
                      </c:pt>
                      <c:pt idx="19">
                        <c:v>142166.32131212699</c:v>
                      </c:pt>
                      <c:pt idx="20">
                        <c:v>97518.261013520096</c:v>
                      </c:pt>
                      <c:pt idx="21">
                        <c:v>82821.789743669695</c:v>
                      </c:pt>
                      <c:pt idx="22">
                        <c:v>47646.990052970199</c:v>
                      </c:pt>
                      <c:pt idx="23">
                        <c:v>35242.5113732475</c:v>
                      </c:pt>
                      <c:pt idx="24">
                        <c:v>43090.274757749103</c:v>
                      </c:pt>
                      <c:pt idx="25">
                        <c:v>48249.464381121703</c:v>
                      </c:pt>
                      <c:pt idx="26">
                        <c:v>51378.051081538302</c:v>
                      </c:pt>
                      <c:pt idx="27">
                        <c:v>56811.183093763102</c:v>
                      </c:pt>
                      <c:pt idx="28">
                        <c:v>68594.488563446401</c:v>
                      </c:pt>
                      <c:pt idx="29">
                        <c:v>62034.461269855899</c:v>
                      </c:pt>
                      <c:pt idx="30">
                        <c:v>53351.754249722297</c:v>
                      </c:pt>
                      <c:pt idx="31">
                        <c:v>52027.702964536002</c:v>
                      </c:pt>
                      <c:pt idx="32">
                        <c:v>81787.622778872101</c:v>
                      </c:pt>
                      <c:pt idx="33">
                        <c:v>88192.111533151096</c:v>
                      </c:pt>
                      <c:pt idx="34">
                        <c:v>97518.261013520096</c:v>
                      </c:pt>
                      <c:pt idx="35">
                        <c:v>98751.334681370296</c:v>
                      </c:pt>
                      <c:pt idx="36">
                        <c:v>123813.910562563</c:v>
                      </c:pt>
                      <c:pt idx="37">
                        <c:v>658497.13252021198</c:v>
                      </c:pt>
                      <c:pt idx="38">
                        <c:v>518645.23908492801</c:v>
                      </c:pt>
                      <c:pt idx="39">
                        <c:v>287336.08977579599</c:v>
                      </c:pt>
                      <c:pt idx="40">
                        <c:v>202112.62915423201</c:v>
                      </c:pt>
                      <c:pt idx="41">
                        <c:v>167393.29676352101</c:v>
                      </c:pt>
                      <c:pt idx="42">
                        <c:v>136906.99811406599</c:v>
                      </c:pt>
                      <c:pt idx="43">
                        <c:v>169509.908198841</c:v>
                      </c:pt>
                      <c:pt idx="44">
                        <c:v>194635.642837633</c:v>
                      </c:pt>
                      <c:pt idx="45">
                        <c:v>220695.07062938501</c:v>
                      </c:pt>
                      <c:pt idx="46">
                        <c:v>250243.54989666599</c:v>
                      </c:pt>
                      <c:pt idx="47">
                        <c:v>217939.32782251001</c:v>
                      </c:pt>
                      <c:pt idx="48">
                        <c:v>178247.39532628399</c:v>
                      </c:pt>
                      <c:pt idx="49">
                        <c:v>157200.14169109301</c:v>
                      </c:pt>
                      <c:pt idx="50">
                        <c:v>120741.172473446</c:v>
                      </c:pt>
                      <c:pt idx="51">
                        <c:v>93910.655163911302</c:v>
                      </c:pt>
                      <c:pt idx="52">
                        <c:v>79757.867458253706</c:v>
                      </c:pt>
                      <c:pt idx="53">
                        <c:v>70340.147425246003</c:v>
                      </c:pt>
                      <c:pt idx="54">
                        <c:v>52685.569397525498</c:v>
                      </c:pt>
                      <c:pt idx="55">
                        <c:v>55401.277814244902</c:v>
                      </c:pt>
                      <c:pt idx="56">
                        <c:v>13907.431528479599</c:v>
                      </c:pt>
                      <c:pt idx="57">
                        <c:v>15378.116185733101</c:v>
                      </c:pt>
                      <c:pt idx="58">
                        <c:v>12112.105508038099</c:v>
                      </c:pt>
                      <c:pt idx="59">
                        <c:v>26730.819805670399</c:v>
                      </c:pt>
                      <c:pt idx="60">
                        <c:v>26730.819805670399</c:v>
                      </c:pt>
                      <c:pt idx="61">
                        <c:v>31081.114937377799</c:v>
                      </c:pt>
                      <c:pt idx="62">
                        <c:v>35242.5113732475</c:v>
                      </c:pt>
                      <c:pt idx="63">
                        <c:v>39462.089920858198</c:v>
                      </c:pt>
                      <c:pt idx="64">
                        <c:v>232070.92682094401</c:v>
                      </c:pt>
                      <c:pt idx="65">
                        <c:v>253407.76477006401</c:v>
                      </c:pt>
                      <c:pt idx="66">
                        <c:v>192205.295067828</c:v>
                      </c:pt>
                      <c:pt idx="67">
                        <c:v>247118.84547699901</c:v>
                      </c:pt>
                      <c:pt idx="68">
                        <c:v>256611.989688753</c:v>
                      </c:pt>
                      <c:pt idx="69">
                        <c:v>269839.20443081501</c:v>
                      </c:pt>
                      <c:pt idx="70">
                        <c:v>207256.18674251201</c:v>
                      </c:pt>
                      <c:pt idx="71">
                        <c:v>165303.114721124</c:v>
                      </c:pt>
                      <c:pt idx="72">
                        <c:v>155237.23804095999</c:v>
                      </c:pt>
                      <c:pt idx="73">
                        <c:v>128570.258894164</c:v>
                      </c:pt>
                      <c:pt idx="74">
                        <c:v>113388.826122402</c:v>
                      </c:pt>
                      <c:pt idx="75">
                        <c:v>106484.189494216</c:v>
                      </c:pt>
                      <c:pt idx="76">
                        <c:v>90436.5096511757</c:v>
                      </c:pt>
                      <c:pt idx="77">
                        <c:v>95098.112311010598</c:v>
                      </c:pt>
                      <c:pt idx="78">
                        <c:v>98751.334681370296</c:v>
                      </c:pt>
                      <c:pt idx="79">
                        <c:v>84929.518720793305</c:v>
                      </c:pt>
                      <c:pt idx="80">
                        <c:v>97518.261013520096</c:v>
                      </c:pt>
                      <c:pt idx="81">
                        <c:v>130195.970828148</c:v>
                      </c:pt>
                      <c:pt idx="82">
                        <c:v>74901.135874810498</c:v>
                      </c:pt>
                      <c:pt idx="83">
                        <c:v>28108.6755100347</c:v>
                      </c:pt>
                      <c:pt idx="84">
                        <c:v>12420.346078934799</c:v>
                      </c:pt>
                      <c:pt idx="85">
                        <c:v>22989.4174942844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RobesonPlots!$AJ$139:$AJ$224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0.35553821110874101</c:v>
                      </c:pt>
                      <c:pt idx="1">
                        <c:v>0.348548264118693</c:v>
                      </c:pt>
                      <c:pt idx="2">
                        <c:v>0.44541706060642899</c:v>
                      </c:pt>
                      <c:pt idx="3">
                        <c:v>0.419262055498626</c:v>
                      </c:pt>
                      <c:pt idx="4">
                        <c:v>0.36335577398194502</c:v>
                      </c:pt>
                      <c:pt idx="5">
                        <c:v>0.32141638307826198</c:v>
                      </c:pt>
                      <c:pt idx="6">
                        <c:v>0.75805148439581005</c:v>
                      </c:pt>
                      <c:pt idx="7">
                        <c:v>0.77321073026826104</c:v>
                      </c:pt>
                      <c:pt idx="8">
                        <c:v>1.0488665855431401</c:v>
                      </c:pt>
                      <c:pt idx="9">
                        <c:v>1.68145509221774</c:v>
                      </c:pt>
                      <c:pt idx="10">
                        <c:v>3.24533814011094</c:v>
                      </c:pt>
                      <c:pt idx="11">
                        <c:v>27.215608614439599</c:v>
                      </c:pt>
                      <c:pt idx="12">
                        <c:v>33.287813894485801</c:v>
                      </c:pt>
                      <c:pt idx="13">
                        <c:v>0.114157481297713</c:v>
                      </c:pt>
                      <c:pt idx="14">
                        <c:v>0.154933187678893</c:v>
                      </c:pt>
                      <c:pt idx="15">
                        <c:v>0.16466263746382301</c:v>
                      </c:pt>
                      <c:pt idx="16">
                        <c:v>1.45257476886304E-2</c:v>
                      </c:pt>
                      <c:pt idx="17">
                        <c:v>3.7584389359144897E-2</c:v>
                      </c:pt>
                      <c:pt idx="18">
                        <c:v>2.71317610283539E-2</c:v>
                      </c:pt>
                      <c:pt idx="19">
                        <c:v>2.4510109621847999E-2</c:v>
                      </c:pt>
                      <c:pt idx="20">
                        <c:v>2.6639858572587698E-2</c:v>
                      </c:pt>
                      <c:pt idx="21">
                        <c:v>3.8496463910740499E-2</c:v>
                      </c:pt>
                      <c:pt idx="22">
                        <c:v>3.02066229161254E-2</c:v>
                      </c:pt>
                      <c:pt idx="23">
                        <c:v>2.9037031273378498E-2</c:v>
                      </c:pt>
                      <c:pt idx="24">
                        <c:v>3.70636484511115E-2</c:v>
                      </c:pt>
                      <c:pt idx="25">
                        <c:v>4.8303510471812902E-2</c:v>
                      </c:pt>
                      <c:pt idx="26">
                        <c:v>4.1014343450127402E-2</c:v>
                      </c:pt>
                      <c:pt idx="27">
                        <c:v>6.9700951405721898E-2</c:v>
                      </c:pt>
                      <c:pt idx="28">
                        <c:v>7.8716787413117398E-2</c:v>
                      </c:pt>
                      <c:pt idx="29">
                        <c:v>8.9012779464806693E-2</c:v>
                      </c:pt>
                      <c:pt idx="30">
                        <c:v>9.8643590301616499E-2</c:v>
                      </c:pt>
                      <c:pt idx="31">
                        <c:v>6.8319201310693495E-2</c:v>
                      </c:pt>
                      <c:pt idx="32">
                        <c:v>6.9588460187065104E-2</c:v>
                      </c:pt>
                      <c:pt idx="33">
                        <c:v>5.90840296353696E-2</c:v>
                      </c:pt>
                      <c:pt idx="34">
                        <c:v>6.6752584485143096E-2</c:v>
                      </c:pt>
                      <c:pt idx="35">
                        <c:v>8.5276010596432306E-2</c:v>
                      </c:pt>
                      <c:pt idx="36">
                        <c:v>5.1139946364956002E-2</c:v>
                      </c:pt>
                      <c:pt idx="37">
                        <c:v>9.7550855367479705E-2</c:v>
                      </c:pt>
                      <c:pt idx="38">
                        <c:v>8.9997341125783198E-2</c:v>
                      </c:pt>
                      <c:pt idx="39">
                        <c:v>8.4873246465893795E-2</c:v>
                      </c:pt>
                      <c:pt idx="40">
                        <c:v>7.3687083458798097E-2</c:v>
                      </c:pt>
                      <c:pt idx="41">
                        <c:v>7.3748671538949206E-2</c:v>
                      </c:pt>
                      <c:pt idx="42">
                        <c:v>0.106589811167008</c:v>
                      </c:pt>
                      <c:pt idx="43">
                        <c:v>0.10433721315243601</c:v>
                      </c:pt>
                      <c:pt idx="44">
                        <c:v>0.10010197766120001</c:v>
                      </c:pt>
                      <c:pt idx="45">
                        <c:v>9.6044007234229206E-2</c:v>
                      </c:pt>
                      <c:pt idx="46">
                        <c:v>0.122634131875182</c:v>
                      </c:pt>
                      <c:pt idx="47">
                        <c:v>0.15676908306391699</c:v>
                      </c:pt>
                      <c:pt idx="48">
                        <c:v>0.17025835546475199</c:v>
                      </c:pt>
                      <c:pt idx="49">
                        <c:v>0.23615345035298299</c:v>
                      </c:pt>
                      <c:pt idx="50">
                        <c:v>0.213489255141391</c:v>
                      </c:pt>
                      <c:pt idx="51">
                        <c:v>0.19696942085679001</c:v>
                      </c:pt>
                      <c:pt idx="52">
                        <c:v>0.22738928801411301</c:v>
                      </c:pt>
                      <c:pt idx="53">
                        <c:v>0.20544030452724199</c:v>
                      </c:pt>
                      <c:pt idx="54">
                        <c:v>0.19348453193568799</c:v>
                      </c:pt>
                      <c:pt idx="55">
                        <c:v>0.15141416876333699</c:v>
                      </c:pt>
                      <c:pt idx="56">
                        <c:v>0.518492160381121</c:v>
                      </c:pt>
                      <c:pt idx="57">
                        <c:v>0.50778917038628901</c:v>
                      </c:pt>
                      <c:pt idx="58">
                        <c:v>1.08182548677403</c:v>
                      </c:pt>
                      <c:pt idx="59">
                        <c:v>0.280237933823271</c:v>
                      </c:pt>
                      <c:pt idx="60">
                        <c:v>0.448154365753476</c:v>
                      </c:pt>
                      <c:pt idx="61">
                        <c:v>0.40439997776876102</c:v>
                      </c:pt>
                      <c:pt idx="62">
                        <c:v>0.303707668917792</c:v>
                      </c:pt>
                      <c:pt idx="63">
                        <c:v>0.70099228015781601</c:v>
                      </c:pt>
                      <c:pt idx="64">
                        <c:v>0.72449115958883403</c:v>
                      </c:pt>
                      <c:pt idx="65">
                        <c:v>0.64072589809984004</c:v>
                      </c:pt>
                      <c:pt idx="66">
                        <c:v>0.57926620781317695</c:v>
                      </c:pt>
                      <c:pt idx="67">
                        <c:v>0.50157707405792595</c:v>
                      </c:pt>
                      <c:pt idx="68">
                        <c:v>0.36176049495999102</c:v>
                      </c:pt>
                      <c:pt idx="69">
                        <c:v>0.30718669230338302</c:v>
                      </c:pt>
                      <c:pt idx="70">
                        <c:v>0.50196833604573798</c:v>
                      </c:pt>
                      <c:pt idx="71">
                        <c:v>0.453717450192477</c:v>
                      </c:pt>
                      <c:pt idx="72">
                        <c:v>0.393413890634216</c:v>
                      </c:pt>
                      <c:pt idx="73">
                        <c:v>0.35553821110874101</c:v>
                      </c:pt>
                      <c:pt idx="74">
                        <c:v>0.348548264118693</c:v>
                      </c:pt>
                      <c:pt idx="75">
                        <c:v>0.44541706060642899</c:v>
                      </c:pt>
                      <c:pt idx="76">
                        <c:v>0.419262055498626</c:v>
                      </c:pt>
                      <c:pt idx="77">
                        <c:v>0.36335577398194502</c:v>
                      </c:pt>
                      <c:pt idx="78">
                        <c:v>0.32141638307826198</c:v>
                      </c:pt>
                      <c:pt idx="79">
                        <c:v>0.75805148439581005</c:v>
                      </c:pt>
                      <c:pt idx="80">
                        <c:v>0.77321073026826104</c:v>
                      </c:pt>
                      <c:pt idx="81">
                        <c:v>1.0488665855431401</c:v>
                      </c:pt>
                      <c:pt idx="82">
                        <c:v>1.68145509221774</c:v>
                      </c:pt>
                      <c:pt idx="83">
                        <c:v>3.24533814011094</c:v>
                      </c:pt>
                      <c:pt idx="84">
                        <c:v>27.215608614439599</c:v>
                      </c:pt>
                      <c:pt idx="85">
                        <c:v>33.287813894485801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D85-1945-A8FE-767CBC8898C4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0"/>
          <c:min val="0.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1.0000000000000002E-2"/>
        <c:crossBetween val="midCat"/>
        <c:majorUnit val="100"/>
      </c:valAx>
      <c:valAx>
        <c:axId val="857004736"/>
        <c:scaling>
          <c:logBase val="10"/>
          <c:orientation val="minMax"/>
          <c:max val="5E+18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RobesonPlots!$AQ$2:$AQ$328</c:f>
              <c:numCache>
                <c:formatCode>General</c:formatCode>
                <c:ptCount val="327"/>
                <c:pt idx="0" formatCode="0.00">
                  <c:v>4.5625953870000001E-4</c:v>
                </c:pt>
                <c:pt idx="1">
                  <c:v>4.9738833329999999E-4</c:v>
                </c:pt>
                <c:pt idx="2">
                  <c:v>7.0943143089999999E-4</c:v>
                </c:pt>
                <c:pt idx="3">
                  <c:v>8.2838336799999997E-4</c:v>
                </c:pt>
                <c:pt idx="4">
                  <c:v>8.8513394609999996E-4</c:v>
                </c:pt>
                <c:pt idx="5">
                  <c:v>9.6543089549999998E-4</c:v>
                </c:pt>
                <c:pt idx="6">
                  <c:v>2.0513422304000001E-3</c:v>
                </c:pt>
                <c:pt idx="7">
                  <c:v>2.0498706145999999E-3</c:v>
                </c:pt>
                <c:pt idx="8">
                  <c:v>9.8659880346000008E-3</c:v>
                </c:pt>
                <c:pt idx="9">
                  <c:v>1.4431300114199999E-2</c:v>
                </c:pt>
                <c:pt idx="10">
                  <c:v>1.6962652961899999E-2</c:v>
                </c:pt>
                <c:pt idx="11">
                  <c:v>9.1433101982999997E-3</c:v>
                </c:pt>
                <c:pt idx="12">
                  <c:v>7.6220291237900001E-2</c:v>
                </c:pt>
                <c:pt idx="13">
                  <c:v>8.30910488674E-2</c:v>
                </c:pt>
                <c:pt idx="14">
                  <c:v>5.8191762895700001E-2</c:v>
                </c:pt>
                <c:pt idx="15">
                  <c:v>2.66604399127E-2</c:v>
                </c:pt>
                <c:pt idx="16">
                  <c:v>5.4289086673200003E-2</c:v>
                </c:pt>
                <c:pt idx="17">
                  <c:v>2.1740504762900001E-2</c:v>
                </c:pt>
                <c:pt idx="18">
                  <c:v>4.5231834333099998E-2</c:v>
                </c:pt>
                <c:pt idx="19">
                  <c:v>4.8261240925199997E-2</c:v>
                </c:pt>
                <c:pt idx="20">
                  <c:v>6.4200686023799997E-2</c:v>
                </c:pt>
                <c:pt idx="21">
                  <c:v>0.15946897961590001</c:v>
                </c:pt>
                <c:pt idx="22">
                  <c:v>0.13936867520689999</c:v>
                </c:pt>
                <c:pt idx="23">
                  <c:v>0.1043366944841</c:v>
                </c:pt>
                <c:pt idx="24">
                  <c:v>0.1228495026741</c:v>
                </c:pt>
                <c:pt idx="25">
                  <c:v>8.2347034541499997E-2</c:v>
                </c:pt>
                <c:pt idx="26">
                  <c:v>0.1005148385588</c:v>
                </c:pt>
                <c:pt idx="27">
                  <c:v>0.1639403807816</c:v>
                </c:pt>
                <c:pt idx="28">
                  <c:v>0.21858707116369999</c:v>
                </c:pt>
                <c:pt idx="29">
                  <c:v>0.20437665340729999</c:v>
                </c:pt>
                <c:pt idx="30">
                  <c:v>0.2496343771325</c:v>
                </c:pt>
                <c:pt idx="31">
                  <c:v>0.2914632348242</c:v>
                </c:pt>
                <c:pt idx="32">
                  <c:v>0.61938836459690005</c:v>
                </c:pt>
                <c:pt idx="33">
                  <c:v>0.69190026258740001</c:v>
                </c:pt>
                <c:pt idx="34">
                  <c:v>1.261934534818</c:v>
                </c:pt>
                <c:pt idx="35">
                  <c:v>1.76123948596</c:v>
                </c:pt>
                <c:pt idx="36">
                  <c:v>2.2498863088670999</c:v>
                </c:pt>
                <c:pt idx="37">
                  <c:v>1.5749256828494</c:v>
                </c:pt>
                <c:pt idx="38">
                  <c:v>1.0309782000987999</c:v>
                </c:pt>
                <c:pt idx="39">
                  <c:v>1.6443788561696999</c:v>
                </c:pt>
                <c:pt idx="40">
                  <c:v>1.230809028778</c:v>
                </c:pt>
                <c:pt idx="41">
                  <c:v>3.0602968793217</c:v>
                </c:pt>
                <c:pt idx="42">
                  <c:v>3.7390505460494001</c:v>
                </c:pt>
                <c:pt idx="43">
                  <c:v>7.2839351077041998</c:v>
                </c:pt>
                <c:pt idx="44">
                  <c:v>14.163169581771999</c:v>
                </c:pt>
                <c:pt idx="45">
                  <c:v>22.561741913576</c:v>
                </c:pt>
                <c:pt idx="46">
                  <c:v>195.08066254325999</c:v>
                </c:pt>
                <c:pt idx="47">
                  <c:v>98.284552561157</c:v>
                </c:pt>
                <c:pt idx="48">
                  <c:v>53.988626553464997</c:v>
                </c:pt>
                <c:pt idx="49">
                  <c:v>18.544883030034001</c:v>
                </c:pt>
                <c:pt idx="50">
                  <c:v>19.403503446253001</c:v>
                </c:pt>
                <c:pt idx="51">
                  <c:v>24.784533866453</c:v>
                </c:pt>
                <c:pt idx="52">
                  <c:v>6423.3457808745998</c:v>
                </c:pt>
                <c:pt idx="53">
                  <c:v>9176.1775726221003</c:v>
                </c:pt>
                <c:pt idx="54">
                  <c:v>13695.385155496</c:v>
                </c:pt>
                <c:pt idx="55">
                  <c:v>8786.9241657446</c:v>
                </c:pt>
                <c:pt idx="56">
                  <c:v>4031.6868815506</c:v>
                </c:pt>
                <c:pt idx="57">
                  <c:v>3301.0738734442002</c:v>
                </c:pt>
                <c:pt idx="58">
                  <c:v>1810.4501930418</c:v>
                </c:pt>
                <c:pt idx="59">
                  <c:v>1810.7966976476</c:v>
                </c:pt>
                <c:pt idx="60">
                  <c:v>1936.6097022213</c:v>
                </c:pt>
                <c:pt idx="61">
                  <c:v>1812.2700822359</c:v>
                </c:pt>
                <c:pt idx="62">
                  <c:v>3160.5886649166</c:v>
                </c:pt>
                <c:pt idx="63">
                  <c:v>5043.9377336063999</c:v>
                </c:pt>
                <c:pt idx="64">
                  <c:v>2895.6369587251002</c:v>
                </c:pt>
                <c:pt idx="65">
                  <c:v>1216.5244011609</c:v>
                </c:pt>
                <c:pt idx="66">
                  <c:v>666.90682207571001</c:v>
                </c:pt>
                <c:pt idx="67">
                  <c:v>814.47157890995004</c:v>
                </c:pt>
                <c:pt idx="68">
                  <c:v>891.12515794248998</c:v>
                </c:pt>
                <c:pt idx="69">
                  <c:v>891.12515794248998</c:v>
                </c:pt>
                <c:pt idx="70">
                  <c:v>571.08750591357</c:v>
                </c:pt>
                <c:pt idx="71">
                  <c:v>313.20882990305</c:v>
                </c:pt>
                <c:pt idx="72">
                  <c:v>418.47159625585999</c:v>
                </c:pt>
                <c:pt idx="73">
                  <c:v>763.01776126618995</c:v>
                </c:pt>
                <c:pt idx="74">
                  <c:v>457.61494287735002</c:v>
                </c:pt>
                <c:pt idx="75">
                  <c:v>499.89327196570002</c:v>
                </c:pt>
                <c:pt idx="76">
                  <c:v>239.98453865435999</c:v>
                </c:pt>
                <c:pt idx="77">
                  <c:v>150.39142703202</c:v>
                </c:pt>
                <c:pt idx="78">
                  <c:v>123.10249628027999</c:v>
                </c:pt>
                <c:pt idx="79">
                  <c:v>123.10249628027999</c:v>
                </c:pt>
                <c:pt idx="80">
                  <c:v>103.07151650111</c:v>
                </c:pt>
                <c:pt idx="81">
                  <c:v>60.453525861411997</c:v>
                </c:pt>
                <c:pt idx="82">
                  <c:v>150.67230249720001</c:v>
                </c:pt>
                <c:pt idx="83">
                  <c:v>150.56421144614001</c:v>
                </c:pt>
                <c:pt idx="84">
                  <c:v>256.95338645217998</c:v>
                </c:pt>
                <c:pt idx="85">
                  <c:v>975.69290357627006</c:v>
                </c:pt>
                <c:pt idx="86">
                  <c:v>835.34818412814002</c:v>
                </c:pt>
                <c:pt idx="87">
                  <c:v>612.08266732083996</c:v>
                </c:pt>
                <c:pt idx="88">
                  <c:v>401.25720216975998</c:v>
                </c:pt>
                <c:pt idx="89">
                  <c:v>314.31968040151997</c:v>
                </c:pt>
                <c:pt idx="90">
                  <c:v>1667.1135823238999</c:v>
                </c:pt>
                <c:pt idx="91">
                  <c:v>96.879316468680997</c:v>
                </c:pt>
                <c:pt idx="92">
                  <c:v>21.786318991647999</c:v>
                </c:pt>
                <c:pt idx="93">
                  <c:v>21.786318991647999</c:v>
                </c:pt>
                <c:pt idx="94">
                  <c:v>16.660238829581001</c:v>
                </c:pt>
                <c:pt idx="95">
                  <c:v>12.779338795358001</c:v>
                </c:pt>
                <c:pt idx="96">
                  <c:v>12.502360808373</c:v>
                </c:pt>
                <c:pt idx="97">
                  <c:v>13.074332425937</c:v>
                </c:pt>
                <c:pt idx="98">
                  <c:v>6.5631364393456</c:v>
                </c:pt>
                <c:pt idx="99">
                  <c:v>6.5634504487853</c:v>
                </c:pt>
                <c:pt idx="100">
                  <c:v>5.0294793861895002</c:v>
                </c:pt>
                <c:pt idx="101">
                  <c:v>4.5004462293156999</c:v>
                </c:pt>
                <c:pt idx="102">
                  <c:v>3.2239691472651999</c:v>
                </c:pt>
                <c:pt idx="103">
                  <c:v>2.2597030783370999</c:v>
                </c:pt>
                <c:pt idx="104">
                  <c:v>1.6925902616326001</c:v>
                </c:pt>
                <c:pt idx="105">
                  <c:v>1.2131533350054999</c:v>
                </c:pt>
                <c:pt idx="106">
                  <c:v>0.83163962214919995</c:v>
                </c:pt>
                <c:pt idx="107">
                  <c:v>0.68138805069880004</c:v>
                </c:pt>
                <c:pt idx="108">
                  <c:v>0.51052808953630002</c:v>
                </c:pt>
                <c:pt idx="109">
                  <c:v>0.42749693425059998</c:v>
                </c:pt>
                <c:pt idx="110">
                  <c:v>0.20065616369299999</c:v>
                </c:pt>
                <c:pt idx="111">
                  <c:v>0.20065616369299999</c:v>
                </c:pt>
                <c:pt idx="112">
                  <c:v>0.13748123412630001</c:v>
                </c:pt>
                <c:pt idx="113">
                  <c:v>0.13756676890200001</c:v>
                </c:pt>
                <c:pt idx="114">
                  <c:v>0.21958283486419999</c:v>
                </c:pt>
                <c:pt idx="115">
                  <c:v>0.33508258183840001</c:v>
                </c:pt>
                <c:pt idx="116">
                  <c:v>0.34250601973259998</c:v>
                </c:pt>
                <c:pt idx="117">
                  <c:v>0.34244047956820001</c:v>
                </c:pt>
                <c:pt idx="118">
                  <c:v>0.42776290403630002</c:v>
                </c:pt>
                <c:pt idx="119">
                  <c:v>0.76217860191279996</c:v>
                </c:pt>
                <c:pt idx="120">
                  <c:v>0.8517329116765</c:v>
                </c:pt>
                <c:pt idx="121">
                  <c:v>0.95167305265180002</c:v>
                </c:pt>
                <c:pt idx="122">
                  <c:v>1.5170909405879001</c:v>
                </c:pt>
                <c:pt idx="123">
                  <c:v>1.5169457823409001</c:v>
                </c:pt>
                <c:pt idx="124">
                  <c:v>4.6076383821754998</c:v>
                </c:pt>
                <c:pt idx="125">
                  <c:v>5.7531991500095998</c:v>
                </c:pt>
                <c:pt idx="126">
                  <c:v>8.9691372550901001</c:v>
                </c:pt>
                <c:pt idx="127">
                  <c:v>15.285536902456</c:v>
                </c:pt>
                <c:pt idx="128">
                  <c:v>26.052672598903001</c:v>
                </c:pt>
                <c:pt idx="129">
                  <c:v>36.364316227709999</c:v>
                </c:pt>
                <c:pt idx="130">
                  <c:v>75.762198222397998</c:v>
                </c:pt>
                <c:pt idx="131">
                  <c:v>75.762198222397998</c:v>
                </c:pt>
                <c:pt idx="132">
                  <c:v>70.884335513996007</c:v>
                </c:pt>
                <c:pt idx="133">
                  <c:v>31.852311297195001</c:v>
                </c:pt>
                <c:pt idx="134">
                  <c:v>24.952293097742999</c:v>
                </c:pt>
                <c:pt idx="135">
                  <c:v>13.694074754091</c:v>
                </c:pt>
                <c:pt idx="136">
                  <c:v>7.5150893311712998</c:v>
                </c:pt>
                <c:pt idx="137">
                  <c:v>5.0379083778828004</c:v>
                </c:pt>
                <c:pt idx="138">
                  <c:v>3.5305993011504002</c:v>
                </c:pt>
                <c:pt idx="139">
                  <c:v>1.9379072891907001</c:v>
                </c:pt>
                <c:pt idx="140">
                  <c:v>1.5179621818136999</c:v>
                </c:pt>
                <c:pt idx="141">
                  <c:v>0.9738274754331</c:v>
                </c:pt>
                <c:pt idx="142">
                  <c:v>0.62489490768940004</c:v>
                </c:pt>
                <c:pt idx="143">
                  <c:v>0.50056338355730001</c:v>
                </c:pt>
                <c:pt idx="144">
                  <c:v>0.40083508028859999</c:v>
                </c:pt>
                <c:pt idx="145">
                  <c:v>0.40129559892240002</c:v>
                </c:pt>
                <c:pt idx="146">
                  <c:v>0.76429651595979997</c:v>
                </c:pt>
                <c:pt idx="147">
                  <c:v>1.1397801623571</c:v>
                </c:pt>
                <c:pt idx="148">
                  <c:v>1.4876220482421001</c:v>
                </c:pt>
                <c:pt idx="149">
                  <c:v>1.7765574005167</c:v>
                </c:pt>
                <c:pt idx="150">
                  <c:v>1.8987192812267</c:v>
                </c:pt>
                <c:pt idx="151">
                  <c:v>1.8987192812267</c:v>
                </c:pt>
                <c:pt idx="152">
                  <c:v>0.97522621180640001</c:v>
                </c:pt>
                <c:pt idx="153">
                  <c:v>1.0414385629581999</c:v>
                </c:pt>
                <c:pt idx="154">
                  <c:v>1.4207736099438</c:v>
                </c:pt>
                <c:pt idx="155">
                  <c:v>1.9401337470560001</c:v>
                </c:pt>
                <c:pt idx="156">
                  <c:v>2.9586544282746998</c:v>
                </c:pt>
                <c:pt idx="157">
                  <c:v>3.4565571844988998</c:v>
                </c:pt>
                <c:pt idx="158">
                  <c:v>5.8927663348061001</c:v>
                </c:pt>
                <c:pt idx="159">
                  <c:v>8.9841687877029006</c:v>
                </c:pt>
                <c:pt idx="160">
                  <c:v>10.729130807214</c:v>
                </c:pt>
                <c:pt idx="161">
                  <c:v>17.882686606957002</c:v>
                </c:pt>
                <c:pt idx="162">
                  <c:v>35.599997128757003</c:v>
                </c:pt>
                <c:pt idx="163">
                  <c:v>63.449508712453998</c:v>
                </c:pt>
                <c:pt idx="164">
                  <c:v>67.864433685627006</c:v>
                </c:pt>
                <c:pt idx="165">
                  <c:v>52.003557113843002</c:v>
                </c:pt>
                <c:pt idx="166">
                  <c:v>42.579592304213001</c:v>
                </c:pt>
                <c:pt idx="167">
                  <c:v>21.857312771394</c:v>
                </c:pt>
                <c:pt idx="168">
                  <c:v>15.668339014391</c:v>
                </c:pt>
                <c:pt idx="169">
                  <c:v>11.229108088317</c:v>
                </c:pt>
                <c:pt idx="170">
                  <c:v>8.2278773820580007</c:v>
                </c:pt>
                <c:pt idx="171">
                  <c:v>4.8297428438635004</c:v>
                </c:pt>
                <c:pt idx="172">
                  <c:v>3.8680580878875999</c:v>
                </c:pt>
                <c:pt idx="173">
                  <c:v>1.9433852508364</c:v>
                </c:pt>
                <c:pt idx="174">
                  <c:v>1.4560062971832</c:v>
                </c:pt>
                <c:pt idx="175">
                  <c:v>1.3326099350613001</c:v>
                </c:pt>
                <c:pt idx="176">
                  <c:v>2.3739609281148</c:v>
                </c:pt>
                <c:pt idx="177">
                  <c:v>2.7119280057175001</c:v>
                </c:pt>
                <c:pt idx="178">
                  <c:v>2.7704172008937</c:v>
                </c:pt>
                <c:pt idx="179">
                  <c:v>3.5385472588494</c:v>
                </c:pt>
                <c:pt idx="180">
                  <c:v>3.9552648317371002</c:v>
                </c:pt>
                <c:pt idx="181">
                  <c:v>6.7419993732470003</c:v>
                </c:pt>
                <c:pt idx="182">
                  <c:v>6.7419993732470003</c:v>
                </c:pt>
                <c:pt idx="183">
                  <c:v>21.403026758391999</c:v>
                </c:pt>
                <c:pt idx="184">
                  <c:v>23.914402662981999</c:v>
                </c:pt>
                <c:pt idx="185">
                  <c:v>41.654733945685997</c:v>
                </c:pt>
                <c:pt idx="186">
                  <c:v>55.603428395248002</c:v>
                </c:pt>
                <c:pt idx="187">
                  <c:v>81.099795657197006</c:v>
                </c:pt>
                <c:pt idx="188">
                  <c:v>81.099795657197006</c:v>
                </c:pt>
                <c:pt idx="189">
                  <c:v>60.708584328672003</c:v>
                </c:pt>
                <c:pt idx="190">
                  <c:v>8.5956548075499004</c:v>
                </c:pt>
                <c:pt idx="191">
                  <c:v>5.0400781152130998</c:v>
                </c:pt>
                <c:pt idx="192">
                  <c:v>5.0400781152130998</c:v>
                </c:pt>
                <c:pt idx="193">
                  <c:v>2.5862250332725001</c:v>
                </c:pt>
                <c:pt idx="194">
                  <c:v>2.5847406577754</c:v>
                </c:pt>
                <c:pt idx="195">
                  <c:v>2.4694184923320002</c:v>
                </c:pt>
                <c:pt idx="196">
                  <c:v>2.9501735040703001</c:v>
                </c:pt>
                <c:pt idx="197">
                  <c:v>41.581061916255997</c:v>
                </c:pt>
                <c:pt idx="198">
                  <c:v>39.712557039517002</c:v>
                </c:pt>
                <c:pt idx="199">
                  <c:v>39.712557039517002</c:v>
                </c:pt>
                <c:pt idx="200">
                  <c:v>14.923506706047</c:v>
                </c:pt>
                <c:pt idx="201">
                  <c:v>14.595167476352</c:v>
                </c:pt>
                <c:pt idx="202">
                  <c:v>9.5593212909345997</c:v>
                </c:pt>
                <c:pt idx="203">
                  <c:v>4.4815382457095998</c:v>
                </c:pt>
                <c:pt idx="204">
                  <c:v>3.5886718876030002</c:v>
                </c:pt>
                <c:pt idx="205">
                  <c:v>3.5071979551630998</c:v>
                </c:pt>
                <c:pt idx="206">
                  <c:v>3.5040112830079999</c:v>
                </c:pt>
                <c:pt idx="207">
                  <c:v>0.29378724738970002</c:v>
                </c:pt>
                <c:pt idx="208">
                  <c:v>0.29353435291660002</c:v>
                </c:pt>
                <c:pt idx="209">
                  <c:v>0.2057698634233</c:v>
                </c:pt>
                <c:pt idx="210">
                  <c:v>0.21527632298329999</c:v>
                </c:pt>
                <c:pt idx="211">
                  <c:v>0.28747474448900001</c:v>
                </c:pt>
                <c:pt idx="212">
                  <c:v>0.22521120088070001</c:v>
                </c:pt>
                <c:pt idx="213">
                  <c:v>0.14770314683120001</c:v>
                </c:pt>
                <c:pt idx="214">
                  <c:v>0.1580410616032</c:v>
                </c:pt>
                <c:pt idx="215">
                  <c:v>0.2109936949915</c:v>
                </c:pt>
                <c:pt idx="216">
                  <c:v>0.25188985061550001</c:v>
                </c:pt>
                <c:pt idx="217">
                  <c:v>0.40164133507909999</c:v>
                </c:pt>
                <c:pt idx="218">
                  <c:v>0.53623939884469995</c:v>
                </c:pt>
                <c:pt idx="219">
                  <c:v>1.0454822854107</c:v>
                </c:pt>
                <c:pt idx="220">
                  <c:v>1.1438773197704</c:v>
                </c:pt>
                <c:pt idx="221">
                  <c:v>0.85663693850919997</c:v>
                </c:pt>
                <c:pt idx="222">
                  <c:v>0.7835120821596</c:v>
                </c:pt>
                <c:pt idx="223">
                  <c:v>0.7835120821596</c:v>
                </c:pt>
                <c:pt idx="224">
                  <c:v>0.73313669848700003</c:v>
                </c:pt>
                <c:pt idx="225">
                  <c:v>0.68609863485739997</c:v>
                </c:pt>
                <c:pt idx="226">
                  <c:v>0.67100344967729997</c:v>
                </c:pt>
                <c:pt idx="227">
                  <c:v>0.41142414090000001</c:v>
                </c:pt>
                <c:pt idx="228">
                  <c:v>0.58681958828019998</c:v>
                </c:pt>
                <c:pt idx="229">
                  <c:v>0.1768726715784</c:v>
                </c:pt>
                <c:pt idx="230">
                  <c:v>0.141681396111</c:v>
                </c:pt>
                <c:pt idx="231">
                  <c:v>18.01493038932</c:v>
                </c:pt>
                <c:pt idx="232">
                  <c:v>11.020473612747001</c:v>
                </c:pt>
                <c:pt idx="233">
                  <c:v>14.380297845156999</c:v>
                </c:pt>
                <c:pt idx="234">
                  <c:v>10.293681631070999</c:v>
                </c:pt>
                <c:pt idx="235">
                  <c:v>16.784245514775002</c:v>
                </c:pt>
                <c:pt idx="236">
                  <c:v>8.2424552787423</c:v>
                </c:pt>
                <c:pt idx="237">
                  <c:v>5.1692658288236997</c:v>
                </c:pt>
                <c:pt idx="238">
                  <c:v>6.1800700746487998</c:v>
                </c:pt>
                <c:pt idx="239">
                  <c:v>189.17072280353</c:v>
                </c:pt>
                <c:pt idx="240">
                  <c:v>344.47806835038</c:v>
                </c:pt>
                <c:pt idx="241">
                  <c:v>188.61042033756999</c:v>
                </c:pt>
                <c:pt idx="242">
                  <c:v>126.74204316586</c:v>
                </c:pt>
                <c:pt idx="243">
                  <c:v>68.023716292019003</c:v>
                </c:pt>
                <c:pt idx="244">
                  <c:v>21.284572822674001</c:v>
                </c:pt>
                <c:pt idx="245">
                  <c:v>25.984208234339</c:v>
                </c:pt>
                <c:pt idx="246">
                  <c:v>26.558593128135001</c:v>
                </c:pt>
                <c:pt idx="247">
                  <c:v>29.650784031364001</c:v>
                </c:pt>
                <c:pt idx="248">
                  <c:v>45.221015432267002</c:v>
                </c:pt>
                <c:pt idx="249">
                  <c:v>31.695733771057</c:v>
                </c:pt>
                <c:pt idx="250">
                  <c:v>22.725325658012999</c:v>
                </c:pt>
                <c:pt idx="251">
                  <c:v>19.448114351968002</c:v>
                </c:pt>
                <c:pt idx="252">
                  <c:v>11.137615283640001</c:v>
                </c:pt>
                <c:pt idx="253">
                  <c:v>8.5386815078403</c:v>
                </c:pt>
                <c:pt idx="254">
                  <c:v>0.399265625407</c:v>
                </c:pt>
                <c:pt idx="255">
                  <c:v>0.52086557292169999</c:v>
                </c:pt>
                <c:pt idx="256">
                  <c:v>0.81202035479309997</c:v>
                </c:pt>
                <c:pt idx="257">
                  <c:v>1.4145337024619</c:v>
                </c:pt>
                <c:pt idx="258">
                  <c:v>1.9360538595256001</c:v>
                </c:pt>
                <c:pt idx="259">
                  <c:v>1.2981875588788001</c:v>
                </c:pt>
                <c:pt idx="260">
                  <c:v>1.0630347135953</c:v>
                </c:pt>
                <c:pt idx="261">
                  <c:v>1.2153609077234</c:v>
                </c:pt>
                <c:pt idx="262">
                  <c:v>1.2158261715059</c:v>
                </c:pt>
                <c:pt idx="263">
                  <c:v>0.77980976460660001</c:v>
                </c:pt>
                <c:pt idx="264">
                  <c:v>0.59738569977059996</c:v>
                </c:pt>
                <c:pt idx="265">
                  <c:v>0.57067781250780003</c:v>
                </c:pt>
                <c:pt idx="266">
                  <c:v>0.61067864625900004</c:v>
                </c:pt>
                <c:pt idx="267">
                  <c:v>0.61070786382310005</c:v>
                </c:pt>
                <c:pt idx="268">
                  <c:v>0.54641737525379996</c:v>
                </c:pt>
                <c:pt idx="269">
                  <c:v>0.47843594623719998</c:v>
                </c:pt>
                <c:pt idx="270">
                  <c:v>0.47850462099020002</c:v>
                </c:pt>
                <c:pt idx="271">
                  <c:v>0.46797681128989999</c:v>
                </c:pt>
                <c:pt idx="272">
                  <c:v>0.53493256598939998</c:v>
                </c:pt>
                <c:pt idx="273">
                  <c:v>0.81646132170499996</c:v>
                </c:pt>
                <c:pt idx="274">
                  <c:v>1.1390169865876001</c:v>
                </c:pt>
                <c:pt idx="275">
                  <c:v>1.1390169865876001</c:v>
                </c:pt>
                <c:pt idx="276">
                  <c:v>1.1906701644147</c:v>
                </c:pt>
                <c:pt idx="277">
                  <c:v>1.4865548406125</c:v>
                </c:pt>
                <c:pt idx="278">
                  <c:v>1.5197061655727999</c:v>
                </c:pt>
                <c:pt idx="279">
                  <c:v>1.7363071307522</c:v>
                </c:pt>
                <c:pt idx="280">
                  <c:v>1.8975387161155</c:v>
                </c:pt>
                <c:pt idx="281">
                  <c:v>2.7075201763325998</c:v>
                </c:pt>
                <c:pt idx="282">
                  <c:v>2.7071315943393999</c:v>
                </c:pt>
                <c:pt idx="283">
                  <c:v>3.6963628734112</c:v>
                </c:pt>
                <c:pt idx="284">
                  <c:v>4.1312703009992999</c:v>
                </c:pt>
                <c:pt idx="285">
                  <c:v>5.1586422326952004</c:v>
                </c:pt>
                <c:pt idx="286">
                  <c:v>4.7185122605799998</c:v>
                </c:pt>
                <c:pt idx="287">
                  <c:v>4.7185122605799998</c:v>
                </c:pt>
                <c:pt idx="288">
                  <c:v>4.7151272393037003</c:v>
                </c:pt>
                <c:pt idx="289">
                  <c:v>5.0405604059530003</c:v>
                </c:pt>
                <c:pt idx="290">
                  <c:v>10.044112822981999</c:v>
                </c:pt>
                <c:pt idx="291">
                  <c:v>10.044112822981999</c:v>
                </c:pt>
                <c:pt idx="292">
                  <c:v>17.521066178013001</c:v>
                </c:pt>
                <c:pt idx="293">
                  <c:v>13.42100774725</c:v>
                </c:pt>
                <c:pt idx="294">
                  <c:v>11.746762920256</c:v>
                </c:pt>
                <c:pt idx="295">
                  <c:v>9.6171213339620003</c:v>
                </c:pt>
                <c:pt idx="296">
                  <c:v>9.1985948474354995</c:v>
                </c:pt>
                <c:pt idx="297">
                  <c:v>10.490564238845</c:v>
                </c:pt>
                <c:pt idx="298">
                  <c:v>10.966824559508</c:v>
                </c:pt>
                <c:pt idx="299">
                  <c:v>11.723743357952999</c:v>
                </c:pt>
                <c:pt idx="300">
                  <c:v>11.723743357952999</c:v>
                </c:pt>
                <c:pt idx="301">
                  <c:v>19.997252752405998</c:v>
                </c:pt>
                <c:pt idx="302">
                  <c:v>30.499677171498</c:v>
                </c:pt>
                <c:pt idx="303">
                  <c:v>33.327060139733</c:v>
                </c:pt>
                <c:pt idx="304">
                  <c:v>33.327060139733</c:v>
                </c:pt>
                <c:pt idx="305">
                  <c:v>25.497767136981</c:v>
                </c:pt>
                <c:pt idx="306">
                  <c:v>22.803742928077</c:v>
                </c:pt>
                <c:pt idx="307">
                  <c:v>21.331467293054999</c:v>
                </c:pt>
                <c:pt idx="308">
                  <c:v>18.271865801305001</c:v>
                </c:pt>
                <c:pt idx="309">
                  <c:v>11.973156340381999</c:v>
                </c:pt>
                <c:pt idx="310">
                  <c:v>11.973156340381999</c:v>
                </c:pt>
                <c:pt idx="311">
                  <c:v>3.7726527700553998</c:v>
                </c:pt>
                <c:pt idx="312">
                  <c:v>0.58279062959100003</c:v>
                </c:pt>
                <c:pt idx="313">
                  <c:v>0.25103566454109999</c:v>
                </c:pt>
                <c:pt idx="314">
                  <c:v>0.2679128845614</c:v>
                </c:pt>
                <c:pt idx="315">
                  <c:v>0.38231048814539997</c:v>
                </c:pt>
                <c:pt idx="316">
                  <c:v>44.357468025400003</c:v>
                </c:pt>
                <c:pt idx="317">
                  <c:v>49.604959163662002</c:v>
                </c:pt>
                <c:pt idx="318">
                  <c:v>126.33642209308999</c:v>
                </c:pt>
                <c:pt idx="319">
                  <c:v>120.92515139079001</c:v>
                </c:pt>
                <c:pt idx="320">
                  <c:v>96.763510149867997</c:v>
                </c:pt>
                <c:pt idx="321">
                  <c:v>66.222238613154005</c:v>
                </c:pt>
                <c:pt idx="322">
                  <c:v>57.997202963332001</c:v>
                </c:pt>
                <c:pt idx="323">
                  <c:v>57.997202963332001</c:v>
                </c:pt>
                <c:pt idx="324">
                  <c:v>37.162820639209002</c:v>
                </c:pt>
                <c:pt idx="325">
                  <c:v>24.338011331181001</c:v>
                </c:pt>
                <c:pt idx="326">
                  <c:v>34.718604019666003</c:v>
                </c:pt>
              </c:numCache>
            </c:numRef>
          </c:xVal>
          <c:yVal>
            <c:numRef>
              <c:f>RobesonPlots!$AR$2:$AR$328</c:f>
              <c:numCache>
                <c:formatCode>General</c:formatCode>
                <c:ptCount val="327"/>
                <c:pt idx="0">
                  <c:v>16.9774025080409</c:v>
                </c:pt>
                <c:pt idx="1">
                  <c:v>12.8655306185395</c:v>
                </c:pt>
                <c:pt idx="2">
                  <c:v>11.7669186544395</c:v>
                </c:pt>
                <c:pt idx="3">
                  <c:v>10.9239714710092</c:v>
                </c:pt>
                <c:pt idx="4">
                  <c:v>10.39596638039</c:v>
                </c:pt>
                <c:pt idx="5">
                  <c:v>8.3191155373454606</c:v>
                </c:pt>
                <c:pt idx="6">
                  <c:v>6.2716121505829898</c:v>
                </c:pt>
                <c:pt idx="7">
                  <c:v>5.8226574359011103</c:v>
                </c:pt>
                <c:pt idx="8">
                  <c:v>2.4830426200188702</c:v>
                </c:pt>
                <c:pt idx="9">
                  <c:v>3.0870853094387201</c:v>
                </c:pt>
                <c:pt idx="10">
                  <c:v>5.6759636175126502</c:v>
                </c:pt>
                <c:pt idx="11">
                  <c:v>9.4545568282832892</c:v>
                </c:pt>
                <c:pt idx="12">
                  <c:v>19.757918440924101</c:v>
                </c:pt>
                <c:pt idx="13">
                  <c:v>14.972614599902601</c:v>
                </c:pt>
                <c:pt idx="14">
                  <c:v>14.6083243539028</c:v>
                </c:pt>
                <c:pt idx="15">
                  <c:v>11.9867211132573</c:v>
                </c:pt>
                <c:pt idx="16">
                  <c:v>11.070853445015199</c:v>
                </c:pt>
                <c:pt idx="17">
                  <c:v>8.1066175270831398</c:v>
                </c:pt>
                <c:pt idx="18">
                  <c:v>6.9168512801529403</c:v>
                </c:pt>
                <c:pt idx="19">
                  <c:v>5.6738368221025999</c:v>
                </c:pt>
                <c:pt idx="20">
                  <c:v>3.8175910808825302</c:v>
                </c:pt>
                <c:pt idx="21">
                  <c:v>3.0089985252470899</c:v>
                </c:pt>
                <c:pt idx="22">
                  <c:v>2.6456291562624399</c:v>
                </c:pt>
                <c:pt idx="23">
                  <c:v>2.5684481689152201</c:v>
                </c:pt>
                <c:pt idx="24">
                  <c:v>5.6439202025253596</c:v>
                </c:pt>
                <c:pt idx="25">
                  <c:v>5.9019832234983598</c:v>
                </c:pt>
                <c:pt idx="26">
                  <c:v>5.3983030359562996</c:v>
                </c:pt>
                <c:pt idx="27">
                  <c:v>5.2653642816712596</c:v>
                </c:pt>
                <c:pt idx="28">
                  <c:v>4.4933105756813703</c:v>
                </c:pt>
                <c:pt idx="29">
                  <c:v>4.2763330834817896</c:v>
                </c:pt>
                <c:pt idx="30">
                  <c:v>4.1921637395368299</c:v>
                </c:pt>
                <c:pt idx="31">
                  <c:v>3.8534966247550901</c:v>
                </c:pt>
                <c:pt idx="32">
                  <c:v>2.9485507720264201</c:v>
                </c:pt>
                <c:pt idx="33">
                  <c:v>2.79212889668668</c:v>
                </c:pt>
                <c:pt idx="34">
                  <c:v>2.8757103674112399</c:v>
                </c:pt>
                <c:pt idx="35">
                  <c:v>2.77740674999268</c:v>
                </c:pt>
                <c:pt idx="36">
                  <c:v>2.8187267959327</c:v>
                </c:pt>
                <c:pt idx="37">
                  <c:v>2.6172815243784102</c:v>
                </c:pt>
                <c:pt idx="38">
                  <c:v>2.35914754236761</c:v>
                </c:pt>
                <c:pt idx="39">
                  <c:v>2.2783931602024801</c:v>
                </c:pt>
                <c:pt idx="40">
                  <c:v>2.1685447340938699</c:v>
                </c:pt>
                <c:pt idx="41">
                  <c:v>1.89654034975662</c:v>
                </c:pt>
                <c:pt idx="42">
                  <c:v>1.91527870599036</c:v>
                </c:pt>
                <c:pt idx="43">
                  <c:v>1.80435392071038</c:v>
                </c:pt>
                <c:pt idx="44">
                  <c:v>1.40133122018518</c:v>
                </c:pt>
                <c:pt idx="45">
                  <c:v>1.1898729136386901</c:v>
                </c:pt>
                <c:pt idx="46">
                  <c:v>1.0929634856167101</c:v>
                </c:pt>
                <c:pt idx="47">
                  <c:v>1.6736267260523601</c:v>
                </c:pt>
                <c:pt idx="48">
                  <c:v>1.97114966232055</c:v>
                </c:pt>
                <c:pt idx="49">
                  <c:v>1.83074506325661</c:v>
                </c:pt>
                <c:pt idx="50">
                  <c:v>1.98166130263291</c:v>
                </c:pt>
                <c:pt idx="51">
                  <c:v>1.9913237144188001</c:v>
                </c:pt>
                <c:pt idx="52">
                  <c:v>1.2727068922392299</c:v>
                </c:pt>
                <c:pt idx="53">
                  <c:v>1.3706637926063101</c:v>
                </c:pt>
                <c:pt idx="54">
                  <c:v>1.3704670755981501</c:v>
                </c:pt>
                <c:pt idx="55">
                  <c:v>1.54365623397684</c:v>
                </c:pt>
                <c:pt idx="56">
                  <c:v>1.47678415795003</c:v>
                </c:pt>
                <c:pt idx="57">
                  <c:v>1.52142788943467</c:v>
                </c:pt>
                <c:pt idx="58">
                  <c:v>1.5217554801017501</c:v>
                </c:pt>
                <c:pt idx="59">
                  <c:v>1.55219755549593</c:v>
                </c:pt>
                <c:pt idx="60">
                  <c:v>1.62289857079934</c:v>
                </c:pt>
                <c:pt idx="61">
                  <c:v>1.68851921944783</c:v>
                </c:pt>
                <c:pt idx="62">
                  <c:v>1.68818265180455</c:v>
                </c:pt>
                <c:pt idx="63">
                  <c:v>1.7302121631752301</c:v>
                </c:pt>
                <c:pt idx="64">
                  <c:v>1.95861551628568</c:v>
                </c:pt>
                <c:pt idx="65">
                  <c:v>2.0485143936936798</c:v>
                </c:pt>
                <c:pt idx="66">
                  <c:v>1.95964655991298</c:v>
                </c:pt>
                <c:pt idx="67">
                  <c:v>1.89274832726479</c:v>
                </c:pt>
                <c:pt idx="68">
                  <c:v>2.0897273308179201</c:v>
                </c:pt>
                <c:pt idx="69">
                  <c:v>2.0897273308179201</c:v>
                </c:pt>
                <c:pt idx="70">
                  <c:v>2.0900606220437399</c:v>
                </c:pt>
                <c:pt idx="71">
                  <c:v>2.0905106495200201</c:v>
                </c:pt>
                <c:pt idx="72">
                  <c:v>2.2073093208202401</c:v>
                </c:pt>
                <c:pt idx="73">
                  <c:v>2.2068341499124799</c:v>
                </c:pt>
                <c:pt idx="74">
                  <c:v>2.3078316063316699</c:v>
                </c:pt>
                <c:pt idx="75">
                  <c:v>2.1638809937955901</c:v>
                </c:pt>
                <c:pt idx="76">
                  <c:v>2.2407910595396698</c:v>
                </c:pt>
                <c:pt idx="77">
                  <c:v>2.2081191069098298</c:v>
                </c:pt>
                <c:pt idx="78">
                  <c:v>2.2082775780638202</c:v>
                </c:pt>
                <c:pt idx="79">
                  <c:v>2.2082775780638202</c:v>
                </c:pt>
                <c:pt idx="80">
                  <c:v>2.2976591786239098</c:v>
                </c:pt>
                <c:pt idx="81">
                  <c:v>2.3909635874394799</c:v>
                </c:pt>
                <c:pt idx="82">
                  <c:v>2.6785093888247098</c:v>
                </c:pt>
                <c:pt idx="83">
                  <c:v>2.4867677138678599</c:v>
                </c:pt>
                <c:pt idx="84">
                  <c:v>2.63850833339793</c:v>
                </c:pt>
                <c:pt idx="85">
                  <c:v>2.4851026200837398</c:v>
                </c:pt>
                <c:pt idx="86">
                  <c:v>2.5985037027268398</c:v>
                </c:pt>
                <c:pt idx="87">
                  <c:v>2.7307197038158701</c:v>
                </c:pt>
                <c:pt idx="88">
                  <c:v>2.8556021018170101</c:v>
                </c:pt>
                <c:pt idx="89">
                  <c:v>3.0157241796863001</c:v>
                </c:pt>
                <c:pt idx="90">
                  <c:v>2.9842199672515601</c:v>
                </c:pt>
                <c:pt idx="91">
                  <c:v>3.7700665467733199</c:v>
                </c:pt>
                <c:pt idx="92">
                  <c:v>3.1875940799351898</c:v>
                </c:pt>
                <c:pt idx="93">
                  <c:v>3.1875940799351898</c:v>
                </c:pt>
                <c:pt idx="94">
                  <c:v>2.78894694522408</c:v>
                </c:pt>
                <c:pt idx="95">
                  <c:v>3.3500510546753302</c:v>
                </c:pt>
                <c:pt idx="96">
                  <c:v>3.4682356660231002</c:v>
                </c:pt>
                <c:pt idx="97">
                  <c:v>3.5551204944932802</c:v>
                </c:pt>
                <c:pt idx="98">
                  <c:v>3.7365171521297902</c:v>
                </c:pt>
                <c:pt idx="99">
                  <c:v>3.75506544398388</c:v>
                </c:pt>
                <c:pt idx="100">
                  <c:v>4.0650655165962704</c:v>
                </c:pt>
                <c:pt idx="101">
                  <c:v>4.1056878261702501</c:v>
                </c:pt>
                <c:pt idx="102">
                  <c:v>4.16763292787215</c:v>
                </c:pt>
                <c:pt idx="103">
                  <c:v>4.4233492522256901</c:v>
                </c:pt>
                <c:pt idx="104">
                  <c:v>4.5347035527777804</c:v>
                </c:pt>
                <c:pt idx="105">
                  <c:v>4.8608057841977299</c:v>
                </c:pt>
                <c:pt idx="106">
                  <c:v>5.1847047817929104</c:v>
                </c:pt>
                <c:pt idx="107">
                  <c:v>5.7248722971237402</c:v>
                </c:pt>
                <c:pt idx="108">
                  <c:v>6.0459792824392604</c:v>
                </c:pt>
                <c:pt idx="109">
                  <c:v>6.3533043537885501</c:v>
                </c:pt>
                <c:pt idx="110">
                  <c:v>6.3865737732139296</c:v>
                </c:pt>
                <c:pt idx="111">
                  <c:v>6.3865737732139296</c:v>
                </c:pt>
                <c:pt idx="112">
                  <c:v>6.45101222308549</c:v>
                </c:pt>
                <c:pt idx="113">
                  <c:v>6.8799416862031899</c:v>
                </c:pt>
                <c:pt idx="114">
                  <c:v>7.1922836307371298</c:v>
                </c:pt>
                <c:pt idx="115">
                  <c:v>7.1556728728948604</c:v>
                </c:pt>
                <c:pt idx="116">
                  <c:v>6.9118340744822397</c:v>
                </c:pt>
                <c:pt idx="117">
                  <c:v>6.7762775061430798</c:v>
                </c:pt>
                <c:pt idx="118">
                  <c:v>6.7757371955279897</c:v>
                </c:pt>
                <c:pt idx="119">
                  <c:v>6.2274106000671097</c:v>
                </c:pt>
                <c:pt idx="120">
                  <c:v>6.1353394501805303</c:v>
                </c:pt>
                <c:pt idx="121">
                  <c:v>5.9554982282231599</c:v>
                </c:pt>
                <c:pt idx="122">
                  <c:v>5.4467298216934399</c:v>
                </c:pt>
                <c:pt idx="123">
                  <c:v>5.3930540489708596</c:v>
                </c:pt>
                <c:pt idx="124">
                  <c:v>4.69295918323024</c:v>
                </c:pt>
                <c:pt idx="125">
                  <c:v>4.4880467815226597</c:v>
                </c:pt>
                <c:pt idx="126">
                  <c:v>4.0843978733180801</c:v>
                </c:pt>
                <c:pt idx="127">
                  <c:v>3.75392780374963</c:v>
                </c:pt>
                <c:pt idx="128">
                  <c:v>3.4845351584682702</c:v>
                </c:pt>
                <c:pt idx="129">
                  <c:v>3.39891461532372</c:v>
                </c:pt>
                <c:pt idx="130">
                  <c:v>3.3479147040542099</c:v>
                </c:pt>
                <c:pt idx="131">
                  <c:v>3.3479147040542099</c:v>
                </c:pt>
                <c:pt idx="132">
                  <c:v>3.41497001381317</c:v>
                </c:pt>
                <c:pt idx="133">
                  <c:v>3.7715699491425698</c:v>
                </c:pt>
                <c:pt idx="134">
                  <c:v>4.0028251710936198</c:v>
                </c:pt>
                <c:pt idx="135">
                  <c:v>4.2910892357736401</c:v>
                </c:pt>
                <c:pt idx="136">
                  <c:v>4.5773902454411504</c:v>
                </c:pt>
                <c:pt idx="137">
                  <c:v>4.8343279212094696</c:v>
                </c:pt>
                <c:pt idx="138">
                  <c:v>5.0552924641560901</c:v>
                </c:pt>
                <c:pt idx="139">
                  <c:v>5.5004573355581803</c:v>
                </c:pt>
                <c:pt idx="140">
                  <c:v>5.7801910795070501</c:v>
                </c:pt>
                <c:pt idx="141">
                  <c:v>6.4464871270043602</c:v>
                </c:pt>
                <c:pt idx="142">
                  <c:v>7.3698168475784698</c:v>
                </c:pt>
                <c:pt idx="143">
                  <c:v>7.8604646256023596</c:v>
                </c:pt>
                <c:pt idx="144">
                  <c:v>8.0981539529388993</c:v>
                </c:pt>
                <c:pt idx="145">
                  <c:v>9.1200822134465493</c:v>
                </c:pt>
                <c:pt idx="146">
                  <c:v>8.2992386354556</c:v>
                </c:pt>
                <c:pt idx="147">
                  <c:v>7.6281092612540196</c:v>
                </c:pt>
                <c:pt idx="148">
                  <c:v>7.1518509765264699</c:v>
                </c:pt>
                <c:pt idx="149">
                  <c:v>6.8058982267058603</c:v>
                </c:pt>
                <c:pt idx="150">
                  <c:v>6.6393017983575398</c:v>
                </c:pt>
                <c:pt idx="151">
                  <c:v>6.6393017983575398</c:v>
                </c:pt>
                <c:pt idx="152">
                  <c:v>7.4789223705063899</c:v>
                </c:pt>
                <c:pt idx="153">
                  <c:v>6.7068249644876703</c:v>
                </c:pt>
                <c:pt idx="154">
                  <c:v>6.1342143369295199</c:v>
                </c:pt>
                <c:pt idx="155">
                  <c:v>6.19457513445278</c:v>
                </c:pt>
                <c:pt idx="156">
                  <c:v>5.7502638790246801</c:v>
                </c:pt>
                <c:pt idx="157">
                  <c:v>5.6371736476759198</c:v>
                </c:pt>
                <c:pt idx="158">
                  <c:v>5.3638052237505098</c:v>
                </c:pt>
                <c:pt idx="159">
                  <c:v>4.8573186827363104</c:v>
                </c:pt>
                <c:pt idx="160">
                  <c:v>4.62235814446964</c:v>
                </c:pt>
                <c:pt idx="161">
                  <c:v>4.2483953960645202</c:v>
                </c:pt>
                <c:pt idx="162">
                  <c:v>3.7714195819313199</c:v>
                </c:pt>
                <c:pt idx="163">
                  <c:v>3.5707461887498502</c:v>
                </c:pt>
                <c:pt idx="164">
                  <c:v>3.7705475703186</c:v>
                </c:pt>
                <c:pt idx="165">
                  <c:v>4.0818257725294096</c:v>
                </c:pt>
                <c:pt idx="166">
                  <c:v>4.2052208758523104</c:v>
                </c:pt>
                <c:pt idx="167">
                  <c:v>4.46374178871468</c:v>
                </c:pt>
                <c:pt idx="168">
                  <c:v>4.8563504874780596</c:v>
                </c:pt>
                <c:pt idx="169">
                  <c:v>5.1542838297483398</c:v>
                </c:pt>
                <c:pt idx="170">
                  <c:v>5.4165419884463697</c:v>
                </c:pt>
                <c:pt idx="171">
                  <c:v>6.1315246852641803</c:v>
                </c:pt>
                <c:pt idx="172">
                  <c:v>6.4114739617644902</c:v>
                </c:pt>
                <c:pt idx="173">
                  <c:v>7.3668203895492601</c:v>
                </c:pt>
                <c:pt idx="174">
                  <c:v>7.74159419647689</c:v>
                </c:pt>
                <c:pt idx="175">
                  <c:v>8.0946677238495308</c:v>
                </c:pt>
                <c:pt idx="176">
                  <c:v>7.2936992906257396</c:v>
                </c:pt>
                <c:pt idx="177">
                  <c:v>7.0100777431590702</c:v>
                </c:pt>
                <c:pt idx="178">
                  <c:v>6.3805673591129901</c:v>
                </c:pt>
                <c:pt idx="179">
                  <c:v>6.3800077270761797</c:v>
                </c:pt>
                <c:pt idx="180">
                  <c:v>6.4432495193318697</c:v>
                </c:pt>
                <c:pt idx="181">
                  <c:v>6.0403895189024199</c:v>
                </c:pt>
                <c:pt idx="182">
                  <c:v>6.0403895189024199</c:v>
                </c:pt>
                <c:pt idx="183">
                  <c:v>5.0771069522446997</c:v>
                </c:pt>
                <c:pt idx="184">
                  <c:v>4.9282850124459001</c:v>
                </c:pt>
                <c:pt idx="185">
                  <c:v>4.3320699027849798</c:v>
                </c:pt>
                <c:pt idx="186">
                  <c:v>4.1633813763335699</c:v>
                </c:pt>
                <c:pt idx="187">
                  <c:v>3.8457304503648002</c:v>
                </c:pt>
                <c:pt idx="188">
                  <c:v>3.8457304503648002</c:v>
                </c:pt>
                <c:pt idx="189">
                  <c:v>3.6967460598169799</c:v>
                </c:pt>
                <c:pt idx="190">
                  <c:v>5.0038779136484104</c:v>
                </c:pt>
                <c:pt idx="191">
                  <c:v>5.0546475406646998</c:v>
                </c:pt>
                <c:pt idx="192">
                  <c:v>5.0546475406646998</c:v>
                </c:pt>
                <c:pt idx="193">
                  <c:v>5.1569971195450304</c:v>
                </c:pt>
                <c:pt idx="194">
                  <c:v>4.8594881406253796</c:v>
                </c:pt>
                <c:pt idx="195">
                  <c:v>4.3150390281010296</c:v>
                </c:pt>
                <c:pt idx="196">
                  <c:v>4.2722431651255102</c:v>
                </c:pt>
                <c:pt idx="197">
                  <c:v>3.6068313755556298</c:v>
                </c:pt>
                <c:pt idx="198">
                  <c:v>3.09361545807353</c:v>
                </c:pt>
                <c:pt idx="199">
                  <c:v>3.09361545807353</c:v>
                </c:pt>
                <c:pt idx="200">
                  <c:v>3.1410170382560199</c:v>
                </c:pt>
                <c:pt idx="201">
                  <c:v>3.1410420844451301</c:v>
                </c:pt>
                <c:pt idx="202">
                  <c:v>2.9897457043671301</c:v>
                </c:pt>
                <c:pt idx="203">
                  <c:v>2.6554569707859899</c:v>
                </c:pt>
                <c:pt idx="204">
                  <c:v>2.7357542319811401</c:v>
                </c:pt>
                <c:pt idx="205">
                  <c:v>2.5399349255761599</c:v>
                </c:pt>
                <c:pt idx="206">
                  <c:v>2.3118652461756501</c:v>
                </c:pt>
                <c:pt idx="207">
                  <c:v>8.7668382535747806</c:v>
                </c:pt>
                <c:pt idx="208">
                  <c:v>8.0192444199272099</c:v>
                </c:pt>
                <c:pt idx="209">
                  <c:v>8.6386685573638005</c:v>
                </c:pt>
                <c:pt idx="210">
                  <c:v>9.2586423509174391</c:v>
                </c:pt>
                <c:pt idx="211">
                  <c:v>9.2576826458614505</c:v>
                </c:pt>
                <c:pt idx="212">
                  <c:v>9.8740943929612808</c:v>
                </c:pt>
                <c:pt idx="213">
                  <c:v>10.796242109449199</c:v>
                </c:pt>
                <c:pt idx="214">
                  <c:v>11.861027141949601</c:v>
                </c:pt>
                <c:pt idx="215">
                  <c:v>11.5697674452905</c:v>
                </c:pt>
                <c:pt idx="216">
                  <c:v>10.6350102389085</c:v>
                </c:pt>
                <c:pt idx="217">
                  <c:v>9.9703016191787199</c:v>
                </c:pt>
                <c:pt idx="218">
                  <c:v>9.7737484392063401</c:v>
                </c:pt>
                <c:pt idx="219">
                  <c:v>10.016359819199501</c:v>
                </c:pt>
                <c:pt idx="220">
                  <c:v>11.058766011293001</c:v>
                </c:pt>
                <c:pt idx="221">
                  <c:v>11.1148144856746</c:v>
                </c:pt>
                <c:pt idx="222">
                  <c:v>10.843348587457699</c:v>
                </c:pt>
                <c:pt idx="223">
                  <c:v>10.843348587457699</c:v>
                </c:pt>
                <c:pt idx="224">
                  <c:v>11.1706125756949</c:v>
                </c:pt>
                <c:pt idx="225">
                  <c:v>11.679981378886</c:v>
                </c:pt>
                <c:pt idx="226">
                  <c:v>11.680074514013601</c:v>
                </c:pt>
                <c:pt idx="227">
                  <c:v>12.034414915945</c:v>
                </c:pt>
                <c:pt idx="228">
                  <c:v>11.0067734917702</c:v>
                </c:pt>
                <c:pt idx="229">
                  <c:v>13.624476680051</c:v>
                </c:pt>
                <c:pt idx="230">
                  <c:v>14.531530321689599</c:v>
                </c:pt>
                <c:pt idx="231">
                  <c:v>9.1076551521206905</c:v>
                </c:pt>
                <c:pt idx="232">
                  <c:v>7.3987865216303499</c:v>
                </c:pt>
                <c:pt idx="233">
                  <c:v>6.76720600340348</c:v>
                </c:pt>
                <c:pt idx="234">
                  <c:v>6.3460640340078598</c:v>
                </c:pt>
                <c:pt idx="235">
                  <c:v>6.0085880768435702</c:v>
                </c:pt>
                <c:pt idx="236">
                  <c:v>6.5056655224712001</c:v>
                </c:pt>
                <c:pt idx="237">
                  <c:v>6.9393908113378302</c:v>
                </c:pt>
                <c:pt idx="238">
                  <c:v>7.4003206033551203</c:v>
                </c:pt>
                <c:pt idx="239">
                  <c:v>4.5270442830073998</c:v>
                </c:pt>
                <c:pt idx="240">
                  <c:v>3.9596511556676002</c:v>
                </c:pt>
                <c:pt idx="241">
                  <c:v>3.3302886030973502</c:v>
                </c:pt>
                <c:pt idx="242">
                  <c:v>4.5053293743480802</c:v>
                </c:pt>
                <c:pt idx="243">
                  <c:v>4.8059627849002098</c:v>
                </c:pt>
                <c:pt idx="244">
                  <c:v>2.8586093539017301</c:v>
                </c:pt>
                <c:pt idx="245">
                  <c:v>2.6537847284676102</c:v>
                </c:pt>
                <c:pt idx="246">
                  <c:v>2.5506918003407701</c:v>
                </c:pt>
                <c:pt idx="247">
                  <c:v>2.27603259187444</c:v>
                </c:pt>
                <c:pt idx="248">
                  <c:v>2.1338102011517499</c:v>
                </c:pt>
                <c:pt idx="249">
                  <c:v>2.26473586350015</c:v>
                </c:pt>
                <c:pt idx="250">
                  <c:v>2.5132207490164902</c:v>
                </c:pt>
                <c:pt idx="251">
                  <c:v>2.5133610337555998</c:v>
                </c:pt>
                <c:pt idx="252">
                  <c:v>2.2101801192450798</c:v>
                </c:pt>
                <c:pt idx="253">
                  <c:v>2.5141026688979902</c:v>
                </c:pt>
                <c:pt idx="254">
                  <c:v>5.3956348798678402</c:v>
                </c:pt>
                <c:pt idx="255">
                  <c:v>4.8143626711504499</c:v>
                </c:pt>
                <c:pt idx="256">
                  <c:v>4.3813653494845104</c:v>
                </c:pt>
                <c:pt idx="257">
                  <c:v>3.8896468227810699</c:v>
                </c:pt>
                <c:pt idx="258">
                  <c:v>4.9818218909319398</c:v>
                </c:pt>
                <c:pt idx="259">
                  <c:v>5.3933550822885996</c:v>
                </c:pt>
                <c:pt idx="260">
                  <c:v>5.6116996997705497</c:v>
                </c:pt>
                <c:pt idx="261">
                  <c:v>5.8671665428672801</c:v>
                </c:pt>
                <c:pt idx="262">
                  <c:v>6.1042548591673098</c:v>
                </c:pt>
                <c:pt idx="263">
                  <c:v>6.6414197756305704</c:v>
                </c:pt>
                <c:pt idx="264">
                  <c:v>6.9792344723880699</c:v>
                </c:pt>
                <c:pt idx="265">
                  <c:v>6.1362201175399802</c:v>
                </c:pt>
                <c:pt idx="266">
                  <c:v>6.80850365685576</c:v>
                </c:pt>
                <c:pt idx="267">
                  <c:v>6.8423014711773202</c:v>
                </c:pt>
                <c:pt idx="268">
                  <c:v>6.8425742750296497</c:v>
                </c:pt>
                <c:pt idx="269">
                  <c:v>7.2978879462567701</c:v>
                </c:pt>
                <c:pt idx="270">
                  <c:v>7.4071097805764996</c:v>
                </c:pt>
                <c:pt idx="271">
                  <c:v>7.4071688442078196</c:v>
                </c:pt>
                <c:pt idx="272">
                  <c:v>7.5924880534865897</c:v>
                </c:pt>
                <c:pt idx="273">
                  <c:v>7.7049515222703704</c:v>
                </c:pt>
                <c:pt idx="274">
                  <c:v>7.1172051185730902</c:v>
                </c:pt>
                <c:pt idx="275">
                  <c:v>7.1172051185730902</c:v>
                </c:pt>
                <c:pt idx="276">
                  <c:v>7.0121462561722696</c:v>
                </c:pt>
                <c:pt idx="277">
                  <c:v>6.6398841747663697</c:v>
                </c:pt>
                <c:pt idx="278">
                  <c:v>6.5096092468584903</c:v>
                </c:pt>
                <c:pt idx="279">
                  <c:v>6.3501135451331896</c:v>
                </c:pt>
                <c:pt idx="280">
                  <c:v>6.2253750115132904</c:v>
                </c:pt>
                <c:pt idx="281">
                  <c:v>5.9238602981768196</c:v>
                </c:pt>
                <c:pt idx="282">
                  <c:v>5.8365097785831503</c:v>
                </c:pt>
                <c:pt idx="283">
                  <c:v>5.8358582602453701</c:v>
                </c:pt>
                <c:pt idx="284">
                  <c:v>5.8356255927504996</c:v>
                </c:pt>
                <c:pt idx="285">
                  <c:v>5.6085235609812898</c:v>
                </c:pt>
                <c:pt idx="286">
                  <c:v>5.4987032161045697</c:v>
                </c:pt>
                <c:pt idx="287">
                  <c:v>5.4987032161045697</c:v>
                </c:pt>
                <c:pt idx="288">
                  <c:v>5.1050773549650099</c:v>
                </c:pt>
                <c:pt idx="289">
                  <c:v>5.1049552346210003</c:v>
                </c:pt>
                <c:pt idx="290">
                  <c:v>5.00359861923019</c:v>
                </c:pt>
                <c:pt idx="291">
                  <c:v>5.00359861923019</c:v>
                </c:pt>
                <c:pt idx="292">
                  <c:v>5.1280061770286904</c:v>
                </c:pt>
                <c:pt idx="293">
                  <c:v>5.33573604594923</c:v>
                </c:pt>
                <c:pt idx="294">
                  <c:v>5.4697536440316901</c:v>
                </c:pt>
                <c:pt idx="295">
                  <c:v>5.5795741578195299</c:v>
                </c:pt>
                <c:pt idx="296">
                  <c:v>5.5796631402255299</c:v>
                </c:pt>
                <c:pt idx="297">
                  <c:v>4.50935476602384</c:v>
                </c:pt>
                <c:pt idx="298">
                  <c:v>4.4648453185200703</c:v>
                </c:pt>
                <c:pt idx="299">
                  <c:v>4.4647385133909196</c:v>
                </c:pt>
                <c:pt idx="300">
                  <c:v>4.4647385133909196</c:v>
                </c:pt>
                <c:pt idx="301">
                  <c:v>4.4860431489969903</c:v>
                </c:pt>
                <c:pt idx="302">
                  <c:v>4.2266013465494598</c:v>
                </c:pt>
                <c:pt idx="303">
                  <c:v>4.0824767841208596</c:v>
                </c:pt>
                <c:pt idx="304">
                  <c:v>4.0824767841208596</c:v>
                </c:pt>
                <c:pt idx="305">
                  <c:v>3.7532393994731299</c:v>
                </c:pt>
                <c:pt idx="306">
                  <c:v>3.5897880709064198</c:v>
                </c:pt>
                <c:pt idx="307">
                  <c:v>3.5898739455388098</c:v>
                </c:pt>
                <c:pt idx="308">
                  <c:v>3.9442416400988698</c:v>
                </c:pt>
                <c:pt idx="309">
                  <c:v>3.9448392525610299</c:v>
                </c:pt>
                <c:pt idx="310">
                  <c:v>3.9448392525610299</c:v>
                </c:pt>
                <c:pt idx="311">
                  <c:v>4.8348290756695897</c:v>
                </c:pt>
                <c:pt idx="312">
                  <c:v>5.3949035190808701</c:v>
                </c:pt>
                <c:pt idx="313">
                  <c:v>7.4825610526386699</c:v>
                </c:pt>
                <c:pt idx="314">
                  <c:v>6.2917480544369599</c:v>
                </c:pt>
                <c:pt idx="315">
                  <c:v>6.0466060437042204</c:v>
                </c:pt>
                <c:pt idx="316">
                  <c:v>2.9006285791475399</c:v>
                </c:pt>
                <c:pt idx="317">
                  <c:v>3.0780889712883899</c:v>
                </c:pt>
                <c:pt idx="318">
                  <c:v>3.23326293895783</c:v>
                </c:pt>
                <c:pt idx="319">
                  <c:v>3.48261850276922</c:v>
                </c:pt>
                <c:pt idx="320">
                  <c:v>3.33108535792522</c:v>
                </c:pt>
                <c:pt idx="321">
                  <c:v>2.9876723549329198</c:v>
                </c:pt>
                <c:pt idx="322">
                  <c:v>3.2663542948425501</c:v>
                </c:pt>
                <c:pt idx="323">
                  <c:v>3.2663542948425501</c:v>
                </c:pt>
                <c:pt idx="324">
                  <c:v>3.2187034066862501</c:v>
                </c:pt>
                <c:pt idx="325">
                  <c:v>3.0334748221168701</c:v>
                </c:pt>
                <c:pt idx="326">
                  <c:v>2.8159635803499201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E-EC41-92C0-A04CFCCD705D}"/>
            </c:ext>
          </c:extLst>
        </c:ser>
        <c:ser>
          <c:idx val="1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RobesonPlots!$AS$3:$AS$10</c:f>
              <c:numCache>
                <c:formatCode>General</c:formatCode>
                <c:ptCount val="8"/>
                <c:pt idx="0">
                  <c:v>3.9444303500399999E-4</c:v>
                </c:pt>
                <c:pt idx="1">
                  <c:v>5.6685007194120004E-3</c:v>
                </c:pt>
                <c:pt idx="2">
                  <c:v>0.50325282488220102</c:v>
                </c:pt>
                <c:pt idx="3">
                  <c:v>45.690759070739098</c:v>
                </c:pt>
                <c:pt idx="4">
                  <c:v>2660.26788783139</c:v>
                </c:pt>
                <c:pt idx="5">
                  <c:v>42716.300148416201</c:v>
                </c:pt>
              </c:numCache>
            </c:numRef>
          </c:xVal>
          <c:yVal>
            <c:numRef>
              <c:f>RobesonPlots!$AT$3:$AT$10</c:f>
              <c:numCache>
                <c:formatCode>General</c:formatCode>
                <c:ptCount val="8"/>
                <c:pt idx="0">
                  <c:v>48.507387594812897</c:v>
                </c:pt>
                <c:pt idx="1">
                  <c:v>30.576869321860102</c:v>
                </c:pt>
                <c:pt idx="2">
                  <c:v>13.686978925114699</c:v>
                </c:pt>
                <c:pt idx="3">
                  <c:v>6.21828048190664</c:v>
                </c:pt>
                <c:pt idx="4">
                  <c:v>3.0283753269429701</c:v>
                </c:pt>
                <c:pt idx="5">
                  <c:v>1.8529953702933399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4E-EC41-92C0-A04CFCCD705D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(RobesonPlots!$AX$31:$AX$61,RobesonPlots!$AX$63:$AX$65)</c:f>
              <c:numCache>
                <c:formatCode>General</c:formatCode>
                <c:ptCount val="34"/>
                <c:pt idx="0">
                  <c:v>10.65</c:v>
                </c:pt>
                <c:pt idx="2" formatCode="0.00E+00">
                  <c:v>7320</c:v>
                </c:pt>
                <c:pt idx="3">
                  <c:v>21.5</c:v>
                </c:pt>
                <c:pt idx="4">
                  <c:v>1870</c:v>
                </c:pt>
                <c:pt idx="5">
                  <c:v>600</c:v>
                </c:pt>
                <c:pt idx="6">
                  <c:v>5.63</c:v>
                </c:pt>
                <c:pt idx="8" formatCode="0.00">
                  <c:v>30</c:v>
                </c:pt>
                <c:pt idx="9" formatCode="0.00">
                  <c:v>70</c:v>
                </c:pt>
                <c:pt idx="10" formatCode="0.00">
                  <c:v>82.500000000000014</c:v>
                </c:pt>
                <c:pt idx="11" formatCode="0.00">
                  <c:v>3000</c:v>
                </c:pt>
                <c:pt idx="12">
                  <c:v>350</c:v>
                </c:pt>
                <c:pt idx="13">
                  <c:v>494</c:v>
                </c:pt>
                <c:pt idx="14">
                  <c:v>152.059468404412</c:v>
                </c:pt>
                <c:pt idx="15">
                  <c:v>706.06577646225196</c:v>
                </c:pt>
                <c:pt idx="16">
                  <c:v>1308.81057760007</c:v>
                </c:pt>
                <c:pt idx="17">
                  <c:v>1894.01591767785</c:v>
                </c:pt>
                <c:pt idx="18">
                  <c:v>3016.43527417423</c:v>
                </c:pt>
                <c:pt idx="19">
                  <c:v>18.5</c:v>
                </c:pt>
                <c:pt idx="20">
                  <c:v>310</c:v>
                </c:pt>
                <c:pt idx="21">
                  <c:v>3.8</c:v>
                </c:pt>
                <c:pt idx="22">
                  <c:v>6.51</c:v>
                </c:pt>
                <c:pt idx="23">
                  <c:v>7.2610000000000001</c:v>
                </c:pt>
                <c:pt idx="24">
                  <c:v>8.9290000000000003</c:v>
                </c:pt>
                <c:pt idx="25">
                  <c:v>11.314</c:v>
                </c:pt>
                <c:pt idx="26">
                  <c:v>1752</c:v>
                </c:pt>
                <c:pt idx="31" formatCode="0.00E+00">
                  <c:v>63.366811590904042</c:v>
                </c:pt>
                <c:pt idx="32" formatCode="0.00E+00">
                  <c:v>111.30048288118881</c:v>
                </c:pt>
                <c:pt idx="33" formatCode="0.00E+00">
                  <c:v>217.94280800333775</c:v>
                </c:pt>
              </c:numCache>
            </c:numRef>
          </c:xVal>
          <c:yVal>
            <c:numRef>
              <c:f>(RobesonPlots!$AZ$31:$AZ$61,RobesonPlots!$AZ$63:$AZ$65)</c:f>
              <c:numCache>
                <c:formatCode>General</c:formatCode>
                <c:ptCount val="34"/>
                <c:pt idx="0">
                  <c:v>5.3250000000000002</c:v>
                </c:pt>
                <c:pt idx="2">
                  <c:v>2.71</c:v>
                </c:pt>
                <c:pt idx="3">
                  <c:v>2.7</c:v>
                </c:pt>
                <c:pt idx="4">
                  <c:v>3.4</c:v>
                </c:pt>
                <c:pt idx="5">
                  <c:v>4.8</c:v>
                </c:pt>
                <c:pt idx="6">
                  <c:v>6.4</c:v>
                </c:pt>
                <c:pt idx="8">
                  <c:v>1.8</c:v>
                </c:pt>
                <c:pt idx="9">
                  <c:v>7</c:v>
                </c:pt>
                <c:pt idx="10">
                  <c:v>4.5599999999999996</c:v>
                </c:pt>
                <c:pt idx="11">
                  <c:v>3</c:v>
                </c:pt>
                <c:pt idx="12">
                  <c:v>5.57</c:v>
                </c:pt>
                <c:pt idx="13">
                  <c:v>2.2000000000000002</c:v>
                </c:pt>
                <c:pt idx="14">
                  <c:v>6.3686956222130204</c:v>
                </c:pt>
                <c:pt idx="15">
                  <c:v>4.8974632124215001</c:v>
                </c:pt>
                <c:pt idx="16">
                  <c:v>4.5355818173059497</c:v>
                </c:pt>
                <c:pt idx="17">
                  <c:v>3.48497810969591</c:v>
                </c:pt>
                <c:pt idx="18">
                  <c:v>3.77801337299727</c:v>
                </c:pt>
                <c:pt idx="19">
                  <c:v>1.7</c:v>
                </c:pt>
                <c:pt idx="20">
                  <c:v>2.8440366972477062</c:v>
                </c:pt>
                <c:pt idx="21">
                  <c:v>2.7142857142857144</c:v>
                </c:pt>
                <c:pt idx="22">
                  <c:v>4.9318181818181817</c:v>
                </c:pt>
                <c:pt idx="23">
                  <c:v>1.7909999999999999</c:v>
                </c:pt>
                <c:pt idx="24">
                  <c:v>2.109</c:v>
                </c:pt>
                <c:pt idx="25">
                  <c:v>2.3490000000000002</c:v>
                </c:pt>
                <c:pt idx="26">
                  <c:v>4.8</c:v>
                </c:pt>
                <c:pt idx="31">
                  <c:v>6.4851611724956602</c:v>
                </c:pt>
                <c:pt idx="32">
                  <c:v>5.6501689343438901</c:v>
                </c:pt>
                <c:pt idx="33">
                  <c:v>5.8567254132042699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4E-EC41-92C0-A04CFCCD705D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RobesonPlots!$AU$22:$AU$26</c:f>
              <c:numCache>
                <c:formatCode>0.00E+00</c:formatCode>
                <c:ptCount val="5"/>
                <c:pt idx="0">
                  <c:v>150</c:v>
                </c:pt>
                <c:pt idx="1">
                  <c:v>4800</c:v>
                </c:pt>
                <c:pt idx="2">
                  <c:v>4800</c:v>
                </c:pt>
                <c:pt idx="3" formatCode="General">
                  <c:v>5.7</c:v>
                </c:pt>
                <c:pt idx="4" formatCode="General">
                  <c:v>10</c:v>
                </c:pt>
              </c:numCache>
            </c:numRef>
          </c:xVal>
          <c:yVal>
            <c:numRef>
              <c:f>RobesonPlots!$AV$22:$AV$26</c:f>
              <c:numCache>
                <c:formatCode>General</c:formatCode>
                <c:ptCount val="5"/>
                <c:pt idx="0">
                  <c:v>105.7</c:v>
                </c:pt>
                <c:pt idx="1">
                  <c:v>4.2</c:v>
                </c:pt>
                <c:pt idx="2">
                  <c:v>4.0999999999999996</c:v>
                </c:pt>
                <c:pt idx="3">
                  <c:v>112</c:v>
                </c:pt>
                <c:pt idx="4">
                  <c:v>34.299999999999997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4E-EC41-92C0-A04CFCCD705D}"/>
            </c:ext>
          </c:extLst>
        </c:ser>
        <c:ser>
          <c:idx val="2"/>
          <c:order val="4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RobesonPlots!$BC$10:$BC$12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0.83220440045775901</c:v>
                </c:pt>
                <c:pt idx="2">
                  <c:v>0.83220440045775901</c:v>
                </c:pt>
              </c:numCache>
            </c:numRef>
          </c:xVal>
          <c:yVal>
            <c:numRef>
              <c:f>RobesonPlots!$BD$10:$BD$12</c:f>
              <c:numCache>
                <c:formatCode>General</c:formatCode>
                <c:ptCount val="3"/>
                <c:pt idx="0">
                  <c:v>8.2252956115436202</c:v>
                </c:pt>
                <c:pt idx="1">
                  <c:v>8.2252956115436202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4E-EC41-92C0-A04CFCCD705D}"/>
            </c:ext>
          </c:extLst>
        </c:ser>
        <c:ser>
          <c:idx val="5"/>
          <c:order val="5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RobesonPlots!$AU$21</c:f>
              <c:numCache>
                <c:formatCode>0.00E+00</c:formatCode>
                <c:ptCount val="1"/>
                <c:pt idx="0">
                  <c:v>3000</c:v>
                </c:pt>
              </c:numCache>
            </c:numRef>
          </c:xVal>
          <c:yVal>
            <c:numRef>
              <c:f>RobesonPlots!$AV$21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4E-EC41-92C0-A04CFCCD705D}"/>
            </c:ext>
          </c:extLst>
        </c:ser>
        <c:ser>
          <c:idx val="6"/>
          <c:order val="6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RobesonPlots!$AU$20</c:f>
              <c:numCache>
                <c:formatCode>0.00E+00</c:formatCode>
                <c:ptCount val="1"/>
                <c:pt idx="0">
                  <c:v>8.5500000000000007E-2</c:v>
                </c:pt>
              </c:numCache>
            </c:numRef>
          </c:xVal>
          <c:yVal>
            <c:numRef>
              <c:f>RobesonPlots!$AV$20</c:f>
              <c:numCache>
                <c:formatCode>0.00E+00</c:formatCode>
                <c:ptCount val="1"/>
                <c:pt idx="0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4E-EC41-92C0-A04CFCCD705D}"/>
            </c:ext>
          </c:extLst>
        </c:ser>
        <c:ser>
          <c:idx val="7"/>
          <c:order val="7"/>
          <c:tx>
            <c:strRef>
              <c:f>RobesonPlots!$AT$19</c:f>
              <c:strCache>
                <c:ptCount val="1"/>
                <c:pt idx="0">
                  <c:v>Cl-zif-7-8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RobesonPlots!$AU$19</c:f>
              <c:numCache>
                <c:formatCode>0.00E+00</c:formatCode>
                <c:ptCount val="1"/>
                <c:pt idx="0">
                  <c:v>7.8100000000000003E-2</c:v>
                </c:pt>
              </c:numCache>
            </c:numRef>
          </c:xVal>
          <c:yVal>
            <c:numRef>
              <c:f>RobesonPlots!$AV$19</c:f>
              <c:numCache>
                <c:formatCode>General</c:formatCode>
                <c:ptCount val="1"/>
                <c:pt idx="0">
                  <c:v>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A-0E47-9CFE-CD1F40D50D19}"/>
            </c:ext>
          </c:extLst>
        </c:ser>
        <c:ser>
          <c:idx val="8"/>
          <c:order val="8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RobesonPlots!$AU$18</c:f>
              <c:numCache>
                <c:formatCode>General</c:formatCode>
                <c:ptCount val="1"/>
                <c:pt idx="0">
                  <c:v>3.11</c:v>
                </c:pt>
              </c:numCache>
            </c:numRef>
          </c:xVal>
          <c:yVal>
            <c:numRef>
              <c:f>RobesonPlots!$AV$18</c:f>
              <c:numCache>
                <c:formatCode>0.00E+00</c:formatCode>
                <c:ptCount val="1"/>
                <c:pt idx="0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034F-B3E5-07B2B4F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3E-4"/>
        </c:scaling>
        <c:delete val="0"/>
        <c:axPos val="b"/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"/>
        </c:scaling>
        <c:delete val="0"/>
        <c:axPos val="l"/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RobesonPlots!$E$3:$E$9</c:f>
              <c:numCache>
                <c:formatCode>General</c:formatCode>
                <c:ptCount val="7"/>
                <c:pt idx="0">
                  <c:v>17.836489436312</c:v>
                </c:pt>
                <c:pt idx="1">
                  <c:v>90.308390142267996</c:v>
                </c:pt>
                <c:pt idx="2">
                  <c:v>366.12276892138999</c:v>
                </c:pt>
                <c:pt idx="3">
                  <c:v>1734.0257869075001</c:v>
                </c:pt>
                <c:pt idx="4">
                  <c:v>8585.2807136816009</c:v>
                </c:pt>
                <c:pt idx="5">
                  <c:v>46462.181569273998</c:v>
                </c:pt>
              </c:numCache>
            </c:numRef>
          </c:xVal>
          <c:yVal>
            <c:numRef>
              <c:f>RobesonPlots!$F$3:$F$9</c:f>
              <c:numCache>
                <c:formatCode>General</c:formatCode>
                <c:ptCount val="7"/>
                <c:pt idx="0">
                  <c:v>809.27529000000004</c:v>
                </c:pt>
                <c:pt idx="1">
                  <c:v>189.6266372</c:v>
                </c:pt>
                <c:pt idx="2">
                  <c:v>53.269304099999999</c:v>
                </c:pt>
                <c:pt idx="3">
                  <c:v>12.8649822</c:v>
                </c:pt>
                <c:pt idx="4">
                  <c:v>2.924712296</c:v>
                </c:pt>
                <c:pt idx="5">
                  <c:v>0.63542377000000005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7-BF43-B2CE-67EC38EBC09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RobesonPlots!$C$3:$C$235</c:f>
              <c:numCache>
                <c:formatCode>General</c:formatCode>
                <c:ptCount val="233"/>
                <c:pt idx="0">
                  <c:v>0.28710670841000002</c:v>
                </c:pt>
                <c:pt idx="1">
                  <c:v>0.60133077751999997</c:v>
                </c:pt>
                <c:pt idx="2">
                  <c:v>5.1442502403199999</c:v>
                </c:pt>
                <c:pt idx="3">
                  <c:v>4.0242030870800001</c:v>
                </c:pt>
                <c:pt idx="4">
                  <c:v>8.38340843764</c:v>
                </c:pt>
                <c:pt idx="5">
                  <c:v>23.343092784100001</c:v>
                </c:pt>
                <c:pt idx="6">
                  <c:v>23.876071537800001</c:v>
                </c:pt>
                <c:pt idx="7">
                  <c:v>29.181122759800001</c:v>
                </c:pt>
                <c:pt idx="8">
                  <c:v>54.456354347900003</c:v>
                </c:pt>
                <c:pt idx="9">
                  <c:v>63.546508250499997</c:v>
                </c:pt>
                <c:pt idx="10">
                  <c:v>441.641145623</c:v>
                </c:pt>
                <c:pt idx="11">
                  <c:v>900.29938940600005</c:v>
                </c:pt>
                <c:pt idx="12">
                  <c:v>7314.9709670800003</c:v>
                </c:pt>
                <c:pt idx="13">
                  <c:v>25495.6289617</c:v>
                </c:pt>
                <c:pt idx="14">
                  <c:v>21327.526758600001</c:v>
                </c:pt>
                <c:pt idx="15">
                  <c:v>17462.1547646</c:v>
                </c:pt>
                <c:pt idx="16">
                  <c:v>17070.6872539</c:v>
                </c:pt>
                <c:pt idx="17">
                  <c:v>13966.6002737</c:v>
                </c:pt>
                <c:pt idx="18">
                  <c:v>9790.4480960599994</c:v>
                </c:pt>
                <c:pt idx="19">
                  <c:v>8011.3516517600001</c:v>
                </c:pt>
                <c:pt idx="20">
                  <c:v>8007.4463106800004</c:v>
                </c:pt>
                <c:pt idx="21">
                  <c:v>5996.8131818900001</c:v>
                </c:pt>
                <c:pt idx="22">
                  <c:v>5243.5216764099996</c:v>
                </c:pt>
                <c:pt idx="23">
                  <c:v>5730.6738121300004</c:v>
                </c:pt>
                <c:pt idx="24">
                  <c:v>4012.6428588200001</c:v>
                </c:pt>
                <c:pt idx="25">
                  <c:v>3511.5030277800001</c:v>
                </c:pt>
                <c:pt idx="26">
                  <c:v>2199.96348558</c:v>
                </c:pt>
                <c:pt idx="27">
                  <c:v>1925.2095719599999</c:v>
                </c:pt>
                <c:pt idx="28">
                  <c:v>1683.8663426600001</c:v>
                </c:pt>
                <c:pt idx="29">
                  <c:v>1574.52043815</c:v>
                </c:pt>
                <c:pt idx="30">
                  <c:v>1686.9069490500001</c:v>
                </c:pt>
                <c:pt idx="31">
                  <c:v>1765.5071691200001</c:v>
                </c:pt>
                <c:pt idx="32">
                  <c:v>1807.0510603</c:v>
                </c:pt>
                <c:pt idx="33">
                  <c:v>2209.53117789</c:v>
                </c:pt>
                <c:pt idx="34">
                  <c:v>774.49163063599997</c:v>
                </c:pt>
                <c:pt idx="35">
                  <c:v>414.737876245</c:v>
                </c:pt>
                <c:pt idx="36">
                  <c:v>296.98838516799998</c:v>
                </c:pt>
                <c:pt idx="37">
                  <c:v>495.30808225300001</c:v>
                </c:pt>
                <c:pt idx="38">
                  <c:v>660.95766437999998</c:v>
                </c:pt>
                <c:pt idx="39">
                  <c:v>772.75644216299997</c:v>
                </c:pt>
                <c:pt idx="40">
                  <c:v>883.16860541400001</c:v>
                </c:pt>
                <c:pt idx="41">
                  <c:v>1206.44163766</c:v>
                </c:pt>
                <c:pt idx="42">
                  <c:v>1128.04344868</c:v>
                </c:pt>
                <c:pt idx="43">
                  <c:v>316.70097214499998</c:v>
                </c:pt>
                <c:pt idx="44">
                  <c:v>362.44600061400001</c:v>
                </c:pt>
                <c:pt idx="45">
                  <c:v>323.99519954900001</c:v>
                </c:pt>
                <c:pt idx="46">
                  <c:v>221.91765486599999</c:v>
                </c:pt>
                <c:pt idx="47">
                  <c:v>142.033031166</c:v>
                </c:pt>
                <c:pt idx="48">
                  <c:v>63.723368100400002</c:v>
                </c:pt>
                <c:pt idx="49">
                  <c:v>47.697132528499999</c:v>
                </c:pt>
                <c:pt idx="50">
                  <c:v>32.652212470199999</c:v>
                </c:pt>
                <c:pt idx="51">
                  <c:v>26.1337629943</c:v>
                </c:pt>
                <c:pt idx="52">
                  <c:v>15.6752411303</c:v>
                </c:pt>
                <c:pt idx="53">
                  <c:v>6.2970746793399996</c:v>
                </c:pt>
                <c:pt idx="54">
                  <c:v>8.4210998109100004</c:v>
                </c:pt>
                <c:pt idx="55">
                  <c:v>10.0658788165</c:v>
                </c:pt>
                <c:pt idx="56">
                  <c:v>11.2472982225</c:v>
                </c:pt>
                <c:pt idx="57">
                  <c:v>13.450637025100001</c:v>
                </c:pt>
                <c:pt idx="58">
                  <c:v>21.962836618000001</c:v>
                </c:pt>
                <c:pt idx="59">
                  <c:v>22.923500388899999</c:v>
                </c:pt>
                <c:pt idx="60">
                  <c:v>30.6004205146</c:v>
                </c:pt>
                <c:pt idx="61">
                  <c:v>51.0792500035</c:v>
                </c:pt>
                <c:pt idx="62">
                  <c:v>74.632853847899995</c:v>
                </c:pt>
                <c:pt idx="63">
                  <c:v>74.651051361100002</c:v>
                </c:pt>
                <c:pt idx="64">
                  <c:v>87.278026963499997</c:v>
                </c:pt>
                <c:pt idx="65">
                  <c:v>109.08469390400001</c:v>
                </c:pt>
                <c:pt idx="66">
                  <c:v>127.48004992600001</c:v>
                </c:pt>
                <c:pt idx="67">
                  <c:v>136.23349526199999</c:v>
                </c:pt>
                <c:pt idx="68">
                  <c:v>121.869997557</c:v>
                </c:pt>
                <c:pt idx="69">
                  <c:v>111.43943286</c:v>
                </c:pt>
                <c:pt idx="70">
                  <c:v>78.018964795900004</c:v>
                </c:pt>
                <c:pt idx="71">
                  <c:v>63.906952014300003</c:v>
                </c:pt>
                <c:pt idx="72">
                  <c:v>74.698385663500005</c:v>
                </c:pt>
                <c:pt idx="73">
                  <c:v>76.430011195700004</c:v>
                </c:pt>
                <c:pt idx="74">
                  <c:v>63.950591882499999</c:v>
                </c:pt>
                <c:pt idx="75">
                  <c:v>57.210882576800003</c:v>
                </c:pt>
                <c:pt idx="76">
                  <c:v>57.2359942414</c:v>
                </c:pt>
                <c:pt idx="77">
                  <c:v>57.2359942414</c:v>
                </c:pt>
                <c:pt idx="78">
                  <c:v>81.797659392499995</c:v>
                </c:pt>
                <c:pt idx="79">
                  <c:v>81.797659392499995</c:v>
                </c:pt>
                <c:pt idx="80">
                  <c:v>106.821371392</c:v>
                </c:pt>
                <c:pt idx="81">
                  <c:v>106.821371392</c:v>
                </c:pt>
                <c:pt idx="82">
                  <c:v>159.580107553</c:v>
                </c:pt>
                <c:pt idx="83">
                  <c:v>159.47898604900001</c:v>
                </c:pt>
                <c:pt idx="84">
                  <c:v>159.47898604900001</c:v>
                </c:pt>
                <c:pt idx="85">
                  <c:v>194.77129524099999</c:v>
                </c:pt>
                <c:pt idx="86">
                  <c:v>194.75230227399999</c:v>
                </c:pt>
                <c:pt idx="87">
                  <c:v>290.954032428</c:v>
                </c:pt>
                <c:pt idx="88">
                  <c:v>290.85474200599998</c:v>
                </c:pt>
                <c:pt idx="89">
                  <c:v>332.33130821100002</c:v>
                </c:pt>
                <c:pt idx="90">
                  <c:v>332.33130821100002</c:v>
                </c:pt>
                <c:pt idx="91">
                  <c:v>291.12432344500002</c:v>
                </c:pt>
                <c:pt idx="92">
                  <c:v>238.535745706</c:v>
                </c:pt>
                <c:pt idx="93">
                  <c:v>233.42713388199999</c:v>
                </c:pt>
                <c:pt idx="94">
                  <c:v>195.465807657</c:v>
                </c:pt>
                <c:pt idx="95">
                  <c:v>130.80463650499999</c:v>
                </c:pt>
                <c:pt idx="96">
                  <c:v>122.233018528</c:v>
                </c:pt>
                <c:pt idx="97">
                  <c:v>122.298596313</c:v>
                </c:pt>
                <c:pt idx="98">
                  <c:v>48.005113309000002</c:v>
                </c:pt>
                <c:pt idx="99">
                  <c:v>74.972054830399998</c:v>
                </c:pt>
                <c:pt idx="100">
                  <c:v>75.015934845900006</c:v>
                </c:pt>
                <c:pt idx="101">
                  <c:v>60.031518950200002</c:v>
                </c:pt>
                <c:pt idx="102">
                  <c:v>60.025665024600002</c:v>
                </c:pt>
                <c:pt idx="103">
                  <c:v>60.025665024600002</c:v>
                </c:pt>
                <c:pt idx="104">
                  <c:v>42.024085426399999</c:v>
                </c:pt>
                <c:pt idx="105">
                  <c:v>13.493992588399999</c:v>
                </c:pt>
                <c:pt idx="106">
                  <c:v>11.8075734288</c:v>
                </c:pt>
                <c:pt idx="107">
                  <c:v>10.805417737599999</c:v>
                </c:pt>
                <c:pt idx="108">
                  <c:v>10.1101485109</c:v>
                </c:pt>
                <c:pt idx="109">
                  <c:v>9.8897655370299997</c:v>
                </c:pt>
                <c:pt idx="110">
                  <c:v>9.4614612003200005</c:v>
                </c:pt>
                <c:pt idx="111">
                  <c:v>9.9143893509400005</c:v>
                </c:pt>
                <c:pt idx="112">
                  <c:v>16.921518412400001</c:v>
                </c:pt>
                <c:pt idx="113">
                  <c:v>16.921518412400001</c:v>
                </c:pt>
                <c:pt idx="114">
                  <c:v>22.600535350000001</c:v>
                </c:pt>
                <c:pt idx="115">
                  <c:v>22.600535350000001</c:v>
                </c:pt>
                <c:pt idx="116">
                  <c:v>24.703863336800001</c:v>
                </c:pt>
                <c:pt idx="117">
                  <c:v>25.828461567200002</c:v>
                </c:pt>
                <c:pt idx="118">
                  <c:v>27.604670341999999</c:v>
                </c:pt>
                <c:pt idx="119">
                  <c:v>26.3975850918</c:v>
                </c:pt>
                <c:pt idx="120">
                  <c:v>25.244513629899998</c:v>
                </c:pt>
                <c:pt idx="121">
                  <c:v>24.144163817900001</c:v>
                </c:pt>
                <c:pt idx="122">
                  <c:v>18.486408461500002</c:v>
                </c:pt>
                <c:pt idx="123">
                  <c:v>21.125703536700001</c:v>
                </c:pt>
                <c:pt idx="124">
                  <c:v>24.687005426500001</c:v>
                </c:pt>
                <c:pt idx="125">
                  <c:v>28.221187266000001</c:v>
                </c:pt>
                <c:pt idx="126">
                  <c:v>35.2706125383</c:v>
                </c:pt>
                <c:pt idx="127">
                  <c:v>37.694314724800002</c:v>
                </c:pt>
                <c:pt idx="128">
                  <c:v>37.6869636212</c:v>
                </c:pt>
                <c:pt idx="129">
                  <c:v>40.286531547400003</c:v>
                </c:pt>
                <c:pt idx="130">
                  <c:v>40.286531547400003</c:v>
                </c:pt>
                <c:pt idx="131">
                  <c:v>40.286531547400003</c:v>
                </c:pt>
                <c:pt idx="132">
                  <c:v>44.029372922999997</c:v>
                </c:pt>
                <c:pt idx="133">
                  <c:v>48.115252564599999</c:v>
                </c:pt>
                <c:pt idx="134">
                  <c:v>55.062447196900003</c:v>
                </c:pt>
                <c:pt idx="135">
                  <c:v>80.429244688300003</c:v>
                </c:pt>
                <c:pt idx="136">
                  <c:v>82.237563290599994</c:v>
                </c:pt>
                <c:pt idx="137">
                  <c:v>78.683705225500006</c:v>
                </c:pt>
                <c:pt idx="138">
                  <c:v>38.573770054699999</c:v>
                </c:pt>
                <c:pt idx="139">
                  <c:v>33.774393785900003</c:v>
                </c:pt>
                <c:pt idx="140">
                  <c:v>41.284803009500003</c:v>
                </c:pt>
                <c:pt idx="141">
                  <c:v>56.380101821099998</c:v>
                </c:pt>
                <c:pt idx="142">
                  <c:v>64.438885434100001</c:v>
                </c:pt>
                <c:pt idx="143">
                  <c:v>60.289657656899998</c:v>
                </c:pt>
                <c:pt idx="144">
                  <c:v>44.158372484499999</c:v>
                </c:pt>
                <c:pt idx="145">
                  <c:v>33.073632358799998</c:v>
                </c:pt>
                <c:pt idx="146">
                  <c:v>28.301111148299999</c:v>
                </c:pt>
                <c:pt idx="147">
                  <c:v>28.280419504800001</c:v>
                </c:pt>
                <c:pt idx="148">
                  <c:v>28.897934551100001</c:v>
                </c:pt>
                <c:pt idx="149">
                  <c:v>30.209040954199999</c:v>
                </c:pt>
                <c:pt idx="150">
                  <c:v>21.1555969369</c:v>
                </c:pt>
                <c:pt idx="151">
                  <c:v>21.1555969369</c:v>
                </c:pt>
                <c:pt idx="152">
                  <c:v>12.3909239556</c:v>
                </c:pt>
                <c:pt idx="153">
                  <c:v>14.1565180845</c:v>
                </c:pt>
                <c:pt idx="154">
                  <c:v>9.2778099466199997</c:v>
                </c:pt>
                <c:pt idx="155">
                  <c:v>9.2791671894000007</c:v>
                </c:pt>
                <c:pt idx="156">
                  <c:v>9.2845981463099996</c:v>
                </c:pt>
                <c:pt idx="157">
                  <c:v>6.2095673193699996</c:v>
                </c:pt>
                <c:pt idx="158">
                  <c:v>6.20805362758</c:v>
                </c:pt>
                <c:pt idx="159">
                  <c:v>4.75632062694</c:v>
                </c:pt>
                <c:pt idx="160">
                  <c:v>4.4500605554100003</c:v>
                </c:pt>
                <c:pt idx="161">
                  <c:v>3.0483269909300001</c:v>
                </c:pt>
                <c:pt idx="162">
                  <c:v>4.0952655114400001</c:v>
                </c:pt>
                <c:pt idx="163">
                  <c:v>6.3914223256999998</c:v>
                </c:pt>
                <c:pt idx="164">
                  <c:v>5.2261648129999996</c:v>
                </c:pt>
                <c:pt idx="165">
                  <c:v>3.7418410848599999</c:v>
                </c:pt>
                <c:pt idx="166">
                  <c:v>3.7394699835799998</c:v>
                </c:pt>
                <c:pt idx="167">
                  <c:v>6.1065790188699998</c:v>
                </c:pt>
                <c:pt idx="168">
                  <c:v>4.3722020024899999</c:v>
                </c:pt>
                <c:pt idx="169">
                  <c:v>244.935662237</c:v>
                </c:pt>
                <c:pt idx="170">
                  <c:v>183.50500511300001</c:v>
                </c:pt>
                <c:pt idx="171">
                  <c:v>183.594503014</c:v>
                </c:pt>
                <c:pt idx="172">
                  <c:v>183.64822270499999</c:v>
                </c:pt>
                <c:pt idx="173">
                  <c:v>146.943035888</c:v>
                </c:pt>
                <c:pt idx="174">
                  <c:v>146.892890386</c:v>
                </c:pt>
                <c:pt idx="175">
                  <c:v>134.47795325800001</c:v>
                </c:pt>
                <c:pt idx="176">
                  <c:v>117.671496946</c:v>
                </c:pt>
                <c:pt idx="177">
                  <c:v>105.229122714</c:v>
                </c:pt>
                <c:pt idx="178">
                  <c:v>86.119738705100005</c:v>
                </c:pt>
                <c:pt idx="179">
                  <c:v>77.051151702300004</c:v>
                </c:pt>
                <c:pt idx="180">
                  <c:v>73.699857449000007</c:v>
                </c:pt>
                <c:pt idx="181">
                  <c:v>68.940867147899993</c:v>
                </c:pt>
                <c:pt idx="182">
                  <c:v>65.958403449200006</c:v>
                </c:pt>
                <c:pt idx="183">
                  <c:v>86.216373412400003</c:v>
                </c:pt>
                <c:pt idx="184">
                  <c:v>96.415366261100004</c:v>
                </c:pt>
                <c:pt idx="185">
                  <c:v>123.15431599599999</c:v>
                </c:pt>
                <c:pt idx="186">
                  <c:v>67.497295186399995</c:v>
                </c:pt>
                <c:pt idx="187">
                  <c:v>61.759496703400004</c:v>
                </c:pt>
                <c:pt idx="188">
                  <c:v>49.449566681</c:v>
                </c:pt>
                <c:pt idx="189">
                  <c:v>45.250378959499997</c:v>
                </c:pt>
                <c:pt idx="190">
                  <c:v>61.834826628099997</c:v>
                </c:pt>
                <c:pt idx="191">
                  <c:v>45.268033481499998</c:v>
                </c:pt>
                <c:pt idx="192">
                  <c:v>31.6783341117</c:v>
                </c:pt>
                <c:pt idx="193">
                  <c:v>30.962128161399999</c:v>
                </c:pt>
                <c:pt idx="194">
                  <c:v>28.952939714199999</c:v>
                </c:pt>
                <c:pt idx="195">
                  <c:v>25.334530118899998</c:v>
                </c:pt>
                <c:pt idx="196">
                  <c:v>24.2278939027</c:v>
                </c:pt>
                <c:pt idx="197">
                  <c:v>24.2208069026</c:v>
                </c:pt>
                <c:pt idx="198">
                  <c:v>20.715644048200001</c:v>
                </c:pt>
                <c:pt idx="199">
                  <c:v>19.374202292</c:v>
                </c:pt>
                <c:pt idx="200">
                  <c:v>19.374202292</c:v>
                </c:pt>
                <c:pt idx="201">
                  <c:v>17.327298351300001</c:v>
                </c:pt>
                <c:pt idx="202">
                  <c:v>18.133767182700002</c:v>
                </c:pt>
                <c:pt idx="203">
                  <c:v>20.280884515499999</c:v>
                </c:pt>
                <c:pt idx="204">
                  <c:v>22.176982274299998</c:v>
                </c:pt>
                <c:pt idx="205">
                  <c:v>22.680018090099999</c:v>
                </c:pt>
                <c:pt idx="206">
                  <c:v>29.645788958000001</c:v>
                </c:pt>
                <c:pt idx="207">
                  <c:v>31.701511872299999</c:v>
                </c:pt>
                <c:pt idx="208">
                  <c:v>35.449923568899997</c:v>
                </c:pt>
                <c:pt idx="209">
                  <c:v>35.451652130900001</c:v>
                </c:pt>
                <c:pt idx="210">
                  <c:v>37.904425024799998</c:v>
                </c:pt>
                <c:pt idx="211">
                  <c:v>46.328710814099999</c:v>
                </c:pt>
                <c:pt idx="212">
                  <c:v>54.183547836700001</c:v>
                </c:pt>
                <c:pt idx="213">
                  <c:v>27.7856234204</c:v>
                </c:pt>
                <c:pt idx="214">
                  <c:v>14.5661370521</c:v>
                </c:pt>
                <c:pt idx="215">
                  <c:v>14.884194879900001</c:v>
                </c:pt>
                <c:pt idx="216">
                  <c:v>8.7207128591299998</c:v>
                </c:pt>
                <c:pt idx="217">
                  <c:v>8.1536172571299996</c:v>
                </c:pt>
                <c:pt idx="218">
                  <c:v>13.889181171000001</c:v>
                </c:pt>
                <c:pt idx="219">
                  <c:v>11.3730338648</c:v>
                </c:pt>
                <c:pt idx="220">
                  <c:v>16.1044433832</c:v>
                </c:pt>
                <c:pt idx="221">
                  <c:v>21.997132053200001</c:v>
                </c:pt>
                <c:pt idx="222">
                  <c:v>24.577709065099999</c:v>
                </c:pt>
                <c:pt idx="223">
                  <c:v>27.517319532599998</c:v>
                </c:pt>
                <c:pt idx="224">
                  <c:v>18.841313413799998</c:v>
                </c:pt>
                <c:pt idx="225">
                  <c:v>148.759720356</c:v>
                </c:pt>
                <c:pt idx="226">
                  <c:v>145.346838757</c:v>
                </c:pt>
                <c:pt idx="227">
                  <c:v>1356.1492094</c:v>
                </c:pt>
                <c:pt idx="228">
                  <c:v>908.90034904499998</c:v>
                </c:pt>
                <c:pt idx="229">
                  <c:v>1843.36026169</c:v>
                </c:pt>
                <c:pt idx="230">
                  <c:v>2153.6878036200001</c:v>
                </c:pt>
                <c:pt idx="231">
                  <c:v>4.6806290976699998</c:v>
                </c:pt>
                <c:pt idx="232">
                  <c:v>9.2223335861500004</c:v>
                </c:pt>
              </c:numCache>
            </c:numRef>
          </c:xVal>
          <c:yVal>
            <c:numRef>
              <c:f>RobesonPlots!$D$3:$D$235</c:f>
              <c:numCache>
                <c:formatCode>General</c:formatCode>
                <c:ptCount val="233"/>
                <c:pt idx="0">
                  <c:v>98.9973643602641</c:v>
                </c:pt>
                <c:pt idx="1">
                  <c:v>336.78465668916101</c:v>
                </c:pt>
                <c:pt idx="2">
                  <c:v>3.25113505572314</c:v>
                </c:pt>
                <c:pt idx="3">
                  <c:v>2.83761876959796</c:v>
                </c:pt>
                <c:pt idx="4">
                  <c:v>1.8305519435740301</c:v>
                </c:pt>
                <c:pt idx="5">
                  <c:v>1.3529789146819799</c:v>
                </c:pt>
                <c:pt idx="6">
                  <c:v>1.48142045506178</c:v>
                </c:pt>
                <c:pt idx="7">
                  <c:v>1.52688890667661</c:v>
                </c:pt>
                <c:pt idx="8">
                  <c:v>1.5039828652473599</c:v>
                </c:pt>
                <c:pt idx="9">
                  <c:v>0.91329838875861002</c:v>
                </c:pt>
                <c:pt idx="10">
                  <c:v>0.94132977138012197</c:v>
                </c:pt>
                <c:pt idx="11">
                  <c:v>0.72802186041642802</c:v>
                </c:pt>
                <c:pt idx="12">
                  <c:v>0.80927529003597298</c:v>
                </c:pt>
                <c:pt idx="13">
                  <c:v>1.01523025425258</c:v>
                </c:pt>
                <c:pt idx="14">
                  <c:v>0.94132977138012197</c:v>
                </c:pt>
                <c:pt idx="15">
                  <c:v>1.12853858261014</c:v>
                </c:pt>
                <c:pt idx="16">
                  <c:v>1</c:v>
                </c:pt>
                <c:pt idx="17">
                  <c:v>0.95566646313376902</c:v>
                </c:pt>
                <c:pt idx="18">
                  <c:v>1.41574384670292</c:v>
                </c:pt>
                <c:pt idx="19">
                  <c:v>1.41574384670292</c:v>
                </c:pt>
                <c:pt idx="20">
                  <c:v>1.2171361694821901</c:v>
                </c:pt>
                <c:pt idx="21">
                  <c:v>1.4373059854447401</c:v>
                </c:pt>
                <c:pt idx="22">
                  <c:v>1.2171361694821901</c:v>
                </c:pt>
                <c:pt idx="23">
                  <c:v>1.1116085024879101</c:v>
                </c:pt>
                <c:pt idx="24">
                  <c:v>1.16317621824123</c:v>
                </c:pt>
                <c:pt idx="25">
                  <c:v>1.2735993324397099</c:v>
                </c:pt>
                <c:pt idx="26">
                  <c:v>1.41574384670292</c:v>
                </c:pt>
                <c:pt idx="27">
                  <c:v>1.5501438129407501</c:v>
                </c:pt>
                <c:pt idx="28">
                  <c:v>1.4373059854447401</c:v>
                </c:pt>
                <c:pt idx="29">
                  <c:v>1.3126892406597901</c:v>
                </c:pt>
                <c:pt idx="30">
                  <c:v>2.5144189249028202</c:v>
                </c:pt>
                <c:pt idx="31">
                  <c:v>3.4019557880708602</c:v>
                </c:pt>
                <c:pt idx="32">
                  <c:v>4.6027744499401999</c:v>
                </c:pt>
                <c:pt idx="33">
                  <c:v>5.4353780886863703</c:v>
                </c:pt>
                <c:pt idx="34">
                  <c:v>3.9570740681921501</c:v>
                </c:pt>
                <c:pt idx="35">
                  <c:v>3.25113505572314</c:v>
                </c:pt>
                <c:pt idx="36">
                  <c:v>3.5597731209645498</c:v>
                </c:pt>
                <c:pt idx="37">
                  <c:v>2.5915926501850102</c:v>
                </c:pt>
                <c:pt idx="38">
                  <c:v>1.80309041806647</c:v>
                </c:pt>
                <c:pt idx="39">
                  <c:v>1.9742621253468999</c:v>
                </c:pt>
                <c:pt idx="40">
                  <c:v>1.88673610262923</c:v>
                </c:pt>
                <c:pt idx="41">
                  <c:v>1.85843171509723</c:v>
                </c:pt>
                <c:pt idx="42">
                  <c:v>1.6718401406051</c:v>
                </c:pt>
                <c:pt idx="43">
                  <c:v>1.5977215540971399</c:v>
                </c:pt>
                <c:pt idx="44">
                  <c:v>2.3313897333321099</c:v>
                </c:pt>
                <c:pt idx="45">
                  <c:v>1.85843171509723</c:v>
                </c:pt>
                <c:pt idx="46">
                  <c:v>2.0973118936335702</c:v>
                </c:pt>
                <c:pt idx="47">
                  <c:v>1.7493971014980401</c:v>
                </c:pt>
                <c:pt idx="48">
                  <c:v>2.16168357422637</c:v>
                </c:pt>
                <c:pt idx="49">
                  <c:v>2.16168357422637</c:v>
                </c:pt>
                <c:pt idx="50">
                  <c:v>2.0658484957952798</c:v>
                </c:pt>
                <c:pt idx="51">
                  <c:v>2.16168357422637</c:v>
                </c:pt>
                <c:pt idx="52">
                  <c:v>3.3006506692312998</c:v>
                </c:pt>
                <c:pt idx="53">
                  <c:v>5.4353780886863703</c:v>
                </c:pt>
                <c:pt idx="54">
                  <c:v>7.3539519473171104</c:v>
                </c:pt>
                <c:pt idx="55">
                  <c:v>7.6951030835616399</c:v>
                </c:pt>
                <c:pt idx="56">
                  <c:v>6.7163524644929797</c:v>
                </c:pt>
                <c:pt idx="57">
                  <c:v>8.1747155115252799</c:v>
                </c:pt>
                <c:pt idx="58">
                  <c:v>8.4256177151709402</c:v>
                </c:pt>
                <c:pt idx="59">
                  <c:v>4.8896514164126401</c:v>
                </c:pt>
                <c:pt idx="60">
                  <c:v>3.7816429791075499</c:v>
                </c:pt>
                <c:pt idx="61">
                  <c:v>3.6139893706783699</c:v>
                </c:pt>
                <c:pt idx="62">
                  <c:v>4.0785264419534997</c:v>
                </c:pt>
                <c:pt idx="63">
                  <c:v>4.39871717917684</c:v>
                </c:pt>
                <c:pt idx="64">
                  <c:v>4.8162979737167104</c:v>
                </c:pt>
                <c:pt idx="65">
                  <c:v>5.1164832135876699</c:v>
                </c:pt>
                <c:pt idx="66">
                  <c:v>4.8896514164126401</c:v>
                </c:pt>
                <c:pt idx="67">
                  <c:v>4.2677300075796403</c:v>
                </c:pt>
                <c:pt idx="68">
                  <c:v>4.2677300075796403</c:v>
                </c:pt>
                <c:pt idx="69">
                  <c:v>3.8392383631718698</c:v>
                </c:pt>
                <c:pt idx="70">
                  <c:v>3.8392383631718698</c:v>
                </c:pt>
                <c:pt idx="71">
                  <c:v>5.2735207167760398</c:v>
                </c:pt>
                <c:pt idx="72">
                  <c:v>5.3538377780988204</c:v>
                </c:pt>
                <c:pt idx="73">
                  <c:v>6.5163496052642698</c:v>
                </c:pt>
                <c:pt idx="74">
                  <c:v>6.5163496052642698</c:v>
                </c:pt>
                <c:pt idx="75">
                  <c:v>6.6155952665511899</c:v>
                </c:pt>
                <c:pt idx="76">
                  <c:v>7.5796628905890602</c:v>
                </c:pt>
                <c:pt idx="77">
                  <c:v>7.5796628905890602</c:v>
                </c:pt>
                <c:pt idx="78">
                  <c:v>8.9507609037136895</c:v>
                </c:pt>
                <c:pt idx="79">
                  <c:v>8.9507609037136895</c:v>
                </c:pt>
                <c:pt idx="80">
                  <c:v>7.6951030835616399</c:v>
                </c:pt>
                <c:pt idx="81">
                  <c:v>7.6951030835616399</c:v>
                </c:pt>
                <c:pt idx="82">
                  <c:v>8.4256177151709402</c:v>
                </c:pt>
                <c:pt idx="83">
                  <c:v>6.9224939053084302</c:v>
                </c:pt>
                <c:pt idx="84">
                  <c:v>6.9224939053084302</c:v>
                </c:pt>
                <c:pt idx="85">
                  <c:v>5.68752624306076</c:v>
                </c:pt>
                <c:pt idx="86">
                  <c:v>5.5181602789360102</c:v>
                </c:pt>
                <c:pt idx="87">
                  <c:v>6.1340338841563602</c:v>
                </c:pt>
                <c:pt idx="88">
                  <c:v>5.5181602789360102</c:v>
                </c:pt>
                <c:pt idx="89">
                  <c:v>4.8896514164126401</c:v>
                </c:pt>
                <c:pt idx="90">
                  <c:v>4.8896514164126401</c:v>
                </c:pt>
                <c:pt idx="91">
                  <c:v>7.3539519473171104</c:v>
                </c:pt>
                <c:pt idx="92">
                  <c:v>11.0602177206174</c:v>
                </c:pt>
                <c:pt idx="93">
                  <c:v>13.461791030111399</c:v>
                </c:pt>
                <c:pt idx="94">
                  <c:v>17.144928069392801</c:v>
                </c:pt>
                <c:pt idx="95">
                  <c:v>14.3008236214334</c:v>
                </c:pt>
                <c:pt idx="96">
                  <c:v>10.7308610974339</c:v>
                </c:pt>
                <c:pt idx="97">
                  <c:v>12.671984672741701</c:v>
                </c:pt>
                <c:pt idx="98">
                  <c:v>15.8969171301654</c:v>
                </c:pt>
                <c:pt idx="99">
                  <c:v>16.6343779377139</c:v>
                </c:pt>
                <c:pt idx="100">
                  <c:v>19.942572593774301</c:v>
                </c:pt>
                <c:pt idx="101">
                  <c:v>19.942572593774301</c:v>
                </c:pt>
                <c:pt idx="102">
                  <c:v>19.348712822385501</c:v>
                </c:pt>
                <c:pt idx="103">
                  <c:v>19.348712822385501</c:v>
                </c:pt>
                <c:pt idx="104">
                  <c:v>19.348712822385501</c:v>
                </c:pt>
                <c:pt idx="105">
                  <c:v>22.1683332567221</c:v>
                </c:pt>
                <c:pt idx="106">
                  <c:v>23.550018209049298</c:v>
                </c:pt>
                <c:pt idx="107">
                  <c:v>26.981880223891501</c:v>
                </c:pt>
                <c:pt idx="108">
                  <c:v>29.993287469988299</c:v>
                </c:pt>
                <c:pt idx="109">
                  <c:v>32.347954765504802</c:v>
                </c:pt>
                <c:pt idx="110">
                  <c:v>35.418823862673598</c:v>
                </c:pt>
                <c:pt idx="111">
                  <c:v>69.926042476409606</c:v>
                </c:pt>
                <c:pt idx="112">
                  <c:v>65.823465577835293</c:v>
                </c:pt>
                <c:pt idx="113">
                  <c:v>65.823465577835293</c:v>
                </c:pt>
                <c:pt idx="114">
                  <c:v>60.1164650547449</c:v>
                </c:pt>
                <c:pt idx="115">
                  <c:v>60.1164650547449</c:v>
                </c:pt>
                <c:pt idx="116">
                  <c:v>57.451289534973</c:v>
                </c:pt>
                <c:pt idx="117">
                  <c:v>56.589418306164099</c:v>
                </c:pt>
                <c:pt idx="118">
                  <c:v>50.907687535233897</c:v>
                </c:pt>
                <c:pt idx="119">
                  <c:v>48.650769693116104</c:v>
                </c:pt>
                <c:pt idx="120">
                  <c:v>47.202023056643199</c:v>
                </c:pt>
                <c:pt idx="121">
                  <c:v>47.202023056643199</c:v>
                </c:pt>
                <c:pt idx="122">
                  <c:v>53.269304196675499</c:v>
                </c:pt>
                <c:pt idx="123">
                  <c:v>49.3917332851263</c:v>
                </c:pt>
                <c:pt idx="124">
                  <c:v>46.493909001355902</c:v>
                </c:pt>
                <c:pt idx="125">
                  <c:v>47.920921869032398</c:v>
                </c:pt>
                <c:pt idx="126">
                  <c:v>50.143981941034802</c:v>
                </c:pt>
                <c:pt idx="127">
                  <c:v>44.432669572589198</c:v>
                </c:pt>
                <c:pt idx="128">
                  <c:v>41.8257946905739</c:v>
                </c:pt>
                <c:pt idx="129">
                  <c:v>39.971509279700001</c:v>
                </c:pt>
                <c:pt idx="130">
                  <c:v>39.971509279700001</c:v>
                </c:pt>
                <c:pt idx="131">
                  <c:v>39.971509279700001</c:v>
                </c:pt>
                <c:pt idx="132">
                  <c:v>36.5059150213999</c:v>
                </c:pt>
                <c:pt idx="133">
                  <c:v>32.347954765504802</c:v>
                </c:pt>
                <c:pt idx="134">
                  <c:v>46.493909001355902</c:v>
                </c:pt>
                <c:pt idx="135">
                  <c:v>47.920921869032398</c:v>
                </c:pt>
                <c:pt idx="136">
                  <c:v>47.202023056643199</c:v>
                </c:pt>
                <c:pt idx="137">
                  <c:v>53.269304196675499</c:v>
                </c:pt>
                <c:pt idx="138">
                  <c:v>56.589418306164099</c:v>
                </c:pt>
                <c:pt idx="139">
                  <c:v>73.169923999542405</c:v>
                </c:pt>
                <c:pt idx="140">
                  <c:v>78.914236863864005</c:v>
                </c:pt>
                <c:pt idx="141">
                  <c:v>70.991033882202501</c:v>
                </c:pt>
                <c:pt idx="142">
                  <c:v>68.877027830390205</c:v>
                </c:pt>
                <c:pt idx="143">
                  <c:v>75.415689634589597</c:v>
                </c:pt>
                <c:pt idx="144">
                  <c:v>90.414133361578394</c:v>
                </c:pt>
                <c:pt idx="145">
                  <c:v>110.046311946763</c:v>
                </c:pt>
                <c:pt idx="146">
                  <c:v>115.15137989242101</c:v>
                </c:pt>
                <c:pt idx="147">
                  <c:v>91.791163600702504</c:v>
                </c:pt>
                <c:pt idx="148">
                  <c:v>74.284320545697895</c:v>
                </c:pt>
                <c:pt idx="149">
                  <c:v>69.926042476409606</c:v>
                </c:pt>
                <c:pt idx="150">
                  <c:v>76.564289762358598</c:v>
                </c:pt>
                <c:pt idx="151">
                  <c:v>76.564289762358598</c:v>
                </c:pt>
                <c:pt idx="152">
                  <c:v>73.169923999542405</c:v>
                </c:pt>
                <c:pt idx="153">
                  <c:v>62.905278539977402</c:v>
                </c:pt>
                <c:pt idx="154">
                  <c:v>81.336309644286104</c:v>
                </c:pt>
                <c:pt idx="155">
                  <c:v>85.109515486786407</c:v>
                </c:pt>
                <c:pt idx="156">
                  <c:v>102.0358379118</c:v>
                </c:pt>
                <c:pt idx="157">
                  <c:v>70.991033882202501</c:v>
                </c:pt>
                <c:pt idx="158">
                  <c:v>65.823465577835293</c:v>
                </c:pt>
                <c:pt idx="159">
                  <c:v>90.414133361578394</c:v>
                </c:pt>
                <c:pt idx="160">
                  <c:v>98.9973643602641</c:v>
                </c:pt>
                <c:pt idx="161">
                  <c:v>115.15137989242101</c:v>
                </c:pt>
                <c:pt idx="162">
                  <c:v>645.10143617121003</c:v>
                </c:pt>
                <c:pt idx="163">
                  <c:v>546.28332373216494</c:v>
                </c:pt>
                <c:pt idx="164">
                  <c:v>435.46140730472302</c:v>
                </c:pt>
                <c:pt idx="165">
                  <c:v>455.66253928884402</c:v>
                </c:pt>
                <c:pt idx="166">
                  <c:v>374.37268788314498</c:v>
                </c:pt>
                <c:pt idx="167">
                  <c:v>397.706201657961</c:v>
                </c:pt>
                <c:pt idx="168">
                  <c:v>416.15586295015902</c:v>
                </c:pt>
                <c:pt idx="169">
                  <c:v>40.580285528889497</c:v>
                </c:pt>
                <c:pt idx="170">
                  <c:v>54.080609243449302</c:v>
                </c:pt>
                <c:pt idx="171">
                  <c:v>62.905278539977402</c:v>
                </c:pt>
                <c:pt idx="172">
                  <c:v>68.877027830390205</c:v>
                </c:pt>
                <c:pt idx="173">
                  <c:v>65.823465577835293</c:v>
                </c:pt>
                <c:pt idx="174">
                  <c:v>59.214611466639802</c:v>
                </c:pt>
                <c:pt idx="175">
                  <c:v>76.564289762358598</c:v>
                </c:pt>
                <c:pt idx="176">
                  <c:v>81.336309644286104</c:v>
                </c:pt>
                <c:pt idx="177">
                  <c:v>73.169923999542405</c:v>
                </c:pt>
                <c:pt idx="178">
                  <c:v>76.564289762358598</c:v>
                </c:pt>
                <c:pt idx="179">
                  <c:v>80.1161207554496</c:v>
                </c:pt>
                <c:pt idx="180">
                  <c:v>82.575082320135706</c:v>
                </c:pt>
                <c:pt idx="181">
                  <c:v>85.109515486786407</c:v>
                </c:pt>
                <c:pt idx="182">
                  <c:v>94.608461057738793</c:v>
                </c:pt>
                <c:pt idx="183">
                  <c:v>108.39542210823799</c:v>
                </c:pt>
                <c:pt idx="184">
                  <c:v>122.32841602745999</c:v>
                </c:pt>
                <c:pt idx="185">
                  <c:v>110.046311946763</c:v>
                </c:pt>
                <c:pt idx="186">
                  <c:v>49327284628504</c:v>
                </c:pt>
                <c:pt idx="187">
                  <c:v>131.931988854227</c:v>
                </c:pt>
                <c:pt idx="188">
                  <c:v>155.79738899098101</c:v>
                </c:pt>
                <c:pt idx="189">
                  <c:v>175.823364546243</c:v>
                </c:pt>
                <c:pt idx="190">
                  <c:v>192.51469915021801</c:v>
                </c:pt>
                <c:pt idx="191">
                  <c:v>198.42345061476399</c:v>
                </c:pt>
                <c:pt idx="192">
                  <c:v>173.18570226779201</c:v>
                </c:pt>
                <c:pt idx="193">
                  <c:v>144.45660966680799</c:v>
                </c:pt>
                <c:pt idx="194">
                  <c:v>133.94134658852599</c:v>
                </c:pt>
                <c:pt idx="195">
                  <c:v>142.289504338261</c:v>
                </c:pt>
                <c:pt idx="196">
                  <c:v>138.052337236574</c:v>
                </c:pt>
                <c:pt idx="197">
                  <c:v>126.08297716252299</c:v>
                </c:pt>
                <c:pt idx="198">
                  <c:v>113.42390498123601</c:v>
                </c:pt>
                <c:pt idx="199">
                  <c:v>110.046311946763</c:v>
                </c:pt>
                <c:pt idx="200">
                  <c:v>110.046311946763</c:v>
                </c:pt>
                <c:pt idx="201">
                  <c:v>102.0358379118</c:v>
                </c:pt>
                <c:pt idx="202">
                  <c:v>135.98130735200399</c:v>
                </c:pt>
                <c:pt idx="203">
                  <c:v>158.170222837203</c:v>
                </c:pt>
                <c:pt idx="204">
                  <c:v>170.58760960122399</c:v>
                </c:pt>
                <c:pt idx="205">
                  <c:v>178.501199091828</c:v>
                </c:pt>
                <c:pt idx="206">
                  <c:v>204.513556251349</c:v>
                </c:pt>
                <c:pt idx="207">
                  <c:v>217.26026571060601</c:v>
                </c:pt>
                <c:pt idx="208">
                  <c:v>241.50835861669299</c:v>
                </c:pt>
                <c:pt idx="209">
                  <c:v>245.18659232255101</c:v>
                </c:pt>
                <c:pt idx="210">
                  <c:v>248.92084646294799</c:v>
                </c:pt>
                <c:pt idx="211">
                  <c:v>260.46832871659097</c:v>
                </c:pt>
                <c:pt idx="212">
                  <c:v>317.02542388554002</c:v>
                </c:pt>
                <c:pt idx="213">
                  <c:v>385.86311005651601</c:v>
                </c:pt>
                <c:pt idx="214">
                  <c:v>435.46140730472302</c:v>
                </c:pt>
                <c:pt idx="215">
                  <c:v>352.408156696003</c:v>
                </c:pt>
                <c:pt idx="216">
                  <c:v>374.37268788314498</c:v>
                </c:pt>
                <c:pt idx="217">
                  <c:v>331.732289575138</c:v>
                </c:pt>
                <c:pt idx="218">
                  <c:v>170.58760960122399</c:v>
                </c:pt>
                <c:pt idx="219">
                  <c:v>210.79058226730399</c:v>
                </c:pt>
                <c:pt idx="220">
                  <c:v>14.3008236214334</c:v>
                </c:pt>
                <c:pt idx="221">
                  <c:v>13.6668175301952</c:v>
                </c:pt>
                <c:pt idx="222">
                  <c:v>11.7495675340232</c:v>
                </c:pt>
                <c:pt idx="223">
                  <c:v>19.0584478164808</c:v>
                </c:pt>
                <c:pt idx="224">
                  <c:v>19.348712822385501</c:v>
                </c:pt>
                <c:pt idx="225">
                  <c:v>2.9692564080285799</c:v>
                </c:pt>
                <c:pt idx="226">
                  <c:v>2.2280309806398799</c:v>
                </c:pt>
                <c:pt idx="227">
                  <c:v>10.411312218363101</c:v>
                </c:pt>
                <c:pt idx="228">
                  <c:v>13.8749666360037</c:v>
                </c:pt>
                <c:pt idx="229">
                  <c:v>2.19460656467548</c:v>
                </c:pt>
                <c:pt idx="230">
                  <c:v>1.9446446922529399</c:v>
                </c:pt>
                <c:pt idx="231">
                  <c:v>625.89128714927006</c:v>
                </c:pt>
                <c:pt idx="232">
                  <c:v>12.671984672741701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27-BF43-B2CE-67EC38EBC09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RobesonPlots!$G$50:$G$95</c:f>
              <c:numCache>
                <c:formatCode>General</c:formatCode>
                <c:ptCount val="46"/>
                <c:pt idx="0" formatCode="0.00E+00">
                  <c:v>13826.865671641792</c:v>
                </c:pt>
                <c:pt idx="1">
                  <c:v>4156</c:v>
                </c:pt>
                <c:pt idx="2" formatCode="0.00E+00">
                  <c:v>22686.567164179109</c:v>
                </c:pt>
                <c:pt idx="4">
                  <c:v>3727.5937203149301</c:v>
                </c:pt>
                <c:pt idx="5">
                  <c:v>4822.0289526972001</c:v>
                </c:pt>
                <c:pt idx="6">
                  <c:v>6061.8989934975698</c:v>
                </c:pt>
                <c:pt idx="7">
                  <c:v>5329.7651717852204</c:v>
                </c:pt>
                <c:pt idx="8">
                  <c:v>4120.09122715597</c:v>
                </c:pt>
                <c:pt idx="9">
                  <c:v>4553.9168143714396</c:v>
                </c:pt>
                <c:pt idx="10">
                  <c:v>2164.72995430624</c:v>
                </c:pt>
                <c:pt idx="11">
                  <c:v>2392.6655003446499</c:v>
                </c:pt>
                <c:pt idx="12" formatCode="0.00E+00">
                  <c:v>3761.1940298507457</c:v>
                </c:pt>
                <c:pt idx="13" formatCode="0.00E+00">
                  <c:v>179104.4776119403</c:v>
                </c:pt>
                <c:pt idx="14" formatCode="0.00E+00">
                  <c:v>358.20895522388054</c:v>
                </c:pt>
                <c:pt idx="15">
                  <c:v>6.7</c:v>
                </c:pt>
                <c:pt idx="16">
                  <c:v>28.11</c:v>
                </c:pt>
                <c:pt idx="17">
                  <c:v>62.6</c:v>
                </c:pt>
                <c:pt idx="18">
                  <c:v>42.5</c:v>
                </c:pt>
                <c:pt idx="19">
                  <c:v>25</c:v>
                </c:pt>
                <c:pt idx="20">
                  <c:v>187</c:v>
                </c:pt>
                <c:pt idx="21" formatCode="0.00E+00">
                  <c:v>2000</c:v>
                </c:pt>
                <c:pt idx="22">
                  <c:v>4200</c:v>
                </c:pt>
                <c:pt idx="23">
                  <c:v>130080</c:v>
                </c:pt>
                <c:pt idx="24" formatCode="0.00E+00">
                  <c:v>174000</c:v>
                </c:pt>
                <c:pt idx="25" formatCode="0.00E+00">
                  <c:v>60000</c:v>
                </c:pt>
                <c:pt idx="26">
                  <c:v>14.4</c:v>
                </c:pt>
                <c:pt idx="27">
                  <c:v>18900</c:v>
                </c:pt>
                <c:pt idx="28">
                  <c:v>6130</c:v>
                </c:pt>
                <c:pt idx="29">
                  <c:v>36.5</c:v>
                </c:pt>
                <c:pt idx="30">
                  <c:v>1180</c:v>
                </c:pt>
                <c:pt idx="31">
                  <c:v>10.7</c:v>
                </c:pt>
                <c:pt idx="32">
                  <c:v>10.8</c:v>
                </c:pt>
                <c:pt idx="33">
                  <c:v>12.1</c:v>
                </c:pt>
                <c:pt idx="34">
                  <c:v>11.5</c:v>
                </c:pt>
                <c:pt idx="35">
                  <c:v>68.010000000000005</c:v>
                </c:pt>
                <c:pt idx="36">
                  <c:v>33.4</c:v>
                </c:pt>
                <c:pt idx="37">
                  <c:v>31.8</c:v>
                </c:pt>
                <c:pt idx="38">
                  <c:v>78.5</c:v>
                </c:pt>
                <c:pt idx="39">
                  <c:v>88.2</c:v>
                </c:pt>
                <c:pt idx="40">
                  <c:v>110.1</c:v>
                </c:pt>
                <c:pt idx="41">
                  <c:v>72.3</c:v>
                </c:pt>
                <c:pt idx="43" formatCode="0.00E+00">
                  <c:v>3671.0999999999995</c:v>
                </c:pt>
                <c:pt idx="44" formatCode="0.00E+00">
                  <c:v>3920</c:v>
                </c:pt>
                <c:pt idx="45" formatCode="0.00E+00">
                  <c:v>3772.6999999999994</c:v>
                </c:pt>
              </c:numCache>
            </c:numRef>
          </c:xVal>
          <c:yVal>
            <c:numRef>
              <c:f>RobesonPlots!$H$50:$H$95</c:f>
              <c:numCache>
                <c:formatCode>General</c:formatCode>
                <c:ptCount val="46"/>
                <c:pt idx="0">
                  <c:v>20.315789473684212</c:v>
                </c:pt>
                <c:pt idx="1">
                  <c:v>50</c:v>
                </c:pt>
                <c:pt idx="2">
                  <c:v>5.2</c:v>
                </c:pt>
                <c:pt idx="4">
                  <c:v>16.9718712975213</c:v>
                </c:pt>
                <c:pt idx="5">
                  <c:v>32.118611090488898</c:v>
                </c:pt>
                <c:pt idx="6">
                  <c:v>9.8456239320535293</c:v>
                </c:pt>
                <c:pt idx="7">
                  <c:v>13.439353527569301</c:v>
                </c:pt>
                <c:pt idx="8">
                  <c:v>2.0455533500501901</c:v>
                </c:pt>
                <c:pt idx="9">
                  <c:v>2.3166736812810802</c:v>
                </c:pt>
                <c:pt idx="10">
                  <c:v>3.2118611090488902</c:v>
                </c:pt>
                <c:pt idx="11">
                  <c:v>3.9934785066340601</c:v>
                </c:pt>
                <c:pt idx="12">
                  <c:v>3.6</c:v>
                </c:pt>
                <c:pt idx="13">
                  <c:v>6</c:v>
                </c:pt>
                <c:pt idx="14">
                  <c:v>5.9</c:v>
                </c:pt>
                <c:pt idx="15">
                  <c:v>310</c:v>
                </c:pt>
                <c:pt idx="16">
                  <c:v>97</c:v>
                </c:pt>
                <c:pt idx="17">
                  <c:v>160.5</c:v>
                </c:pt>
                <c:pt idx="18">
                  <c:v>18.5</c:v>
                </c:pt>
                <c:pt idx="19">
                  <c:v>10</c:v>
                </c:pt>
                <c:pt idx="20">
                  <c:v>62</c:v>
                </c:pt>
                <c:pt idx="21">
                  <c:v>8.5</c:v>
                </c:pt>
                <c:pt idx="22">
                  <c:v>17</c:v>
                </c:pt>
                <c:pt idx="23">
                  <c:v>27.3</c:v>
                </c:pt>
                <c:pt idx="24">
                  <c:v>70.5</c:v>
                </c:pt>
                <c:pt idx="25">
                  <c:v>7.77</c:v>
                </c:pt>
                <c:pt idx="26">
                  <c:v>34.6</c:v>
                </c:pt>
                <c:pt idx="27">
                  <c:v>64</c:v>
                </c:pt>
                <c:pt idx="28">
                  <c:v>2.52</c:v>
                </c:pt>
                <c:pt idx="29">
                  <c:v>1.4</c:v>
                </c:pt>
                <c:pt idx="30">
                  <c:v>11.1</c:v>
                </c:pt>
                <c:pt idx="31">
                  <c:v>1.4439946018893386</c:v>
                </c:pt>
                <c:pt idx="32">
                  <c:v>1.3670886075949367</c:v>
                </c:pt>
                <c:pt idx="33">
                  <c:v>1.5277777777777777</c:v>
                </c:pt>
                <c:pt idx="34">
                  <c:v>3.0263157894736845</c:v>
                </c:pt>
                <c:pt idx="35">
                  <c:v>68.010000000000005</c:v>
                </c:pt>
                <c:pt idx="36">
                  <c:v>278.2</c:v>
                </c:pt>
                <c:pt idx="37">
                  <c:v>278</c:v>
                </c:pt>
                <c:pt idx="38">
                  <c:v>223.9</c:v>
                </c:pt>
                <c:pt idx="39">
                  <c:v>233.4</c:v>
                </c:pt>
                <c:pt idx="40">
                  <c:v>225.2</c:v>
                </c:pt>
                <c:pt idx="41">
                  <c:v>318.3</c:v>
                </c:pt>
                <c:pt idx="43">
                  <c:v>34.9</c:v>
                </c:pt>
                <c:pt idx="44">
                  <c:v>23.1</c:v>
                </c:pt>
                <c:pt idx="45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7-BF43-B2CE-67EC38EBC09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RobesonPlots!$G$22:$G$26</c:f>
              <c:numCache>
                <c:formatCode>0.00E+00</c:formatCode>
                <c:ptCount val="5"/>
                <c:pt idx="0">
                  <c:v>150</c:v>
                </c:pt>
                <c:pt idx="1">
                  <c:v>970</c:v>
                </c:pt>
                <c:pt idx="2">
                  <c:v>12500</c:v>
                </c:pt>
                <c:pt idx="3">
                  <c:v>210</c:v>
                </c:pt>
                <c:pt idx="4">
                  <c:v>960</c:v>
                </c:pt>
              </c:numCache>
            </c:numRef>
          </c:xVal>
          <c:yVal>
            <c:numRef>
              <c:f>RobesonPlots!$H$22:$H$26</c:f>
              <c:numCache>
                <c:formatCode>General</c:formatCode>
                <c:ptCount val="5"/>
                <c:pt idx="0" formatCode="0.00E+00">
                  <c:v>38000</c:v>
                </c:pt>
                <c:pt idx="1">
                  <c:v>16</c:v>
                </c:pt>
                <c:pt idx="2">
                  <c:v>20</c:v>
                </c:pt>
                <c:pt idx="3" formatCode="0.00E+00">
                  <c:v>20000</c:v>
                </c:pt>
                <c:pt idx="4" formatCode="0.00E+00">
                  <c:v>39000000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27-BF43-B2CE-67EC38EBC096}"/>
            </c:ext>
          </c:extLst>
        </c:ser>
        <c:ser>
          <c:idx val="4"/>
          <c:order val="4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RobesonPlots!$G$21</c:f>
              <c:numCache>
                <c:formatCode>0.00E+00</c:formatCode>
                <c:ptCount val="1"/>
                <c:pt idx="0">
                  <c:v>4400</c:v>
                </c:pt>
              </c:numCache>
            </c:numRef>
          </c:xVal>
          <c:yVal>
            <c:numRef>
              <c:f>RobesonPlots!$H$21</c:f>
              <c:numCache>
                <c:formatCode>General</c:formatCode>
                <c:ptCount val="1"/>
                <c:pt idx="0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27-BF43-B2CE-67EC38EBC096}"/>
            </c:ext>
          </c:extLst>
        </c:ser>
        <c:ser>
          <c:idx val="5"/>
          <c:order val="5"/>
          <c:tx>
            <c:v>Br-ZIF-7-8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RobesonPlots!$G$20</c:f>
              <c:numCache>
                <c:formatCode>General</c:formatCode>
                <c:ptCount val="1"/>
                <c:pt idx="0">
                  <c:v>20.5</c:v>
                </c:pt>
              </c:numCache>
            </c:numRef>
          </c:xVal>
          <c:yVal>
            <c:numRef>
              <c:f>RobesonPlots!$H$20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27-BF43-B2CE-67EC38EBC096}"/>
            </c:ext>
          </c:extLst>
        </c:ser>
        <c:ser>
          <c:idx val="6"/>
          <c:order val="6"/>
          <c:tx>
            <c:v>Cl-ZIF-7-8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RobesonPlots!$G$19</c:f>
              <c:numCache>
                <c:formatCode>General</c:formatCode>
                <c:ptCount val="1"/>
                <c:pt idx="0">
                  <c:v>15.4</c:v>
                </c:pt>
              </c:numCache>
            </c:numRef>
          </c:xVal>
          <c:yVal>
            <c:numRef>
              <c:f>RobesonPlots!$H$19</c:f>
              <c:numCache>
                <c:formatCode>0.00E+00</c:formatCode>
                <c:ptCount val="1"/>
                <c:pt idx="0">
                  <c:v>37200000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3943-A3FE-904774E85599}"/>
            </c:ext>
          </c:extLst>
        </c:ser>
        <c:ser>
          <c:idx val="7"/>
          <c:order val="7"/>
          <c:tx>
            <c:v>Cd-Cl-zif-7-8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RobesonPlots!$G$18</c:f>
              <c:numCache>
                <c:formatCode>0.00E+00</c:formatCode>
                <c:ptCount val="1"/>
                <c:pt idx="0">
                  <c:v>59.1</c:v>
                </c:pt>
              </c:numCache>
            </c:numRef>
          </c:xVal>
          <c:yVal>
            <c:numRef>
              <c:f>RobesonPlots!$H$18</c:f>
              <c:numCache>
                <c:formatCode>0.00E+00</c:formatCode>
                <c:ptCount val="1"/>
                <c:pt idx="0">
                  <c:v>45600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0-8348-88B5-E6DF83BF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0"/>
          <c:min val="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0.1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EB9-40EA-9C2E-D83500DC981D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9-40EA-9C2E-D83500DC981D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prstDash val="sysDash"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3"/>
            <c:backward val="5.18"/>
            <c:dispRSqr val="0"/>
            <c:dispEq val="0"/>
          </c:trendline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9-40EA-9C2E-D83500DC981D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B9-40EA-9C2E-D83500DC9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EB9-40EA-9C2E-D83500DC981D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B9-40EA-9C2E-D83500DC981D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B9-40EA-9C2E-D83500DC981D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B9-40EA-9C2E-D83500DC981D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B9-40EA-9C2E-D83500DC981D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B9-40EA-9C2E-D83500DC981D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Sheet3!$Z$10:$Z$17</c:f>
              <c:numCache>
                <c:formatCode>General</c:formatCode>
                <c:ptCount val="8"/>
                <c:pt idx="0">
                  <c:v>1.28023990807749</c:v>
                </c:pt>
                <c:pt idx="1">
                  <c:v>1.2494795610346301</c:v>
                </c:pt>
                <c:pt idx="2">
                  <c:v>1.26176454321383</c:v>
                </c:pt>
                <c:pt idx="3">
                  <c:v>1.23271098138714</c:v>
                </c:pt>
                <c:pt idx="4">
                  <c:v>8.7300669307943597</c:v>
                </c:pt>
                <c:pt idx="5">
                  <c:v>75.301673763700904</c:v>
                </c:pt>
                <c:pt idx="6">
                  <c:v>2203.9967547061301</c:v>
                </c:pt>
                <c:pt idx="7">
                  <c:v>7780.8887868101501</c:v>
                </c:pt>
              </c:numCache>
            </c:numRef>
          </c:xVal>
          <c:yVal>
            <c:numRef>
              <c:f>Sheet3!$AA$10:$AA$17</c:f>
              <c:numCache>
                <c:formatCode>General</c:formatCode>
                <c:ptCount val="8"/>
                <c:pt idx="0">
                  <c:v>959.65039846140303</c:v>
                </c:pt>
                <c:pt idx="1">
                  <c:v>360.246574900761</c:v>
                </c:pt>
                <c:pt idx="2">
                  <c:v>84.904899439140905</c:v>
                </c:pt>
                <c:pt idx="3">
                  <c:v>34.867906062538196</c:v>
                </c:pt>
                <c:pt idx="4">
                  <c:v>34.4645330430793</c:v>
                </c:pt>
                <c:pt idx="5">
                  <c:v>34.333114489545601</c:v>
                </c:pt>
                <c:pt idx="6">
                  <c:v>33.850656143871603</c:v>
                </c:pt>
                <c:pt idx="7">
                  <c:v>34.051941731376601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66-4DCA-B745-FD8467DC6796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Sheet3!$W$10:$W$18</c:f>
              <c:numCache>
                <c:formatCode>General</c:formatCode>
                <c:ptCount val="9"/>
                <c:pt idx="0">
                  <c:v>1.2621761162802701E-2</c:v>
                </c:pt>
                <c:pt idx="1">
                  <c:v>0.68318068061758597</c:v>
                </c:pt>
                <c:pt idx="2">
                  <c:v>20.782401926185699</c:v>
                </c:pt>
                <c:pt idx="3">
                  <c:v>577.02821560597795</c:v>
                </c:pt>
                <c:pt idx="4">
                  <c:v>5772.0298924749204</c:v>
                </c:pt>
                <c:pt idx="5">
                  <c:v>8547.1469530559498</c:v>
                </c:pt>
                <c:pt idx="6">
                  <c:v>101.24466689421401</c:v>
                </c:pt>
                <c:pt idx="7">
                  <c:v>9.2256078884907694E-2</c:v>
                </c:pt>
                <c:pt idx="8">
                  <c:v>3.9448093697397999</c:v>
                </c:pt>
              </c:numCache>
            </c:numRef>
          </c:xVal>
          <c:yVal>
            <c:numRef>
              <c:f>Sheet3!$X$10:$X$18</c:f>
              <c:numCache>
                <c:formatCode>General</c:formatCode>
                <c:ptCount val="9"/>
                <c:pt idx="0">
                  <c:v>155.36165835794</c:v>
                </c:pt>
                <c:pt idx="1">
                  <c:v>38.184528967847498</c:v>
                </c:pt>
                <c:pt idx="2">
                  <c:v>11.0610594908821</c:v>
                </c:pt>
                <c:pt idx="3">
                  <c:v>3.3931185292075599</c:v>
                </c:pt>
                <c:pt idx="4">
                  <c:v>1.46934446148445</c:v>
                </c:pt>
                <c:pt idx="5">
                  <c:v>1.27801997133945</c:v>
                </c:pt>
                <c:pt idx="6">
                  <c:v>6.3305682012828797</c:v>
                </c:pt>
                <c:pt idx="7">
                  <c:v>77.338138629707103</c:v>
                </c:pt>
                <c:pt idx="8">
                  <c:v>20.2996070859712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66-4DCA-B745-FD8467DC6796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Sheet3!$T$10:$T$28</c:f>
              <c:numCache>
                <c:formatCode>General</c:formatCode>
                <c:ptCount val="19"/>
                <c:pt idx="0">
                  <c:v>3.1155897100858702E-2</c:v>
                </c:pt>
                <c:pt idx="1">
                  <c:v>0.102739106161888</c:v>
                </c:pt>
                <c:pt idx="2">
                  <c:v>0.12845118047459</c:v>
                </c:pt>
                <c:pt idx="3">
                  <c:v>0.156944017983461</c:v>
                </c:pt>
                <c:pt idx="4">
                  <c:v>0.106075816054783</c:v>
                </c:pt>
                <c:pt idx="5">
                  <c:v>9.20843077717272E-2</c:v>
                </c:pt>
                <c:pt idx="6">
                  <c:v>0.50439533490314603</c:v>
                </c:pt>
                <c:pt idx="7">
                  <c:v>0.62472097559732098</c:v>
                </c:pt>
                <c:pt idx="8">
                  <c:v>0.77598911552705396</c:v>
                </c:pt>
                <c:pt idx="9">
                  <c:v>0.96424421968844298</c:v>
                </c:pt>
                <c:pt idx="10">
                  <c:v>1.86492578717729</c:v>
                </c:pt>
                <c:pt idx="11">
                  <c:v>3.3081223133858901</c:v>
                </c:pt>
                <c:pt idx="12">
                  <c:v>2.3717535251555701</c:v>
                </c:pt>
                <c:pt idx="13">
                  <c:v>9.0988281337776193</c:v>
                </c:pt>
                <c:pt idx="14">
                  <c:v>38.923215866729301</c:v>
                </c:pt>
                <c:pt idx="15">
                  <c:v>30.4009393263578</c:v>
                </c:pt>
                <c:pt idx="16">
                  <c:v>53.148861405258799</c:v>
                </c:pt>
                <c:pt idx="17">
                  <c:v>256.66483365822302</c:v>
                </c:pt>
                <c:pt idx="18">
                  <c:v>6138.7233704560103</c:v>
                </c:pt>
              </c:numCache>
            </c:numRef>
          </c:xVal>
          <c:yVal>
            <c:numRef>
              <c:f>Sheet3!$U$10:$U$28</c:f>
              <c:numCache>
                <c:formatCode>General</c:formatCode>
                <c:ptCount val="19"/>
                <c:pt idx="0">
                  <c:v>3.7772253034465799</c:v>
                </c:pt>
                <c:pt idx="1">
                  <c:v>9.6395225225805792</c:v>
                </c:pt>
                <c:pt idx="2">
                  <c:v>9.6357058208477806</c:v>
                </c:pt>
                <c:pt idx="3">
                  <c:v>12.8186633049857</c:v>
                </c:pt>
                <c:pt idx="4">
                  <c:v>15.861452980786</c:v>
                </c:pt>
                <c:pt idx="5">
                  <c:v>20.771753708816199</c:v>
                </c:pt>
                <c:pt idx="6">
                  <c:v>10.864800892962201</c:v>
                </c:pt>
                <c:pt idx="7">
                  <c:v>15.055701669655599</c:v>
                </c:pt>
                <c:pt idx="8">
                  <c:v>26.872438828740499</c:v>
                </c:pt>
                <c:pt idx="9">
                  <c:v>15.6710203825101</c:v>
                </c:pt>
                <c:pt idx="10">
                  <c:v>19.834726728067299</c:v>
                </c:pt>
                <c:pt idx="11">
                  <c:v>12.8540981416017</c:v>
                </c:pt>
                <c:pt idx="12">
                  <c:v>8.8344043098006999</c:v>
                </c:pt>
                <c:pt idx="13">
                  <c:v>4.0908035654761896</c:v>
                </c:pt>
                <c:pt idx="14">
                  <c:v>8.3703992466527701</c:v>
                </c:pt>
                <c:pt idx="15">
                  <c:v>10.439534666826299</c:v>
                </c:pt>
                <c:pt idx="16">
                  <c:v>1.8928501544141101</c:v>
                </c:pt>
                <c:pt idx="17">
                  <c:v>1.59014090658947</c:v>
                </c:pt>
                <c:pt idx="18">
                  <c:v>1.02576487444371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6-4DCA-B745-FD8467DC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466-4DCA-B745-FD8467DC6796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66-4DCA-B745-FD8467DC679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66-4DCA-B745-FD8467DC679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66-4DCA-B745-FD8467DC679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466-4DCA-B745-FD8467DC6796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466-4DCA-B745-FD8467DC6796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1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650240</xdr:colOff>
      <xdr:row>39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7D9447-BD6B-46EF-B44F-C8B76C10A6E5}"/>
            </a:ext>
          </a:extLst>
        </xdr:cNvPr>
        <xdr:cNvSpPr txBox="1"/>
      </xdr:nvSpPr>
      <xdr:spPr>
        <a:xfrm>
          <a:off x="541140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640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571E0A-1B2A-4E12-A198-59AF688B33E4}"/>
            </a:ext>
          </a:extLst>
        </xdr:cNvPr>
        <xdr:cNvSpPr txBox="1"/>
      </xdr:nvSpPr>
      <xdr:spPr>
        <a:xfrm>
          <a:off x="54114065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39</xdr:row>
      <xdr:rowOff>162560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AC66AC-2FD5-4AE5-9E14-AC41A587D303}"/>
            </a:ext>
          </a:extLst>
        </xdr:cNvPr>
        <xdr:cNvSpPr txBox="1"/>
      </xdr:nvSpPr>
      <xdr:spPr>
        <a:xfrm>
          <a:off x="48126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640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635048-9547-4C44-AF10-E60E008010A6}"/>
            </a:ext>
          </a:extLst>
        </xdr:cNvPr>
        <xdr:cNvSpPr txBox="1"/>
      </xdr:nvSpPr>
      <xdr:spPr>
        <a:xfrm>
          <a:off x="4812665" y="12814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364BCA-D9B6-43EC-9E25-11E00CFAC24F}"/>
            </a:ext>
          </a:extLst>
        </xdr:cNvPr>
        <xdr:cNvSpPr txBox="1"/>
      </xdr:nvSpPr>
      <xdr:spPr>
        <a:xfrm>
          <a:off x="40674290" y="740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1EDDC4-7309-4AA7-AB70-B90294CF7645}"/>
            </a:ext>
          </a:extLst>
        </xdr:cNvPr>
        <xdr:cNvSpPr txBox="1"/>
      </xdr:nvSpPr>
      <xdr:spPr>
        <a:xfrm>
          <a:off x="47113190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462AD-0864-B148-8149-C8609F219EF8}"/>
            </a:ext>
          </a:extLst>
        </xdr:cNvPr>
        <xdr:cNvSpPr txBox="1"/>
      </xdr:nvSpPr>
      <xdr:spPr>
        <a:xfrm>
          <a:off x="6634480" y="3616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373713</xdr:colOff>
      <xdr:row>26</xdr:row>
      <xdr:rowOff>93159</xdr:rowOff>
    </xdr:from>
    <xdr:to>
      <xdr:col>17</xdr:col>
      <xdr:colOff>2427419</xdr:colOff>
      <xdr:row>49</xdr:row>
      <xdr:rowOff>130184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6B2FA-C966-F148-ADA5-D4FF40092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992674</xdr:colOff>
      <xdr:row>81</xdr:row>
      <xdr:rowOff>50559</xdr:rowOff>
    </xdr:from>
    <xdr:to>
      <xdr:col>29</xdr:col>
      <xdr:colOff>106408</xdr:colOff>
      <xdr:row>102</xdr:row>
      <xdr:rowOff>114837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5BACE-1B3A-8E42-A2C6-B2746E721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556590</xdr:colOff>
      <xdr:row>1</xdr:row>
      <xdr:rowOff>101600</xdr:rowOff>
    </xdr:from>
    <xdr:to>
      <xdr:col>39</xdr:col>
      <xdr:colOff>622023</xdr:colOff>
      <xdr:row>20</xdr:row>
      <xdr:rowOff>85661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12DCE-C4D7-264A-B9A7-7BA680D32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867914</xdr:colOff>
      <xdr:row>1</xdr:row>
      <xdr:rowOff>240407</xdr:rowOff>
    </xdr:from>
    <xdr:to>
      <xdr:col>47</xdr:col>
      <xdr:colOff>500767</xdr:colOff>
      <xdr:row>27</xdr:row>
      <xdr:rowOff>9740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0996B-9BE5-E74B-9A3D-FD01FFEB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180409</xdr:colOff>
      <xdr:row>18</xdr:row>
      <xdr:rowOff>124474</xdr:rowOff>
    </xdr:from>
    <xdr:to>
      <xdr:col>11</xdr:col>
      <xdr:colOff>41272</xdr:colOff>
      <xdr:row>42</xdr:row>
      <xdr:rowOff>137677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BCB2EA-2354-6140-BB0C-3E19679EF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486508</xdr:colOff>
      <xdr:row>8</xdr:row>
      <xdr:rowOff>93052</xdr:rowOff>
    </xdr:from>
    <xdr:to>
      <xdr:col>14</xdr:col>
      <xdr:colOff>124558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DC1FA-5CCD-4747-8325-21B002C8E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71587</xdr:colOff>
      <xdr:row>9</xdr:row>
      <xdr:rowOff>9466</xdr:rowOff>
    </xdr:from>
    <xdr:to>
      <xdr:col>25</xdr:col>
      <xdr:colOff>395438</xdr:colOff>
      <xdr:row>36</xdr:row>
      <xdr:rowOff>115197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2FC93-3749-48DB-B042-D891A4B46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823-CFC6-4239-B8F0-FB770110C75F}">
  <dimension ref="A1:BC1200"/>
  <sheetViews>
    <sheetView tabSelected="1" zoomScale="50" zoomScaleNormal="50" workbookViewId="0">
      <pane xSplit="1" ySplit="1" topLeftCell="P561" activePane="bottomRight" state="frozen"/>
      <selection pane="topRight" activeCell="B1" sqref="B1"/>
      <selection pane="bottomLeft" activeCell="A2" sqref="A2"/>
      <selection pane="bottomRight" activeCell="AK597" sqref="AK597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2" width="18.625" style="38" customWidth="1"/>
    <col min="13" max="13" width="33.625" style="38" bestFit="1" customWidth="1"/>
    <col min="14" max="14" width="31.125" style="38" bestFit="1" customWidth="1"/>
    <col min="15" max="15" width="32" style="38" bestFit="1" customWidth="1"/>
    <col min="16" max="18" width="22.125" style="38" bestFit="1" customWidth="1"/>
    <col min="19" max="19" width="22.625" style="38" customWidth="1"/>
    <col min="20" max="20" width="34" style="38" customWidth="1"/>
    <col min="21" max="21" width="20.625" style="38" bestFit="1" customWidth="1"/>
    <col min="22" max="24" width="22" style="38" bestFit="1" customWidth="1"/>
    <col min="25" max="27" width="20.125" style="38" bestFit="1" customWidth="1"/>
    <col min="28" max="30" width="20.125" style="38" customWidth="1"/>
    <col min="31" max="31" width="13.625" style="38" bestFit="1" customWidth="1"/>
    <col min="32" max="33" width="13.625" style="38" customWidth="1"/>
    <col min="34" max="34" width="17.5" style="38" bestFit="1" customWidth="1"/>
    <col min="35" max="35" width="37" style="38" bestFit="1" customWidth="1"/>
    <col min="36" max="36" width="40" style="38" bestFit="1" customWidth="1"/>
    <col min="37" max="37" width="19.875" style="123" bestFit="1" customWidth="1"/>
    <col min="38" max="38" width="13.5" style="304" bestFit="1" customWidth="1"/>
    <col min="39" max="39" width="17.375" style="38" bestFit="1" customWidth="1"/>
    <col min="40" max="40" width="12.625" bestFit="1" customWidth="1"/>
    <col min="43" max="43" width="16.625" bestFit="1" customWidth="1"/>
    <col min="44" max="44" width="15" bestFit="1" customWidth="1"/>
    <col min="45" max="45" width="32.625" bestFit="1" customWidth="1"/>
    <col min="48" max="48" width="14.125" bestFit="1" customWidth="1"/>
    <col min="49" max="49" width="11.625" bestFit="1" customWidth="1"/>
    <col min="53" max="53" width="12.625" bestFit="1" customWidth="1"/>
    <col min="54" max="54" width="32.375" bestFit="1" customWidth="1"/>
    <col min="55" max="55" width="32.625" bestFit="1" customWidth="1"/>
  </cols>
  <sheetData>
    <row r="1" spans="1:55" s="42" customFormat="1" ht="28.5" x14ac:dyDescent="0.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124" t="s">
        <v>36</v>
      </c>
      <c r="AL1" s="290" t="s">
        <v>37</v>
      </c>
      <c r="AM1" s="43" t="s">
        <v>38</v>
      </c>
      <c r="AQ1" s="245" t="s">
        <v>3</v>
      </c>
      <c r="AR1" s="245" t="s">
        <v>39</v>
      </c>
      <c r="AS1" s="245" t="s">
        <v>40</v>
      </c>
    </row>
    <row r="2" spans="1:55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48</v>
      </c>
      <c r="K2" s="27">
        <v>112.411</v>
      </c>
      <c r="L2" s="27">
        <v>1.1900999999999999</v>
      </c>
      <c r="M2" s="27"/>
      <c r="N2" s="27">
        <v>0.25</v>
      </c>
      <c r="O2" s="27">
        <v>6.2700000000000006E-2</v>
      </c>
      <c r="P2" s="27">
        <v>4.4379999999999997</v>
      </c>
      <c r="Q2" s="27">
        <v>4.4379999999999997</v>
      </c>
      <c r="R2" s="27">
        <v>4.4379999999999997</v>
      </c>
      <c r="S2" s="27">
        <v>81</v>
      </c>
      <c r="T2" s="27">
        <v>81</v>
      </c>
      <c r="U2" s="27">
        <v>81</v>
      </c>
      <c r="V2" s="27">
        <v>3.78</v>
      </c>
      <c r="W2" s="27">
        <v>3.78</v>
      </c>
      <c r="X2" s="27">
        <v>3.78</v>
      </c>
      <c r="Y2" s="27">
        <v>15</v>
      </c>
      <c r="Z2" s="27">
        <v>15</v>
      </c>
      <c r="AA2" s="27">
        <v>15</v>
      </c>
      <c r="AB2" s="27">
        <v>-0.10009999999999999</v>
      </c>
      <c r="AC2" s="27">
        <v>-0.10009999999999999</v>
      </c>
      <c r="AD2" s="27">
        <v>-0.10009999999999999</v>
      </c>
      <c r="AE2" s="27" t="s">
        <v>42</v>
      </c>
      <c r="AF2" s="27">
        <v>4.0019999999999998</v>
      </c>
      <c r="AG2" s="85">
        <v>1.213598928416634E-4</v>
      </c>
      <c r="AH2" s="27">
        <v>-0.39</v>
      </c>
      <c r="AI2" s="27">
        <v>2.66</v>
      </c>
      <c r="AJ2" s="27">
        <v>2.6</v>
      </c>
      <c r="AK2" s="118">
        <v>5.9999999999999995E-8</v>
      </c>
      <c r="AL2" s="291"/>
      <c r="AM2" s="29"/>
      <c r="AO2" s="42"/>
      <c r="AP2" s="42"/>
      <c r="AQ2" s="320" cm="1">
        <f t="array" ref="AQ2">COUNT(IF(E:E&lt;&gt;0,E:E))</f>
        <v>946</v>
      </c>
      <c r="AR2" s="320">
        <f>COUNTA(AK2:AK1356)</f>
        <v>1000</v>
      </c>
      <c r="AS2" s="320" cm="1">
        <f t="array" ref="AS2">SUMPRODUCT(--(FREQUENCY(MATCH(A2:A1196,A2:A1196,0),ROW(A2:A1196)-ROW(A2)+1)&gt;0))</f>
        <v>74</v>
      </c>
      <c r="AV2" s="319"/>
      <c r="AW2" s="319"/>
      <c r="AX2" s="319"/>
      <c r="BC2" s="320"/>
    </row>
    <row r="3" spans="1:55" ht="23.25" customHeight="1" x14ac:dyDescent="0.25">
      <c r="A3" s="26" t="s">
        <v>41</v>
      </c>
      <c r="B3" s="26">
        <v>1.8077000000000001</v>
      </c>
      <c r="C3" s="27">
        <v>3.92</v>
      </c>
      <c r="D3" s="27">
        <v>3.99</v>
      </c>
      <c r="E3" s="27">
        <f t="shared" ref="E3:E96" si="0">D3/C3</f>
        <v>1.017857142857143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48</v>
      </c>
      <c r="K3" s="27">
        <v>112.411</v>
      </c>
      <c r="L3" s="27">
        <v>1.1900999999999999</v>
      </c>
      <c r="M3" s="27"/>
      <c r="N3" s="27">
        <v>0.25</v>
      </c>
      <c r="O3" s="27">
        <v>6.2700000000000006E-2</v>
      </c>
      <c r="P3" s="27">
        <v>4.4379999999999997</v>
      </c>
      <c r="Q3" s="27">
        <v>4.4379999999999997</v>
      </c>
      <c r="R3" s="27">
        <v>4.4379999999999997</v>
      </c>
      <c r="S3" s="27">
        <v>81</v>
      </c>
      <c r="T3" s="27">
        <v>81</v>
      </c>
      <c r="U3" s="27">
        <v>81</v>
      </c>
      <c r="V3" s="27">
        <v>3.78</v>
      </c>
      <c r="W3" s="27">
        <v>3.78</v>
      </c>
      <c r="X3" s="27">
        <v>3.78</v>
      </c>
      <c r="Y3" s="27">
        <v>15</v>
      </c>
      <c r="Z3" s="27">
        <v>15</v>
      </c>
      <c r="AA3" s="27">
        <v>15</v>
      </c>
      <c r="AB3" s="27">
        <v>-0.10009999999999999</v>
      </c>
      <c r="AC3" s="27">
        <v>-0.10009999999999999</v>
      </c>
      <c r="AD3" s="27">
        <v>-0.10009999999999999</v>
      </c>
      <c r="AE3" s="27" t="s">
        <v>43</v>
      </c>
      <c r="AF3" s="27">
        <v>2.0099999999999998</v>
      </c>
      <c r="AG3" s="85">
        <v>1.0828692705685033E-4</v>
      </c>
      <c r="AH3" s="27">
        <v>-0.217</v>
      </c>
      <c r="AI3" s="27">
        <v>2.76</v>
      </c>
      <c r="AJ3" s="27">
        <v>2.89</v>
      </c>
      <c r="AK3" s="282">
        <v>4.9999999999999998E-8</v>
      </c>
      <c r="AL3" s="291"/>
      <c r="AM3" s="29"/>
      <c r="AO3" s="319"/>
      <c r="AP3" s="319"/>
      <c r="AQ3" s="320"/>
      <c r="AR3" s="320"/>
      <c r="AS3" s="320"/>
      <c r="AV3" s="319"/>
      <c r="AW3" s="319"/>
      <c r="AX3" s="319"/>
      <c r="BC3" s="320"/>
    </row>
    <row r="4" spans="1:55" ht="23.25" customHeight="1" x14ac:dyDescent="0.25">
      <c r="A4" s="26" t="s">
        <v>41</v>
      </c>
      <c r="B4" s="26">
        <v>1.8077000000000001</v>
      </c>
      <c r="C4" s="27">
        <v>3.92</v>
      </c>
      <c r="D4" s="27">
        <v>4.0199999999999996</v>
      </c>
      <c r="E4" s="27">
        <f t="shared" si="0"/>
        <v>1.0255102040816326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48</v>
      </c>
      <c r="K4" s="27">
        <v>112.411</v>
      </c>
      <c r="L4" s="27">
        <v>1.1900999999999999</v>
      </c>
      <c r="M4" s="27"/>
      <c r="N4" s="27">
        <v>0.25</v>
      </c>
      <c r="O4" s="27">
        <v>6.2700000000000006E-2</v>
      </c>
      <c r="P4" s="27">
        <v>4.4379999999999997</v>
      </c>
      <c r="Q4" s="27">
        <v>4.4379999999999997</v>
      </c>
      <c r="R4" s="27">
        <v>4.4379999999999997</v>
      </c>
      <c r="S4" s="27">
        <v>81</v>
      </c>
      <c r="T4" s="27">
        <v>81</v>
      </c>
      <c r="U4" s="27">
        <v>81</v>
      </c>
      <c r="V4" s="27">
        <v>3.78</v>
      </c>
      <c r="W4" s="27">
        <v>3.78</v>
      </c>
      <c r="X4" s="27">
        <v>3.78</v>
      </c>
      <c r="Y4" s="27">
        <v>15</v>
      </c>
      <c r="Z4" s="27">
        <v>15</v>
      </c>
      <c r="AA4" s="27">
        <v>15</v>
      </c>
      <c r="AB4" s="27">
        <v>-0.10009999999999999</v>
      </c>
      <c r="AC4" s="27">
        <v>-0.10009999999999999</v>
      </c>
      <c r="AD4" s="27">
        <v>-0.10009999999999999</v>
      </c>
      <c r="AE4" s="27" t="s">
        <v>44</v>
      </c>
      <c r="AF4" s="27">
        <v>31.998999999999999</v>
      </c>
      <c r="AG4" s="85">
        <v>1.5402755908922099E-5</v>
      </c>
      <c r="AH4" s="27">
        <v>2.1999999999999999E-2</v>
      </c>
      <c r="AI4" s="27">
        <v>2.94</v>
      </c>
      <c r="AJ4" s="27">
        <v>3.46</v>
      </c>
      <c r="AK4" s="282">
        <v>1E-8</v>
      </c>
      <c r="AL4" s="291"/>
      <c r="AM4" s="29"/>
      <c r="AO4" s="319"/>
      <c r="AP4" s="319"/>
      <c r="AQ4" s="320"/>
      <c r="AR4" s="320"/>
      <c r="AS4" s="320"/>
      <c r="AV4" s="319"/>
      <c r="AW4" s="319"/>
      <c r="AX4" s="319"/>
      <c r="BC4" s="320"/>
    </row>
    <row r="5" spans="1:55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48</v>
      </c>
      <c r="K5" s="27">
        <v>112.411</v>
      </c>
      <c r="L5" s="27">
        <v>1.1900999999999999</v>
      </c>
      <c r="M5" s="27"/>
      <c r="N5" s="27">
        <v>0.25</v>
      </c>
      <c r="O5" s="27">
        <v>6.2700000000000006E-2</v>
      </c>
      <c r="P5" s="27">
        <v>4.4379999999999997</v>
      </c>
      <c r="Q5" s="27">
        <v>4.4379999999999997</v>
      </c>
      <c r="R5" s="27">
        <v>4.4379999999999997</v>
      </c>
      <c r="S5" s="27">
        <v>81</v>
      </c>
      <c r="T5" s="27">
        <v>81</v>
      </c>
      <c r="U5" s="27">
        <v>81</v>
      </c>
      <c r="V5" s="27">
        <v>3.78</v>
      </c>
      <c r="W5" s="27">
        <v>3.78</v>
      </c>
      <c r="X5" s="27">
        <v>3.78</v>
      </c>
      <c r="Y5" s="27">
        <v>15</v>
      </c>
      <c r="Z5" s="27">
        <v>15</v>
      </c>
      <c r="AA5" s="27">
        <v>15</v>
      </c>
      <c r="AB5" s="27">
        <v>-0.10009999999999999</v>
      </c>
      <c r="AC5" s="27">
        <v>-0.10009999999999999</v>
      </c>
      <c r="AD5" s="27">
        <v>-0.10009999999999999</v>
      </c>
      <c r="AE5" s="27" t="s">
        <v>45</v>
      </c>
      <c r="AF5" s="27">
        <v>44.01</v>
      </c>
      <c r="AG5" s="85">
        <v>8.9625087063364713E-6</v>
      </c>
      <c r="AH5" s="27">
        <v>0.22500000000000001</v>
      </c>
      <c r="AI5" s="27">
        <v>3.24</v>
      </c>
      <c r="AJ5" s="27">
        <v>3.3</v>
      </c>
      <c r="AK5" s="282">
        <v>4.0000000000000002E-9</v>
      </c>
      <c r="AL5" s="291"/>
      <c r="AM5" s="29"/>
      <c r="AO5" s="319"/>
      <c r="AP5" s="319"/>
    </row>
    <row r="6" spans="1:55" x14ac:dyDescent="0.25">
      <c r="A6" s="26" t="s">
        <v>41</v>
      </c>
      <c r="B6" s="26">
        <v>1.8077000000000001</v>
      </c>
      <c r="C6" s="27">
        <v>3.92</v>
      </c>
      <c r="D6" s="27">
        <v>4.0415000000000001</v>
      </c>
      <c r="E6" s="27">
        <f t="shared" si="0"/>
        <v>1.0309948979591836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48</v>
      </c>
      <c r="K6" s="27">
        <v>112.411</v>
      </c>
      <c r="L6" s="27">
        <v>1.1900999999999999</v>
      </c>
      <c r="M6" s="27"/>
      <c r="N6" s="27">
        <v>0.25</v>
      </c>
      <c r="O6" s="27">
        <v>6.2700000000000006E-2</v>
      </c>
      <c r="P6" s="27">
        <v>4.4379999999999997</v>
      </c>
      <c r="Q6" s="27">
        <v>4.4379999999999997</v>
      </c>
      <c r="R6" s="27">
        <v>4.4379999999999997</v>
      </c>
      <c r="S6" s="27">
        <v>81</v>
      </c>
      <c r="T6" s="27">
        <v>81</v>
      </c>
      <c r="U6" s="27">
        <v>81</v>
      </c>
      <c r="V6" s="27">
        <v>3.78</v>
      </c>
      <c r="W6" s="27">
        <v>3.78</v>
      </c>
      <c r="X6" s="27">
        <v>3.78</v>
      </c>
      <c r="Y6" s="27">
        <v>15</v>
      </c>
      <c r="Z6" s="27">
        <v>15</v>
      </c>
      <c r="AA6" s="27">
        <v>15</v>
      </c>
      <c r="AB6" s="27">
        <v>-0.10009999999999999</v>
      </c>
      <c r="AC6" s="27">
        <v>-0.10009999999999999</v>
      </c>
      <c r="AD6" s="27">
        <v>-0.10009999999999999</v>
      </c>
      <c r="AE6" s="27" t="s">
        <v>46</v>
      </c>
      <c r="AF6" s="27">
        <v>28</v>
      </c>
      <c r="AG6" s="85">
        <v>1.4859953853764374E-5</v>
      </c>
      <c r="AH6" s="27">
        <v>3.6999999999999998E-2</v>
      </c>
      <c r="AI6" s="27">
        <v>3.13</v>
      </c>
      <c r="AJ6" s="27">
        <v>3.64</v>
      </c>
      <c r="AK6" s="282">
        <v>5.0000000000000001E-9</v>
      </c>
      <c r="AL6" s="291"/>
      <c r="AM6" s="29"/>
    </row>
    <row r="7" spans="1:55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48</v>
      </c>
      <c r="K7" s="27">
        <v>112.411</v>
      </c>
      <c r="L7" s="27">
        <v>1.1900999999999999</v>
      </c>
      <c r="M7" s="27"/>
      <c r="N7" s="27">
        <v>0.25</v>
      </c>
      <c r="O7" s="27">
        <v>6.2700000000000006E-2</v>
      </c>
      <c r="P7" s="27">
        <v>4.4379999999999997</v>
      </c>
      <c r="Q7" s="27">
        <v>4.4379999999999997</v>
      </c>
      <c r="R7" s="27">
        <v>4.4379999999999997</v>
      </c>
      <c r="S7" s="27">
        <v>81</v>
      </c>
      <c r="T7" s="27">
        <v>81</v>
      </c>
      <c r="U7" s="27">
        <v>81</v>
      </c>
      <c r="V7" s="27">
        <v>3.78</v>
      </c>
      <c r="W7" s="27">
        <v>3.78</v>
      </c>
      <c r="X7" s="27">
        <v>3.78</v>
      </c>
      <c r="Y7" s="27">
        <v>15</v>
      </c>
      <c r="Z7" s="27">
        <v>15</v>
      </c>
      <c r="AA7" s="27">
        <v>15</v>
      </c>
      <c r="AB7" s="27">
        <v>-0.10009999999999999</v>
      </c>
      <c r="AC7" s="27">
        <v>-0.10009999999999999</v>
      </c>
      <c r="AD7" s="27">
        <v>-0.10009999999999999</v>
      </c>
      <c r="AE7" s="27" t="s">
        <v>47</v>
      </c>
      <c r="AF7" s="27">
        <v>16.04</v>
      </c>
      <c r="AG7" s="85">
        <v>1.6328551327402565E-5</v>
      </c>
      <c r="AH7" s="27">
        <v>1.0999999999999999E-2</v>
      </c>
      <c r="AI7" s="27">
        <v>3.25</v>
      </c>
      <c r="AJ7" s="27">
        <v>3.8</v>
      </c>
      <c r="AK7" s="118">
        <v>2.6000000000000001E-9</v>
      </c>
      <c r="AL7" s="291"/>
      <c r="AM7" s="29"/>
      <c r="AX7" s="44"/>
      <c r="AY7" s="44"/>
    </row>
    <row r="8" spans="1:55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48</v>
      </c>
      <c r="K8" s="27">
        <v>112.411</v>
      </c>
      <c r="L8" s="27">
        <v>1.1900999999999999</v>
      </c>
      <c r="M8" s="27"/>
      <c r="N8" s="27">
        <v>0.25</v>
      </c>
      <c r="O8" s="27">
        <v>6.2700000000000006E-2</v>
      </c>
      <c r="P8" s="27">
        <v>4.4379999999999997</v>
      </c>
      <c r="Q8" s="27">
        <v>4.4379999999999997</v>
      </c>
      <c r="R8" s="27">
        <v>4.4379999999999997</v>
      </c>
      <c r="S8" s="27">
        <v>81</v>
      </c>
      <c r="T8" s="27">
        <v>81</v>
      </c>
      <c r="U8" s="27">
        <v>81</v>
      </c>
      <c r="V8" s="27">
        <v>3.78</v>
      </c>
      <c r="W8" s="27">
        <v>3.78</v>
      </c>
      <c r="X8" s="27">
        <v>3.78</v>
      </c>
      <c r="Y8" s="27">
        <v>15</v>
      </c>
      <c r="Z8" s="27">
        <v>15</v>
      </c>
      <c r="AA8" s="27">
        <v>15</v>
      </c>
      <c r="AB8" s="27">
        <v>-0.10009999999999999</v>
      </c>
      <c r="AC8" s="27">
        <v>-0.10009999999999999</v>
      </c>
      <c r="AD8" s="27">
        <v>-0.10009999999999999</v>
      </c>
      <c r="AE8" s="27" t="s">
        <v>48</v>
      </c>
      <c r="AF8" s="27">
        <v>28.05</v>
      </c>
      <c r="AG8" s="27">
        <v>8.597859657763983E-6</v>
      </c>
      <c r="AH8" s="27">
        <v>8.6999999999999994E-2</v>
      </c>
      <c r="AI8" s="27">
        <v>3.59</v>
      </c>
      <c r="AJ8" s="27">
        <v>3.9</v>
      </c>
      <c r="AK8" s="118">
        <v>5.7999999999999996E-10</v>
      </c>
      <c r="AL8" s="291"/>
      <c r="AM8" s="30"/>
    </row>
    <row r="9" spans="1:55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48</v>
      </c>
      <c r="K9" s="27">
        <v>112.411</v>
      </c>
      <c r="L9" s="27">
        <v>1.1900999999999999</v>
      </c>
      <c r="M9" s="27"/>
      <c r="N9" s="27">
        <v>0.25</v>
      </c>
      <c r="O9" s="27">
        <v>6.2700000000000006E-2</v>
      </c>
      <c r="P9" s="27">
        <v>4.4379999999999997</v>
      </c>
      <c r="Q9" s="27">
        <v>4.4379999999999997</v>
      </c>
      <c r="R9" s="27">
        <v>4.4379999999999997</v>
      </c>
      <c r="S9" s="27">
        <v>81</v>
      </c>
      <c r="T9" s="27">
        <v>81</v>
      </c>
      <c r="U9" s="27">
        <v>81</v>
      </c>
      <c r="V9" s="27">
        <v>3.78</v>
      </c>
      <c r="W9" s="27">
        <v>3.78</v>
      </c>
      <c r="X9" s="27">
        <v>3.78</v>
      </c>
      <c r="Y9" s="27">
        <v>15</v>
      </c>
      <c r="Z9" s="27">
        <v>15</v>
      </c>
      <c r="AA9" s="27">
        <v>15</v>
      </c>
      <c r="AB9" s="27">
        <v>-0.10009999999999999</v>
      </c>
      <c r="AC9" s="27">
        <v>-0.10009999999999999</v>
      </c>
      <c r="AD9" s="27">
        <v>-0.10009999999999999</v>
      </c>
      <c r="AE9" s="27" t="s">
        <v>49</v>
      </c>
      <c r="AF9" s="27">
        <v>30.07</v>
      </c>
      <c r="AG9" s="27">
        <v>7.4674534117532306E-6</v>
      </c>
      <c r="AH9" s="27">
        <v>9.9000000000000005E-2</v>
      </c>
      <c r="AI9" s="27">
        <v>3.72</v>
      </c>
      <c r="AJ9" s="27">
        <v>4</v>
      </c>
      <c r="AK9" s="118">
        <v>6.3499999999999998E-10</v>
      </c>
      <c r="AL9" s="291"/>
      <c r="AM9" s="30"/>
    </row>
    <row r="10" spans="1:55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48</v>
      </c>
      <c r="K10" s="27">
        <v>112.411</v>
      </c>
      <c r="L10" s="27">
        <v>1.1900999999999999</v>
      </c>
      <c r="M10" s="27"/>
      <c r="N10" s="27">
        <v>0.25</v>
      </c>
      <c r="O10" s="27">
        <v>6.2700000000000006E-2</v>
      </c>
      <c r="P10" s="27">
        <v>4.4379999999999997</v>
      </c>
      <c r="Q10" s="27">
        <v>4.4379999999999997</v>
      </c>
      <c r="R10" s="27">
        <v>4.4379999999999997</v>
      </c>
      <c r="S10" s="27">
        <v>81</v>
      </c>
      <c r="T10" s="27">
        <v>81</v>
      </c>
      <c r="U10" s="27">
        <v>81</v>
      </c>
      <c r="V10" s="27">
        <v>3.78</v>
      </c>
      <c r="W10" s="27">
        <v>3.78</v>
      </c>
      <c r="X10" s="27">
        <v>3.78</v>
      </c>
      <c r="Y10" s="27">
        <v>15</v>
      </c>
      <c r="Z10" s="27">
        <v>15</v>
      </c>
      <c r="AA10" s="27">
        <v>15</v>
      </c>
      <c r="AB10" s="27">
        <v>-0.10009999999999999</v>
      </c>
      <c r="AC10" s="27">
        <v>-0.10009999999999999</v>
      </c>
      <c r="AD10" s="27">
        <v>-0.10009999999999999</v>
      </c>
      <c r="AE10" s="27" t="s">
        <v>50</v>
      </c>
      <c r="AF10" s="27">
        <v>42.08</v>
      </c>
      <c r="AG10" s="27">
        <v>4.9578486170417476E-6</v>
      </c>
      <c r="AH10" s="27">
        <v>0.14199999999999999</v>
      </c>
      <c r="AI10" s="27">
        <v>4.03</v>
      </c>
      <c r="AJ10" s="27">
        <v>4.5</v>
      </c>
      <c r="AK10" s="118">
        <v>2.1500000000000001E-10</v>
      </c>
      <c r="AL10" s="291"/>
      <c r="AM10" s="30"/>
    </row>
    <row r="11" spans="1:55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48</v>
      </c>
      <c r="K11" s="27">
        <v>112.411</v>
      </c>
      <c r="L11" s="27">
        <v>1.1900999999999999</v>
      </c>
      <c r="M11" s="27"/>
      <c r="N11" s="27">
        <v>0.25</v>
      </c>
      <c r="O11" s="27">
        <v>6.2700000000000006E-2</v>
      </c>
      <c r="P11" s="27">
        <v>4.4379999999999997</v>
      </c>
      <c r="Q11" s="27">
        <v>4.4379999999999997</v>
      </c>
      <c r="R11" s="27">
        <v>4.4379999999999997</v>
      </c>
      <c r="S11" s="27">
        <v>81</v>
      </c>
      <c r="T11" s="27">
        <v>81</v>
      </c>
      <c r="U11" s="27">
        <v>81</v>
      </c>
      <c r="V11" s="27">
        <v>3.78</v>
      </c>
      <c r="W11" s="27">
        <v>3.78</v>
      </c>
      <c r="X11" s="27">
        <v>3.78</v>
      </c>
      <c r="Y11" s="27">
        <v>15</v>
      </c>
      <c r="Z11" s="27">
        <v>15</v>
      </c>
      <c r="AA11" s="27">
        <v>15</v>
      </c>
      <c r="AB11" s="27">
        <v>-0.10009999999999999</v>
      </c>
      <c r="AC11" s="27">
        <v>-0.10009999999999999</v>
      </c>
      <c r="AD11" s="27">
        <v>-0.10009999999999999</v>
      </c>
      <c r="AE11" s="27" t="s">
        <v>51</v>
      </c>
      <c r="AF11" s="27">
        <v>44.1</v>
      </c>
      <c r="AG11" s="27">
        <v>4.5187843755253608E-6</v>
      </c>
      <c r="AH11" s="27">
        <v>0.152</v>
      </c>
      <c r="AI11" s="27">
        <v>4.16</v>
      </c>
      <c r="AJ11" s="27">
        <v>4.3</v>
      </c>
      <c r="AK11" s="118">
        <v>2.0999999999999999E-11</v>
      </c>
      <c r="AL11" s="291"/>
      <c r="AM11" s="30"/>
    </row>
    <row r="12" spans="1:55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48</v>
      </c>
      <c r="K12" s="27">
        <v>112.411</v>
      </c>
      <c r="L12" s="27">
        <v>1.1900999999999999</v>
      </c>
      <c r="M12" s="27"/>
      <c r="N12" s="27">
        <v>0.25</v>
      </c>
      <c r="O12" s="27">
        <v>6.2700000000000006E-2</v>
      </c>
      <c r="P12" s="27">
        <v>4.4379999999999997</v>
      </c>
      <c r="Q12" s="27">
        <v>4.4379999999999997</v>
      </c>
      <c r="R12" s="27">
        <v>4.4379999999999997</v>
      </c>
      <c r="S12" s="27">
        <v>81</v>
      </c>
      <c r="T12" s="27">
        <v>81</v>
      </c>
      <c r="U12" s="27">
        <v>81</v>
      </c>
      <c r="V12" s="27">
        <v>3.78</v>
      </c>
      <c r="W12" s="27">
        <v>3.78</v>
      </c>
      <c r="X12" s="27">
        <v>3.78</v>
      </c>
      <c r="Y12" s="27">
        <v>15</v>
      </c>
      <c r="Z12" s="27">
        <v>15</v>
      </c>
      <c r="AA12" s="27">
        <v>15</v>
      </c>
      <c r="AB12" s="27">
        <v>-0.10009999999999999</v>
      </c>
      <c r="AC12" s="27">
        <v>-0.10009999999999999</v>
      </c>
      <c r="AD12" s="27">
        <v>-0.10009999999999999</v>
      </c>
      <c r="AE12" s="27" t="s">
        <v>52</v>
      </c>
      <c r="AF12" s="27">
        <v>58.12</v>
      </c>
      <c r="AG12" s="27">
        <v>2.9135357642312415E-6</v>
      </c>
      <c r="AH12" s="27">
        <v>0.2</v>
      </c>
      <c r="AI12" s="27">
        <v>4.5199999999999996</v>
      </c>
      <c r="AJ12" s="27">
        <v>4.5</v>
      </c>
      <c r="AK12" s="118">
        <v>1.0599999999999999E-11</v>
      </c>
      <c r="AL12" s="291"/>
      <c r="AM12" s="30"/>
    </row>
    <row r="13" spans="1:55" x14ac:dyDescent="0.25">
      <c r="A13" s="26" t="s">
        <v>41</v>
      </c>
      <c r="B13" s="26">
        <v>1.8077000000000001</v>
      </c>
      <c r="C13" s="27">
        <v>3.92</v>
      </c>
      <c r="D13" s="27">
        <v>4.1100000000000003</v>
      </c>
      <c r="E13" s="27">
        <f t="shared" ref="E13:E16" si="1">D13/C13</f>
        <v>1.0484693877551021</v>
      </c>
      <c r="F13" s="27">
        <v>2.1800000000000002</v>
      </c>
      <c r="G13" s="27">
        <v>2.2570000000000001</v>
      </c>
      <c r="H13" s="27">
        <v>45354.6</v>
      </c>
      <c r="I13" s="27">
        <v>92</v>
      </c>
      <c r="J13" s="27">
        <v>48</v>
      </c>
      <c r="K13" s="27">
        <v>112.411</v>
      </c>
      <c r="L13" s="27">
        <v>1.1900999999999999</v>
      </c>
      <c r="M13" s="27"/>
      <c r="N13" s="27">
        <v>0.25</v>
      </c>
      <c r="O13" s="27">
        <v>6.2700000000000006E-2</v>
      </c>
      <c r="P13" s="27">
        <v>4.4379999999999997</v>
      </c>
      <c r="Q13" s="27">
        <v>4.4379999999999997</v>
      </c>
      <c r="R13" s="27">
        <v>4.4379999999999997</v>
      </c>
      <c r="S13" s="27">
        <v>81</v>
      </c>
      <c r="T13" s="27">
        <v>81</v>
      </c>
      <c r="U13" s="27">
        <v>81</v>
      </c>
      <c r="V13" s="27">
        <v>3.78</v>
      </c>
      <c r="W13" s="27">
        <v>3.78</v>
      </c>
      <c r="X13" s="27">
        <v>3.78</v>
      </c>
      <c r="Y13" s="27">
        <v>15</v>
      </c>
      <c r="Z13" s="27">
        <v>15</v>
      </c>
      <c r="AA13" s="27">
        <v>15</v>
      </c>
      <c r="AB13" s="27">
        <v>-0.10009999999999999</v>
      </c>
      <c r="AC13" s="27">
        <v>-0.10009999999999999</v>
      </c>
      <c r="AD13" s="27">
        <v>-0.10009999999999999</v>
      </c>
      <c r="AE13" s="27" t="s">
        <v>53</v>
      </c>
      <c r="AF13" s="27">
        <v>83.8</v>
      </c>
      <c r="AG13" s="27"/>
      <c r="AH13" s="27">
        <v>5.0000000000000001E-3</v>
      </c>
      <c r="AI13" s="27">
        <v>4</v>
      </c>
      <c r="AJ13" s="27">
        <v>3.69</v>
      </c>
      <c r="AK13" s="118">
        <v>2.7999999999999998E-9</v>
      </c>
      <c r="AL13" s="291"/>
      <c r="AM13" s="30">
        <f t="shared" ref="AM13:AM16" si="2">AK13*10000*(AL13)*10000000000</f>
        <v>0</v>
      </c>
    </row>
    <row r="14" spans="1:55" x14ac:dyDescent="0.25">
      <c r="A14" s="26" t="s">
        <v>41</v>
      </c>
      <c r="B14" s="26">
        <v>1.8077000000000001</v>
      </c>
      <c r="C14" s="27">
        <v>3.92</v>
      </c>
      <c r="D14" s="27">
        <v>4.16</v>
      </c>
      <c r="E14" s="27">
        <f t="shared" si="1"/>
        <v>1.0612244897959184</v>
      </c>
      <c r="F14" s="27">
        <v>2.1800000000000002</v>
      </c>
      <c r="G14" s="27">
        <v>2.2570000000000001</v>
      </c>
      <c r="H14" s="27">
        <v>45354.6</v>
      </c>
      <c r="I14" s="27">
        <v>92</v>
      </c>
      <c r="J14" s="27">
        <v>48</v>
      </c>
      <c r="K14" s="27">
        <v>112.411</v>
      </c>
      <c r="L14" s="27">
        <v>1.1900999999999999</v>
      </c>
      <c r="M14" s="27"/>
      <c r="N14" s="27">
        <v>0.25</v>
      </c>
      <c r="O14" s="27">
        <v>6.2700000000000006E-2</v>
      </c>
      <c r="P14" s="27">
        <v>4.4379999999999997</v>
      </c>
      <c r="Q14" s="27">
        <v>4.4379999999999997</v>
      </c>
      <c r="R14" s="27">
        <v>4.4379999999999997</v>
      </c>
      <c r="S14" s="27">
        <v>81</v>
      </c>
      <c r="T14" s="27">
        <v>81</v>
      </c>
      <c r="U14" s="27">
        <v>81</v>
      </c>
      <c r="V14" s="27">
        <v>3.78</v>
      </c>
      <c r="W14" s="27">
        <v>3.78</v>
      </c>
      <c r="X14" s="27">
        <v>3.78</v>
      </c>
      <c r="Y14" s="27">
        <v>15</v>
      </c>
      <c r="Z14" s="27">
        <v>15</v>
      </c>
      <c r="AA14" s="27">
        <v>15</v>
      </c>
      <c r="AB14" s="27">
        <v>-0.10009999999999999</v>
      </c>
      <c r="AC14" s="27">
        <v>-0.10009999999999999</v>
      </c>
      <c r="AD14" s="27">
        <v>-0.10009999999999999</v>
      </c>
      <c r="AE14" s="27" t="s">
        <v>54</v>
      </c>
      <c r="AF14" s="27">
        <v>131.29</v>
      </c>
      <c r="AG14" s="27"/>
      <c r="AH14" s="27">
        <v>8.0000000000000002E-3</v>
      </c>
      <c r="AI14" s="27">
        <v>4.0999999999999996</v>
      </c>
      <c r="AJ14" s="27">
        <v>4.0999999999999996</v>
      </c>
      <c r="AK14" s="118">
        <v>3.3E-10</v>
      </c>
      <c r="AL14" s="291"/>
      <c r="AM14" s="30">
        <f t="shared" si="2"/>
        <v>0</v>
      </c>
    </row>
    <row r="15" spans="1:55" x14ac:dyDescent="0.25">
      <c r="A15" s="26" t="s">
        <v>41</v>
      </c>
      <c r="B15" s="26">
        <v>1.8077000000000001</v>
      </c>
      <c r="C15" s="27">
        <v>3.92</v>
      </c>
      <c r="D15" s="27">
        <v>4.22</v>
      </c>
      <c r="E15" s="27">
        <f t="shared" si="1"/>
        <v>1.0765306122448979</v>
      </c>
      <c r="F15" s="27">
        <v>2.1800000000000002</v>
      </c>
      <c r="G15" s="27">
        <v>2.2570000000000001</v>
      </c>
      <c r="H15" s="27">
        <v>45354.6</v>
      </c>
      <c r="I15" s="27">
        <v>92</v>
      </c>
      <c r="J15" s="27">
        <v>48</v>
      </c>
      <c r="K15" s="27">
        <v>112.411</v>
      </c>
      <c r="L15" s="27">
        <v>1.1900999999999999</v>
      </c>
      <c r="M15" s="27"/>
      <c r="N15" s="27">
        <v>0.25</v>
      </c>
      <c r="O15" s="27">
        <v>6.2700000000000006E-2</v>
      </c>
      <c r="P15" s="27">
        <v>4.4379999999999997</v>
      </c>
      <c r="Q15" s="27">
        <v>4.4379999999999997</v>
      </c>
      <c r="R15" s="27">
        <v>4.4379999999999997</v>
      </c>
      <c r="S15" s="27">
        <v>81</v>
      </c>
      <c r="T15" s="27">
        <v>81</v>
      </c>
      <c r="U15" s="27">
        <v>81</v>
      </c>
      <c r="V15" s="27">
        <v>3.78</v>
      </c>
      <c r="W15" s="27">
        <v>3.78</v>
      </c>
      <c r="X15" s="27">
        <v>3.78</v>
      </c>
      <c r="Y15" s="27">
        <v>15</v>
      </c>
      <c r="Z15" s="27">
        <v>15</v>
      </c>
      <c r="AA15" s="27">
        <v>15</v>
      </c>
      <c r="AB15" s="27">
        <v>-0.10009999999999999</v>
      </c>
      <c r="AC15" s="27">
        <v>-0.10009999999999999</v>
      </c>
      <c r="AD15" s="27">
        <v>-0.10009999999999999</v>
      </c>
      <c r="AE15" s="27" t="s">
        <v>55</v>
      </c>
      <c r="AF15" s="27">
        <v>146.06</v>
      </c>
      <c r="AG15" s="27"/>
      <c r="AH15" s="27">
        <v>0.21</v>
      </c>
      <c r="AI15" s="27">
        <v>5.13</v>
      </c>
      <c r="AJ15" s="27">
        <v>5.0999999999999996</v>
      </c>
      <c r="AK15" s="118"/>
      <c r="AL15" s="291"/>
      <c r="AM15" s="30">
        <f t="shared" si="2"/>
        <v>0</v>
      </c>
    </row>
    <row r="16" spans="1:55" x14ac:dyDescent="0.25">
      <c r="A16" s="26" t="s">
        <v>41</v>
      </c>
      <c r="B16" s="26">
        <v>1.8077000000000001</v>
      </c>
      <c r="C16" s="27">
        <v>3.92</v>
      </c>
      <c r="D16" s="27">
        <v>4.2300000000000004</v>
      </c>
      <c r="E16" s="27">
        <f t="shared" si="1"/>
        <v>1.0790816326530615</v>
      </c>
      <c r="F16" s="27">
        <v>2.1800000000000002</v>
      </c>
      <c r="G16" s="27">
        <v>2.2570000000000001</v>
      </c>
      <c r="H16" s="27">
        <v>45354.6</v>
      </c>
      <c r="I16" s="27">
        <v>92</v>
      </c>
      <c r="J16" s="27">
        <v>48</v>
      </c>
      <c r="K16" s="27">
        <v>112.411</v>
      </c>
      <c r="L16" s="27">
        <v>1.1900999999999999</v>
      </c>
      <c r="M16" s="27"/>
      <c r="N16" s="27">
        <v>0.25</v>
      </c>
      <c r="O16" s="27">
        <v>6.2700000000000006E-2</v>
      </c>
      <c r="P16" s="27">
        <v>4.4379999999999997</v>
      </c>
      <c r="Q16" s="27">
        <v>4.4379999999999997</v>
      </c>
      <c r="R16" s="27">
        <v>4.4379999999999997</v>
      </c>
      <c r="S16" s="27">
        <v>81</v>
      </c>
      <c r="T16" s="27">
        <v>81</v>
      </c>
      <c r="U16" s="27">
        <v>81</v>
      </c>
      <c r="V16" s="27">
        <v>3.78</v>
      </c>
      <c r="W16" s="27">
        <v>3.78</v>
      </c>
      <c r="X16" s="27">
        <v>3.78</v>
      </c>
      <c r="Y16" s="27">
        <v>15</v>
      </c>
      <c r="Z16" s="27">
        <v>15</v>
      </c>
      <c r="AA16" s="27">
        <v>15</v>
      </c>
      <c r="AB16" s="27">
        <v>-0.10009999999999999</v>
      </c>
      <c r="AC16" s="27">
        <v>-0.10009999999999999</v>
      </c>
      <c r="AD16" s="27">
        <v>-0.10009999999999999</v>
      </c>
      <c r="AE16" s="27" t="s">
        <v>56</v>
      </c>
      <c r="AF16" s="27">
        <v>222</v>
      </c>
      <c r="AG16" s="27"/>
      <c r="AH16" s="27">
        <v>8.0000000000000002E-3</v>
      </c>
      <c r="AI16" s="27">
        <v>4.2</v>
      </c>
      <c r="AJ16" s="27">
        <v>4.2</v>
      </c>
      <c r="AK16" s="118">
        <v>9.6500000000000003E-11</v>
      </c>
      <c r="AL16" s="291"/>
      <c r="AM16" s="30">
        <f t="shared" si="2"/>
        <v>0</v>
      </c>
    </row>
    <row r="17" spans="1:51" x14ac:dyDescent="0.25">
      <c r="A17" s="31" t="s">
        <v>57</v>
      </c>
      <c r="B17" s="31">
        <v>1.6991000000000001</v>
      </c>
      <c r="C17" s="32">
        <v>3.46</v>
      </c>
      <c r="D17" s="32">
        <v>3.47</v>
      </c>
      <c r="E17" s="79">
        <f t="shared" si="0"/>
        <v>1.0028901734104048</v>
      </c>
      <c r="F17" s="32">
        <v>1.98</v>
      </c>
      <c r="G17" s="32">
        <v>2.048</v>
      </c>
      <c r="H17" s="32">
        <v>52802.1</v>
      </c>
      <c r="I17" s="32">
        <v>74</v>
      </c>
      <c r="J17" s="32">
        <v>30</v>
      </c>
      <c r="K17" s="32">
        <v>65.38</v>
      </c>
      <c r="L17" s="32">
        <v>1.3429</v>
      </c>
      <c r="M17" s="32"/>
      <c r="N17" s="32">
        <v>0.25</v>
      </c>
      <c r="O17" s="32">
        <v>6.2700000000000006E-2</v>
      </c>
      <c r="P17" s="32">
        <v>4.4379999999999997</v>
      </c>
      <c r="Q17" s="32">
        <v>4.4379999999999997</v>
      </c>
      <c r="R17" s="32">
        <v>4.4379999999999997</v>
      </c>
      <c r="S17" s="32">
        <v>81</v>
      </c>
      <c r="T17" s="32">
        <v>81</v>
      </c>
      <c r="U17" s="32">
        <v>81</v>
      </c>
      <c r="V17" s="32">
        <v>3.78</v>
      </c>
      <c r="W17" s="32">
        <v>3.78</v>
      </c>
      <c r="X17" s="32">
        <v>3.78</v>
      </c>
      <c r="Y17" s="32">
        <v>15</v>
      </c>
      <c r="Z17" s="32">
        <v>15</v>
      </c>
      <c r="AA17" s="32">
        <v>15</v>
      </c>
      <c r="AB17" s="32">
        <v>-0.12</v>
      </c>
      <c r="AC17" s="32">
        <v>-0.12</v>
      </c>
      <c r="AD17" s="32">
        <v>-0.12</v>
      </c>
      <c r="AE17" s="32" t="s">
        <v>42</v>
      </c>
      <c r="AF17" s="32">
        <v>4.0019999999999998</v>
      </c>
      <c r="AG17" s="86">
        <v>1.213598928416634E-4</v>
      </c>
      <c r="AH17" s="32">
        <v>-0.39</v>
      </c>
      <c r="AI17" s="32">
        <v>2.66</v>
      </c>
      <c r="AJ17" s="32">
        <v>2.6</v>
      </c>
      <c r="AK17" s="119">
        <v>2.2099999999999999E-8</v>
      </c>
      <c r="AL17" s="292">
        <v>5.8999999999999999E-3</v>
      </c>
      <c r="AM17" s="34">
        <f t="shared" ref="AM17:AM29" si="3">AK17*10000*(AL17)*10000000000</f>
        <v>13039</v>
      </c>
    </row>
    <row r="18" spans="1:51" x14ac:dyDescent="0.25">
      <c r="A18" s="31" t="s">
        <v>57</v>
      </c>
      <c r="B18" s="31">
        <v>1.6991000000000001</v>
      </c>
      <c r="C18" s="32">
        <v>3.46</v>
      </c>
      <c r="D18" s="32">
        <v>3.48</v>
      </c>
      <c r="E18" s="79">
        <f t="shared" si="0"/>
        <v>1.0057803468208093</v>
      </c>
      <c r="F18" s="32">
        <v>1.98</v>
      </c>
      <c r="G18" s="32">
        <v>2.048</v>
      </c>
      <c r="H18" s="32">
        <v>52802.1</v>
      </c>
      <c r="I18" s="32">
        <v>74</v>
      </c>
      <c r="J18" s="32">
        <v>30</v>
      </c>
      <c r="K18" s="32">
        <v>65.38</v>
      </c>
      <c r="L18" s="32">
        <v>1.3429</v>
      </c>
      <c r="M18" s="32"/>
      <c r="N18" s="32">
        <v>0.25</v>
      </c>
      <c r="O18" s="32">
        <v>6.2700000000000006E-2</v>
      </c>
      <c r="P18" s="32">
        <v>4.4379999999999997</v>
      </c>
      <c r="Q18" s="32">
        <v>4.4379999999999997</v>
      </c>
      <c r="R18" s="32">
        <v>4.4379999999999997</v>
      </c>
      <c r="S18" s="32">
        <v>81</v>
      </c>
      <c r="T18" s="32">
        <v>81</v>
      </c>
      <c r="U18" s="32">
        <v>81</v>
      </c>
      <c r="V18" s="32">
        <v>3.78</v>
      </c>
      <c r="W18" s="32">
        <v>3.78</v>
      </c>
      <c r="X18" s="32">
        <v>3.78</v>
      </c>
      <c r="Y18" s="32">
        <v>15</v>
      </c>
      <c r="Z18" s="32">
        <v>15</v>
      </c>
      <c r="AA18" s="32">
        <v>15</v>
      </c>
      <c r="AB18" s="32">
        <v>-0.12</v>
      </c>
      <c r="AC18" s="32">
        <v>-0.12</v>
      </c>
      <c r="AD18" s="32">
        <v>-0.12</v>
      </c>
      <c r="AE18" s="32" t="s">
        <v>43</v>
      </c>
      <c r="AF18" s="32">
        <v>2.0099999999999998</v>
      </c>
      <c r="AG18" s="86">
        <v>1.0828692705685033E-4</v>
      </c>
      <c r="AH18" s="32">
        <v>-0.217</v>
      </c>
      <c r="AI18" s="32">
        <v>2.76</v>
      </c>
      <c r="AJ18" s="32">
        <v>2.89</v>
      </c>
      <c r="AK18" s="119">
        <v>1.6000000000000001E-8</v>
      </c>
      <c r="AL18" s="292">
        <v>0.01</v>
      </c>
      <c r="AM18" s="34">
        <f t="shared" si="3"/>
        <v>16000.000000000002</v>
      </c>
    </row>
    <row r="19" spans="1:51" x14ac:dyDescent="0.25">
      <c r="A19" s="31" t="s">
        <v>57</v>
      </c>
      <c r="B19" s="31">
        <v>1.6991000000000001</v>
      </c>
      <c r="C19" s="32">
        <v>3.46</v>
      </c>
      <c r="D19" s="32">
        <v>3.5</v>
      </c>
      <c r="E19" s="79">
        <f t="shared" si="0"/>
        <v>1.0115606936416186</v>
      </c>
      <c r="F19" s="32">
        <v>1.98</v>
      </c>
      <c r="G19" s="32">
        <v>2.048</v>
      </c>
      <c r="H19" s="32">
        <v>52802.1</v>
      </c>
      <c r="I19" s="32">
        <v>74</v>
      </c>
      <c r="J19" s="32">
        <v>30</v>
      </c>
      <c r="K19" s="32">
        <v>65.38</v>
      </c>
      <c r="L19" s="32">
        <v>1.3429</v>
      </c>
      <c r="M19" s="32"/>
      <c r="N19" s="32">
        <v>0.25</v>
      </c>
      <c r="O19" s="32">
        <v>6.2700000000000006E-2</v>
      </c>
      <c r="P19" s="32">
        <v>4.4379999999999997</v>
      </c>
      <c r="Q19" s="32">
        <v>4.4379999999999997</v>
      </c>
      <c r="R19" s="32">
        <v>4.4379999999999997</v>
      </c>
      <c r="S19" s="32">
        <v>81</v>
      </c>
      <c r="T19" s="32">
        <v>81</v>
      </c>
      <c r="U19" s="32">
        <v>81</v>
      </c>
      <c r="V19" s="32">
        <v>3.78</v>
      </c>
      <c r="W19" s="32">
        <v>3.78</v>
      </c>
      <c r="X19" s="32">
        <v>3.78</v>
      </c>
      <c r="Y19" s="32">
        <v>15</v>
      </c>
      <c r="Z19" s="32">
        <v>15</v>
      </c>
      <c r="AA19" s="32">
        <v>15</v>
      </c>
      <c r="AB19" s="32">
        <v>-0.12</v>
      </c>
      <c r="AC19" s="32">
        <v>-0.12</v>
      </c>
      <c r="AD19" s="32">
        <v>-0.12</v>
      </c>
      <c r="AE19" s="32" t="s">
        <v>44</v>
      </c>
      <c r="AF19" s="32">
        <v>31.998999999999999</v>
      </c>
      <c r="AG19" s="86">
        <v>1.5402755908922099E-5</v>
      </c>
      <c r="AH19" s="32">
        <v>2.1999999999999999E-2</v>
      </c>
      <c r="AI19" s="32">
        <v>2.94</v>
      </c>
      <c r="AJ19" s="32">
        <v>3.46</v>
      </c>
      <c r="AK19" s="119">
        <v>1.0000000000000001E-9</v>
      </c>
      <c r="AL19" s="292">
        <v>4.7600000000000003E-2</v>
      </c>
      <c r="AM19" s="34">
        <f t="shared" si="3"/>
        <v>4760.0000000000009</v>
      </c>
      <c r="AQ19" s="44"/>
      <c r="AR19" s="44"/>
      <c r="AV19" s="44"/>
      <c r="AW19" s="44"/>
      <c r="AX19" s="44"/>
      <c r="AY19" s="44"/>
    </row>
    <row r="20" spans="1:51" x14ac:dyDescent="0.25">
      <c r="A20" s="31" t="s">
        <v>57</v>
      </c>
      <c r="B20" s="31">
        <v>1.6991000000000001</v>
      </c>
      <c r="C20" s="32">
        <v>3.46</v>
      </c>
      <c r="D20" s="32">
        <v>3.5</v>
      </c>
      <c r="E20" s="79">
        <f t="shared" si="0"/>
        <v>1.0115606936416186</v>
      </c>
      <c r="F20" s="32">
        <v>1.98</v>
      </c>
      <c r="G20" s="32">
        <v>2.048</v>
      </c>
      <c r="H20" s="32">
        <v>52802.1</v>
      </c>
      <c r="I20" s="32">
        <v>74</v>
      </c>
      <c r="J20" s="32">
        <v>30</v>
      </c>
      <c r="K20" s="32">
        <v>65.38</v>
      </c>
      <c r="L20" s="32">
        <v>1.3429</v>
      </c>
      <c r="M20" s="32"/>
      <c r="N20" s="32">
        <v>0.25</v>
      </c>
      <c r="O20" s="32">
        <v>6.2700000000000006E-2</v>
      </c>
      <c r="P20" s="32">
        <v>4.4379999999999997</v>
      </c>
      <c r="Q20" s="32">
        <v>4.4379999999999997</v>
      </c>
      <c r="R20" s="32">
        <v>4.4379999999999997</v>
      </c>
      <c r="S20" s="32">
        <v>81</v>
      </c>
      <c r="T20" s="32">
        <v>81</v>
      </c>
      <c r="U20" s="32">
        <v>81</v>
      </c>
      <c r="V20" s="32">
        <v>3.78</v>
      </c>
      <c r="W20" s="32">
        <v>3.78</v>
      </c>
      <c r="X20" s="32">
        <v>3.78</v>
      </c>
      <c r="Y20" s="32">
        <v>15</v>
      </c>
      <c r="Z20" s="32">
        <v>15</v>
      </c>
      <c r="AA20" s="32">
        <v>15</v>
      </c>
      <c r="AB20" s="32">
        <v>-0.12</v>
      </c>
      <c r="AC20" s="32">
        <v>-0.12</v>
      </c>
      <c r="AD20" s="32">
        <v>-0.12</v>
      </c>
      <c r="AE20" s="32" t="s">
        <v>45</v>
      </c>
      <c r="AF20" s="32">
        <v>44.01</v>
      </c>
      <c r="AG20" s="86">
        <v>8.9625087063364713E-6</v>
      </c>
      <c r="AH20" s="32">
        <v>0.22500000000000001</v>
      </c>
      <c r="AI20" s="32">
        <v>3.24</v>
      </c>
      <c r="AJ20" s="32">
        <v>3.3</v>
      </c>
      <c r="AK20" s="119">
        <v>5.0000000000000003E-10</v>
      </c>
      <c r="AL20" s="292">
        <v>0.218</v>
      </c>
      <c r="AM20" s="34">
        <f t="shared" si="3"/>
        <v>10900.000000000002</v>
      </c>
    </row>
    <row r="21" spans="1:51" x14ac:dyDescent="0.25">
      <c r="A21" s="31" t="s">
        <v>57</v>
      </c>
      <c r="B21" s="31">
        <v>1.6991000000000001</v>
      </c>
      <c r="C21" s="32">
        <v>3.46</v>
      </c>
      <c r="D21" s="32">
        <v>3.5</v>
      </c>
      <c r="E21" s="79">
        <f t="shared" ref="E21" si="4">D21/C21</f>
        <v>1.0115606936416186</v>
      </c>
      <c r="F21" s="32">
        <v>1.98</v>
      </c>
      <c r="G21" s="32">
        <v>2.048</v>
      </c>
      <c r="H21" s="32">
        <v>52802.1</v>
      </c>
      <c r="I21" s="32">
        <v>74</v>
      </c>
      <c r="J21" s="32">
        <v>30</v>
      </c>
      <c r="K21" s="32">
        <v>65.38</v>
      </c>
      <c r="L21" s="32">
        <v>1.3429</v>
      </c>
      <c r="M21" s="32"/>
      <c r="N21" s="32">
        <v>0.25</v>
      </c>
      <c r="O21" s="32">
        <v>6.2700000000000006E-2</v>
      </c>
      <c r="P21" s="32">
        <v>4.4379999999999997</v>
      </c>
      <c r="Q21" s="32">
        <v>4.4379999999999997</v>
      </c>
      <c r="R21" s="32">
        <v>4.4379999999999997</v>
      </c>
      <c r="S21" s="32">
        <v>81</v>
      </c>
      <c r="T21" s="32">
        <v>81</v>
      </c>
      <c r="U21" s="32">
        <v>81</v>
      </c>
      <c r="V21" s="32">
        <v>3.78</v>
      </c>
      <c r="W21" s="32">
        <v>3.78</v>
      </c>
      <c r="X21" s="32">
        <v>3.78</v>
      </c>
      <c r="Y21" s="32">
        <v>15</v>
      </c>
      <c r="Z21" s="32">
        <v>15</v>
      </c>
      <c r="AA21" s="32">
        <v>15</v>
      </c>
      <c r="AB21" s="32">
        <v>-0.12</v>
      </c>
      <c r="AC21" s="32">
        <v>-0.12</v>
      </c>
      <c r="AD21" s="32">
        <v>-0.12</v>
      </c>
      <c r="AE21" s="32" t="s">
        <v>536</v>
      </c>
      <c r="AF21" s="32">
        <v>46.005499999999998</v>
      </c>
      <c r="AG21" s="86"/>
      <c r="AH21" s="32">
        <v>0.83399999999999996</v>
      </c>
      <c r="AI21" s="32">
        <v>3.22</v>
      </c>
      <c r="AJ21" s="32">
        <v>3.3</v>
      </c>
      <c r="AK21" s="119">
        <v>3.4999999999999998E-10</v>
      </c>
      <c r="AL21" s="292"/>
      <c r="AM21" s="34">
        <f t="shared" ref="AM21" si="5">AK21*10000*(AL21)*10000000000</f>
        <v>0</v>
      </c>
    </row>
    <row r="22" spans="1:51" x14ac:dyDescent="0.25">
      <c r="A22" s="31" t="s">
        <v>57</v>
      </c>
      <c r="B22" s="31">
        <v>1.6991000000000001</v>
      </c>
      <c r="C22" s="32">
        <v>3.46</v>
      </c>
      <c r="D22" s="32">
        <v>3.55</v>
      </c>
      <c r="E22" s="79">
        <f t="shared" si="0"/>
        <v>1.0260115606936415</v>
      </c>
      <c r="F22" s="32">
        <v>1.98</v>
      </c>
      <c r="G22" s="32">
        <v>2.048</v>
      </c>
      <c r="H22" s="32">
        <v>52802.1</v>
      </c>
      <c r="I22" s="32">
        <v>74</v>
      </c>
      <c r="J22" s="32">
        <v>30</v>
      </c>
      <c r="K22" s="32">
        <v>65.38</v>
      </c>
      <c r="L22" s="32">
        <v>1.3429</v>
      </c>
      <c r="M22" s="32"/>
      <c r="N22" s="32">
        <v>0.25</v>
      </c>
      <c r="O22" s="32">
        <v>6.2700000000000006E-2</v>
      </c>
      <c r="P22" s="32">
        <v>4.4379999999999997</v>
      </c>
      <c r="Q22" s="32">
        <v>4.4379999999999997</v>
      </c>
      <c r="R22" s="32">
        <v>4.4379999999999997</v>
      </c>
      <c r="S22" s="32">
        <v>81</v>
      </c>
      <c r="T22" s="32">
        <v>81</v>
      </c>
      <c r="U22" s="32">
        <v>81</v>
      </c>
      <c r="V22" s="32">
        <v>3.78</v>
      </c>
      <c r="W22" s="32">
        <v>3.78</v>
      </c>
      <c r="X22" s="32">
        <v>3.78</v>
      </c>
      <c r="Y22" s="32">
        <v>15</v>
      </c>
      <c r="Z22" s="32">
        <v>15</v>
      </c>
      <c r="AA22" s="32">
        <v>15</v>
      </c>
      <c r="AB22" s="32">
        <v>-0.12</v>
      </c>
      <c r="AC22" s="32">
        <v>-0.12</v>
      </c>
      <c r="AD22" s="32">
        <v>-0.12</v>
      </c>
      <c r="AE22" s="32" t="s">
        <v>46</v>
      </c>
      <c r="AF22" s="32">
        <v>28</v>
      </c>
      <c r="AG22" s="86">
        <v>1.4859953853764374E-5</v>
      </c>
      <c r="AH22" s="32">
        <v>3.6999999999999998E-2</v>
      </c>
      <c r="AI22" s="32">
        <v>3.13</v>
      </c>
      <c r="AJ22" s="32">
        <v>3.64</v>
      </c>
      <c r="AK22" s="119">
        <v>2.7E-10</v>
      </c>
      <c r="AL22" s="292">
        <v>4.3299999999999998E-2</v>
      </c>
      <c r="AM22" s="34">
        <f t="shared" si="3"/>
        <v>1169.0999999999999</v>
      </c>
    </row>
    <row r="23" spans="1:51" x14ac:dyDescent="0.25">
      <c r="A23" s="31" t="s">
        <v>57</v>
      </c>
      <c r="B23" s="31">
        <v>1.6991000000000001</v>
      </c>
      <c r="C23" s="32">
        <v>3.46</v>
      </c>
      <c r="D23" s="32">
        <v>3.63</v>
      </c>
      <c r="E23" s="79">
        <f t="shared" si="0"/>
        <v>1.0491329479768785</v>
      </c>
      <c r="F23" s="32">
        <v>1.98</v>
      </c>
      <c r="G23" s="32">
        <v>2.048</v>
      </c>
      <c r="H23" s="32">
        <v>52802.1</v>
      </c>
      <c r="I23" s="32">
        <v>74</v>
      </c>
      <c r="J23" s="32">
        <v>30</v>
      </c>
      <c r="K23" s="32">
        <v>65.38</v>
      </c>
      <c r="L23" s="32">
        <v>1.3429</v>
      </c>
      <c r="M23" s="32"/>
      <c r="N23" s="32">
        <v>0.25</v>
      </c>
      <c r="O23" s="32">
        <v>6.2700000000000006E-2</v>
      </c>
      <c r="P23" s="32">
        <v>4.4379999999999997</v>
      </c>
      <c r="Q23" s="32">
        <v>4.4379999999999997</v>
      </c>
      <c r="R23" s="32">
        <v>4.4379999999999997</v>
      </c>
      <c r="S23" s="32">
        <v>81</v>
      </c>
      <c r="T23" s="32">
        <v>81</v>
      </c>
      <c r="U23" s="32">
        <v>81</v>
      </c>
      <c r="V23" s="32">
        <v>3.78</v>
      </c>
      <c r="W23" s="32">
        <v>3.78</v>
      </c>
      <c r="X23" s="32">
        <v>3.78</v>
      </c>
      <c r="Y23" s="32">
        <v>15</v>
      </c>
      <c r="Z23" s="32">
        <v>15</v>
      </c>
      <c r="AA23" s="32">
        <v>15</v>
      </c>
      <c r="AB23" s="32">
        <v>-0.12</v>
      </c>
      <c r="AC23" s="32">
        <v>-0.12</v>
      </c>
      <c r="AD23" s="32">
        <v>-0.12</v>
      </c>
      <c r="AE23" s="32" t="s">
        <v>47</v>
      </c>
      <c r="AF23" s="32">
        <v>16.04</v>
      </c>
      <c r="AG23" s="86">
        <v>1.6328551327402565E-5</v>
      </c>
      <c r="AH23" s="32">
        <v>1.0999999999999999E-2</v>
      </c>
      <c r="AI23" s="32">
        <v>3.25</v>
      </c>
      <c r="AJ23" s="32">
        <v>3.8</v>
      </c>
      <c r="AK23" s="119">
        <v>5.6999999999999997E-11</v>
      </c>
      <c r="AL23" s="292">
        <v>0.14099999999999999</v>
      </c>
      <c r="AM23" s="34">
        <f t="shared" si="3"/>
        <v>803.69999999999982</v>
      </c>
    </row>
    <row r="24" spans="1:51" x14ac:dyDescent="0.25">
      <c r="A24" s="31" t="s">
        <v>57</v>
      </c>
      <c r="B24" s="31">
        <v>1.6991000000000001</v>
      </c>
      <c r="C24" s="32">
        <v>3.46</v>
      </c>
      <c r="D24" s="32">
        <v>3.64</v>
      </c>
      <c r="E24" s="79">
        <f t="shared" si="0"/>
        <v>1.0520231213872833</v>
      </c>
      <c r="F24" s="32">
        <v>1.98</v>
      </c>
      <c r="G24" s="32">
        <v>2.048</v>
      </c>
      <c r="H24" s="32">
        <v>52802.1</v>
      </c>
      <c r="I24" s="32">
        <v>74</v>
      </c>
      <c r="J24" s="32">
        <v>30</v>
      </c>
      <c r="K24" s="32">
        <v>65.38</v>
      </c>
      <c r="L24" s="32">
        <v>1.3429</v>
      </c>
      <c r="M24" s="32"/>
      <c r="N24" s="32">
        <v>0.25</v>
      </c>
      <c r="O24" s="32">
        <v>6.2700000000000006E-2</v>
      </c>
      <c r="P24" s="32">
        <v>4.4379999999999997</v>
      </c>
      <c r="Q24" s="32">
        <v>4.4379999999999997</v>
      </c>
      <c r="R24" s="32">
        <v>4.4379999999999997</v>
      </c>
      <c r="S24" s="32">
        <v>81</v>
      </c>
      <c r="T24" s="32">
        <v>81</v>
      </c>
      <c r="U24" s="32">
        <v>81</v>
      </c>
      <c r="V24" s="32">
        <v>3.78</v>
      </c>
      <c r="W24" s="32">
        <v>3.78</v>
      </c>
      <c r="X24" s="32">
        <v>3.78</v>
      </c>
      <c r="Y24" s="32">
        <v>15</v>
      </c>
      <c r="Z24" s="32">
        <v>15</v>
      </c>
      <c r="AA24" s="32">
        <v>15</v>
      </c>
      <c r="AB24" s="32">
        <v>-0.12</v>
      </c>
      <c r="AC24" s="32">
        <v>-0.12</v>
      </c>
      <c r="AD24" s="32">
        <v>-0.12</v>
      </c>
      <c r="AE24" s="32" t="s">
        <v>48</v>
      </c>
      <c r="AF24" s="32">
        <v>28.05</v>
      </c>
      <c r="AG24" s="32">
        <v>8.597859657763983E-6</v>
      </c>
      <c r="AH24" s="32">
        <v>8.6999999999999994E-2</v>
      </c>
      <c r="AI24" s="32">
        <v>3.59</v>
      </c>
      <c r="AJ24" s="32">
        <v>3.9</v>
      </c>
      <c r="AK24" s="119">
        <v>1.6E-11</v>
      </c>
      <c r="AL24" s="292">
        <v>0.63058127448889045</v>
      </c>
      <c r="AM24" s="34">
        <f t="shared" si="3"/>
        <v>1008.9300391822248</v>
      </c>
    </row>
    <row r="25" spans="1:51" x14ac:dyDescent="0.25">
      <c r="A25" s="31" t="s">
        <v>57</v>
      </c>
      <c r="B25" s="31">
        <v>1.6991000000000001</v>
      </c>
      <c r="C25" s="32">
        <v>3.46</v>
      </c>
      <c r="D25" s="32">
        <v>3.65</v>
      </c>
      <c r="E25" s="79">
        <f t="shared" si="0"/>
        <v>1.0549132947976878</v>
      </c>
      <c r="F25" s="32">
        <v>1.98</v>
      </c>
      <c r="G25" s="32">
        <v>2.048</v>
      </c>
      <c r="H25" s="32">
        <v>52802.1</v>
      </c>
      <c r="I25" s="32">
        <v>74</v>
      </c>
      <c r="J25" s="32">
        <v>30</v>
      </c>
      <c r="K25" s="32">
        <v>65.38</v>
      </c>
      <c r="L25" s="32">
        <v>1.3429</v>
      </c>
      <c r="M25" s="32"/>
      <c r="N25" s="32">
        <v>0.25</v>
      </c>
      <c r="O25" s="32">
        <v>6.2700000000000006E-2</v>
      </c>
      <c r="P25" s="32">
        <v>4.4379999999999997</v>
      </c>
      <c r="Q25" s="32">
        <v>4.4379999999999997</v>
      </c>
      <c r="R25" s="32">
        <v>4.4379999999999997</v>
      </c>
      <c r="S25" s="32">
        <v>81</v>
      </c>
      <c r="T25" s="32">
        <v>81</v>
      </c>
      <c r="U25" s="32">
        <v>81</v>
      </c>
      <c r="V25" s="32">
        <v>3.78</v>
      </c>
      <c r="W25" s="32">
        <v>3.78</v>
      </c>
      <c r="X25" s="32">
        <v>3.78</v>
      </c>
      <c r="Y25" s="32">
        <v>15</v>
      </c>
      <c r="Z25" s="32">
        <v>15</v>
      </c>
      <c r="AA25" s="32">
        <v>15</v>
      </c>
      <c r="AB25" s="32">
        <v>-0.12</v>
      </c>
      <c r="AC25" s="32">
        <v>-0.12</v>
      </c>
      <c r="AD25" s="32">
        <v>-0.12</v>
      </c>
      <c r="AE25" s="32" t="s">
        <v>49</v>
      </c>
      <c r="AF25" s="32">
        <v>30.07</v>
      </c>
      <c r="AG25" s="32">
        <v>7.4674534117532306E-6</v>
      </c>
      <c r="AH25" s="32">
        <v>9.9000000000000005E-2</v>
      </c>
      <c r="AI25" s="32">
        <v>3.72</v>
      </c>
      <c r="AJ25" s="32">
        <v>4</v>
      </c>
      <c r="AK25" s="119">
        <v>8.3099999999999999E-12</v>
      </c>
      <c r="AL25" s="292">
        <v>1.1334271602472097</v>
      </c>
      <c r="AM25" s="34">
        <f t="shared" si="3"/>
        <v>941.87797016543118</v>
      </c>
    </row>
    <row r="26" spans="1:51" x14ac:dyDescent="0.25">
      <c r="A26" s="31" t="s">
        <v>57</v>
      </c>
      <c r="B26" s="31">
        <v>1.6991000000000001</v>
      </c>
      <c r="C26" s="32">
        <v>3.46</v>
      </c>
      <c r="D26" s="32">
        <v>3.5</v>
      </c>
      <c r="E26" s="79">
        <f t="shared" si="0"/>
        <v>1.0115606936416186</v>
      </c>
      <c r="F26" s="32">
        <v>1.98</v>
      </c>
      <c r="G26" s="32">
        <v>2.048</v>
      </c>
      <c r="H26" s="32">
        <v>52802.1</v>
      </c>
      <c r="I26" s="32">
        <v>74</v>
      </c>
      <c r="J26" s="32">
        <v>30</v>
      </c>
      <c r="K26" s="32">
        <v>65.38</v>
      </c>
      <c r="L26" s="32">
        <v>1.3429</v>
      </c>
      <c r="M26" s="32"/>
      <c r="N26" s="32">
        <v>0.25</v>
      </c>
      <c r="O26" s="32">
        <v>6.2700000000000006E-2</v>
      </c>
      <c r="P26" s="32">
        <v>4.4379999999999997</v>
      </c>
      <c r="Q26" s="32">
        <v>4.4379999999999997</v>
      </c>
      <c r="R26" s="32">
        <v>4.4379999999999997</v>
      </c>
      <c r="S26" s="32">
        <v>81</v>
      </c>
      <c r="T26" s="32">
        <v>81</v>
      </c>
      <c r="U26" s="32">
        <v>81</v>
      </c>
      <c r="V26" s="32">
        <v>3.78</v>
      </c>
      <c r="W26" s="32">
        <v>3.78</v>
      </c>
      <c r="X26" s="32">
        <v>3.78</v>
      </c>
      <c r="Y26" s="32">
        <v>15</v>
      </c>
      <c r="Z26" s="32">
        <v>15</v>
      </c>
      <c r="AA26" s="32">
        <v>15</v>
      </c>
      <c r="AB26" s="32">
        <v>-0.12</v>
      </c>
      <c r="AC26" s="32">
        <v>-0.12</v>
      </c>
      <c r="AD26" s="32">
        <v>-0.12</v>
      </c>
      <c r="AE26" s="32" t="s">
        <v>537</v>
      </c>
      <c r="AF26" s="32">
        <v>64.066000000000003</v>
      </c>
      <c r="AG26" s="32"/>
      <c r="AH26" s="32">
        <v>0.251</v>
      </c>
      <c r="AI26" s="32">
        <v>3.55</v>
      </c>
      <c r="AJ26" s="32">
        <v>4.0999999999999996</v>
      </c>
      <c r="AK26" s="119">
        <v>1.4000000000000001E-12</v>
      </c>
      <c r="AL26" s="292"/>
      <c r="AM26" s="34"/>
    </row>
    <row r="27" spans="1:51" x14ac:dyDescent="0.25">
      <c r="A27" s="31" t="s">
        <v>57</v>
      </c>
      <c r="B27" s="31">
        <v>1.6991000000000001</v>
      </c>
      <c r="C27" s="32">
        <v>3.46</v>
      </c>
      <c r="D27" s="32">
        <v>3.75</v>
      </c>
      <c r="E27" s="79">
        <f t="shared" si="0"/>
        <v>1.0838150289017341</v>
      </c>
      <c r="F27" s="32">
        <v>1.98</v>
      </c>
      <c r="G27" s="32">
        <v>2.048</v>
      </c>
      <c r="H27" s="32">
        <v>52802.1</v>
      </c>
      <c r="I27" s="32">
        <v>74</v>
      </c>
      <c r="J27" s="32">
        <v>30</v>
      </c>
      <c r="K27" s="32">
        <v>65.38</v>
      </c>
      <c r="L27" s="32">
        <v>1.3429</v>
      </c>
      <c r="M27" s="32"/>
      <c r="N27" s="32">
        <v>0.25</v>
      </c>
      <c r="O27" s="32">
        <v>6.2700000000000006E-2</v>
      </c>
      <c r="P27" s="32">
        <v>4.4379999999999997</v>
      </c>
      <c r="Q27" s="32">
        <v>4.4379999999999997</v>
      </c>
      <c r="R27" s="32">
        <v>4.4379999999999997</v>
      </c>
      <c r="S27" s="32">
        <v>81</v>
      </c>
      <c r="T27" s="32">
        <v>81</v>
      </c>
      <c r="U27" s="32">
        <v>81</v>
      </c>
      <c r="V27" s="32">
        <v>3.78</v>
      </c>
      <c r="W27" s="32">
        <v>3.78</v>
      </c>
      <c r="X27" s="32">
        <v>3.78</v>
      </c>
      <c r="Y27" s="32">
        <v>15</v>
      </c>
      <c r="Z27" s="32">
        <v>15</v>
      </c>
      <c r="AA27" s="32">
        <v>15</v>
      </c>
      <c r="AB27" s="32">
        <v>-0.12</v>
      </c>
      <c r="AC27" s="32">
        <v>-0.12</v>
      </c>
      <c r="AD27" s="32">
        <v>-0.12</v>
      </c>
      <c r="AE27" s="32" t="s">
        <v>50</v>
      </c>
      <c r="AF27" s="32">
        <v>42.08</v>
      </c>
      <c r="AG27" s="32">
        <v>4.9578486170417476E-6</v>
      </c>
      <c r="AH27" s="32">
        <v>0.14199999999999999</v>
      </c>
      <c r="AI27" s="32">
        <v>4.03</v>
      </c>
      <c r="AJ27" s="32">
        <v>4.5</v>
      </c>
      <c r="AK27" s="119">
        <v>4.7100000000000001E-13</v>
      </c>
      <c r="AL27" s="292">
        <v>4.6049057197912822</v>
      </c>
      <c r="AM27" s="34">
        <f t="shared" si="3"/>
        <v>216.89105940216942</v>
      </c>
    </row>
    <row r="28" spans="1:51" x14ac:dyDescent="0.25">
      <c r="A28" s="31" t="s">
        <v>57</v>
      </c>
      <c r="B28" s="31">
        <v>1.6991000000000001</v>
      </c>
      <c r="C28" s="32">
        <v>3.46</v>
      </c>
      <c r="D28" s="32">
        <v>3.78</v>
      </c>
      <c r="E28" s="79">
        <f t="shared" si="0"/>
        <v>1.0924855491329479</v>
      </c>
      <c r="F28" s="32">
        <v>1.98</v>
      </c>
      <c r="G28" s="32">
        <v>2.048</v>
      </c>
      <c r="H28" s="32">
        <v>52802.1</v>
      </c>
      <c r="I28" s="32">
        <v>74</v>
      </c>
      <c r="J28" s="32">
        <v>30</v>
      </c>
      <c r="K28" s="32">
        <v>65.38</v>
      </c>
      <c r="L28" s="32">
        <v>1.3429</v>
      </c>
      <c r="M28" s="32"/>
      <c r="N28" s="32">
        <v>0.25</v>
      </c>
      <c r="O28" s="32">
        <v>6.2700000000000006E-2</v>
      </c>
      <c r="P28" s="32">
        <v>4.4379999999999997</v>
      </c>
      <c r="Q28" s="32">
        <v>4.4379999999999997</v>
      </c>
      <c r="R28" s="32">
        <v>4.4379999999999997</v>
      </c>
      <c r="S28" s="32">
        <v>81</v>
      </c>
      <c r="T28" s="32">
        <v>81</v>
      </c>
      <c r="U28" s="32">
        <v>81</v>
      </c>
      <c r="V28" s="32">
        <v>3.78</v>
      </c>
      <c r="W28" s="32">
        <v>3.78</v>
      </c>
      <c r="X28" s="32">
        <v>3.78</v>
      </c>
      <c r="Y28" s="32">
        <v>15</v>
      </c>
      <c r="Z28" s="32">
        <v>15</v>
      </c>
      <c r="AA28" s="32">
        <v>15</v>
      </c>
      <c r="AB28" s="32">
        <v>-0.12</v>
      </c>
      <c r="AC28" s="32">
        <v>-0.12</v>
      </c>
      <c r="AD28" s="32">
        <v>-0.12</v>
      </c>
      <c r="AE28" s="32" t="s">
        <v>51</v>
      </c>
      <c r="AF28" s="32">
        <v>44.1</v>
      </c>
      <c r="AG28" s="32">
        <v>4.5187843755253608E-6</v>
      </c>
      <c r="AH28" s="32">
        <v>0.152</v>
      </c>
      <c r="AI28" s="32">
        <v>4.16</v>
      </c>
      <c r="AJ28" s="32">
        <v>4.3</v>
      </c>
      <c r="AK28" s="119">
        <v>6.0999999999999997E-15</v>
      </c>
      <c r="AL28" s="292">
        <v>8.1436996405477213</v>
      </c>
      <c r="AM28" s="34">
        <f t="shared" si="3"/>
        <v>4.9676567807341101</v>
      </c>
    </row>
    <row r="29" spans="1:51" x14ac:dyDescent="0.25">
      <c r="A29" s="31" t="s">
        <v>57</v>
      </c>
      <c r="B29" s="31">
        <v>1.6991000000000001</v>
      </c>
      <c r="C29" s="32">
        <v>3.46</v>
      </c>
      <c r="D29" s="32">
        <v>3.8</v>
      </c>
      <c r="E29" s="79">
        <f t="shared" si="0"/>
        <v>1.0982658959537572</v>
      </c>
      <c r="F29" s="32">
        <v>1.98</v>
      </c>
      <c r="G29" s="32">
        <v>2.048</v>
      </c>
      <c r="H29" s="32">
        <v>52802.1</v>
      </c>
      <c r="I29" s="32">
        <v>74</v>
      </c>
      <c r="J29" s="32">
        <v>30</v>
      </c>
      <c r="K29" s="32">
        <v>65.38</v>
      </c>
      <c r="L29" s="32">
        <v>1.3429</v>
      </c>
      <c r="M29" s="32"/>
      <c r="N29" s="32">
        <v>0.25</v>
      </c>
      <c r="O29" s="32">
        <v>6.2700000000000006E-2</v>
      </c>
      <c r="P29" s="32">
        <v>4.4379999999999997</v>
      </c>
      <c r="Q29" s="32">
        <v>4.4379999999999997</v>
      </c>
      <c r="R29" s="32">
        <v>4.4379999999999997</v>
      </c>
      <c r="S29" s="32">
        <v>81</v>
      </c>
      <c r="T29" s="32">
        <v>81</v>
      </c>
      <c r="U29" s="32">
        <v>81</v>
      </c>
      <c r="V29" s="32">
        <v>3.78</v>
      </c>
      <c r="W29" s="32">
        <v>3.78</v>
      </c>
      <c r="X29" s="32">
        <v>3.78</v>
      </c>
      <c r="Y29" s="32">
        <v>15</v>
      </c>
      <c r="Z29" s="32">
        <v>15</v>
      </c>
      <c r="AA29" s="32">
        <v>15</v>
      </c>
      <c r="AB29" s="32">
        <v>-0.12</v>
      </c>
      <c r="AC29" s="32">
        <v>-0.12</v>
      </c>
      <c r="AD29" s="32">
        <v>-0.12</v>
      </c>
      <c r="AE29" s="32" t="s">
        <v>52</v>
      </c>
      <c r="AF29" s="32">
        <v>58.12</v>
      </c>
      <c r="AG29" s="32">
        <v>2.9135357642312415E-6</v>
      </c>
      <c r="AH29" s="32">
        <v>0.2</v>
      </c>
      <c r="AI29" s="32">
        <v>4.5199999999999996</v>
      </c>
      <c r="AJ29" s="32">
        <v>4.5</v>
      </c>
      <c r="AK29" s="119">
        <v>4.4999999999999998E-15</v>
      </c>
      <c r="AL29" s="292">
        <v>54</v>
      </c>
      <c r="AM29" s="35">
        <f t="shared" si="3"/>
        <v>24.3</v>
      </c>
    </row>
    <row r="30" spans="1:51" x14ac:dyDescent="0.25">
      <c r="A30" s="31" t="s">
        <v>57</v>
      </c>
      <c r="B30" s="31">
        <v>1.6991000000000001</v>
      </c>
      <c r="C30" s="32">
        <v>3.46</v>
      </c>
      <c r="D30" s="32">
        <v>4.37</v>
      </c>
      <c r="E30" s="79">
        <f t="shared" ref="E30:E33" si="6">D30/C30</f>
        <v>1.2630057803468209</v>
      </c>
      <c r="F30" s="32">
        <v>1.98</v>
      </c>
      <c r="G30" s="32">
        <v>2.048</v>
      </c>
      <c r="H30" s="32">
        <v>52802.1</v>
      </c>
      <c r="I30" s="32">
        <v>74</v>
      </c>
      <c r="J30" s="32">
        <v>30</v>
      </c>
      <c r="K30" s="32">
        <v>65.38</v>
      </c>
      <c r="L30" s="32">
        <v>1.3429</v>
      </c>
      <c r="M30" s="32"/>
      <c r="N30" s="32">
        <v>0.25</v>
      </c>
      <c r="O30" s="32">
        <v>6.2700000000000006E-2</v>
      </c>
      <c r="P30" s="32">
        <v>4.4379999999999997</v>
      </c>
      <c r="Q30" s="32">
        <v>4.4379999999999997</v>
      </c>
      <c r="R30" s="32">
        <v>4.4379999999999997</v>
      </c>
      <c r="S30" s="32">
        <v>81</v>
      </c>
      <c r="T30" s="32">
        <v>81</v>
      </c>
      <c r="U30" s="32">
        <v>81</v>
      </c>
      <c r="V30" s="32">
        <v>3.78</v>
      </c>
      <c r="W30" s="32">
        <v>3.78</v>
      </c>
      <c r="X30" s="32">
        <v>3.78</v>
      </c>
      <c r="Y30" s="32">
        <v>15</v>
      </c>
      <c r="Z30" s="32">
        <v>15</v>
      </c>
      <c r="AA30" s="32">
        <v>15</v>
      </c>
      <c r="AB30" s="32">
        <v>-0.12</v>
      </c>
      <c r="AC30" s="32">
        <v>-0.12</v>
      </c>
      <c r="AD30" s="32">
        <v>-0.12</v>
      </c>
      <c r="AE30" s="32" t="s">
        <v>58</v>
      </c>
      <c r="AF30" s="32">
        <v>58.12</v>
      </c>
      <c r="AG30" s="32">
        <v>3.1459786150702568E-6</v>
      </c>
      <c r="AH30" s="32">
        <v>0.183</v>
      </c>
      <c r="AI30" s="32">
        <v>4.8</v>
      </c>
      <c r="AJ30" s="32">
        <v>4.42</v>
      </c>
      <c r="AK30" s="119">
        <v>5.1099999999999998E-28</v>
      </c>
      <c r="AL30" s="292">
        <v>0.44</v>
      </c>
      <c r="AM30" s="35">
        <f t="shared" ref="AM30:AM33" si="7">AK30*10000*(AL30)*10000000000</f>
        <v>2.2483999999999999E-14</v>
      </c>
    </row>
    <row r="31" spans="1:51" x14ac:dyDescent="0.25">
      <c r="A31" s="31" t="s">
        <v>57</v>
      </c>
      <c r="B31" s="31">
        <v>1.6991000000000001</v>
      </c>
      <c r="C31" s="32">
        <v>3.46</v>
      </c>
      <c r="D31" s="32">
        <v>4.37</v>
      </c>
      <c r="E31" s="79">
        <f t="shared" ref="E31" si="8">D31/C31</f>
        <v>1.2630057803468209</v>
      </c>
      <c r="F31" s="32">
        <v>1.98</v>
      </c>
      <c r="G31" s="32">
        <v>2.048</v>
      </c>
      <c r="H31" s="32">
        <v>52802.1</v>
      </c>
      <c r="I31" s="32">
        <v>74</v>
      </c>
      <c r="J31" s="32">
        <v>30</v>
      </c>
      <c r="K31" s="32">
        <v>65.38</v>
      </c>
      <c r="L31" s="32">
        <v>1.3429</v>
      </c>
      <c r="M31" s="32"/>
      <c r="N31" s="32">
        <v>0.25</v>
      </c>
      <c r="O31" s="32">
        <v>6.2700000000000006E-2</v>
      </c>
      <c r="P31" s="32">
        <v>4.4379999999999997</v>
      </c>
      <c r="Q31" s="32">
        <v>4.4379999999999997</v>
      </c>
      <c r="R31" s="32">
        <v>4.4379999999999997</v>
      </c>
      <c r="S31" s="32">
        <v>81</v>
      </c>
      <c r="T31" s="32">
        <v>81</v>
      </c>
      <c r="U31" s="32">
        <v>81</v>
      </c>
      <c r="V31" s="32">
        <v>3.78</v>
      </c>
      <c r="W31" s="32">
        <v>3.78</v>
      </c>
      <c r="X31" s="32">
        <v>3.78</v>
      </c>
      <c r="Y31" s="32">
        <v>15</v>
      </c>
      <c r="Z31" s="32">
        <v>15</v>
      </c>
      <c r="AA31" s="32">
        <v>15</v>
      </c>
      <c r="AB31" s="32">
        <v>-0.12</v>
      </c>
      <c r="AC31" s="32">
        <v>-0.12</v>
      </c>
      <c r="AD31" s="32">
        <v>-0.12</v>
      </c>
      <c r="AE31" s="32" t="s">
        <v>53</v>
      </c>
      <c r="AF31" s="32">
        <v>83.8</v>
      </c>
      <c r="AG31" s="32"/>
      <c r="AH31" s="32">
        <v>5.0000000000000001E-3</v>
      </c>
      <c r="AI31" s="32">
        <v>4</v>
      </c>
      <c r="AJ31" s="32">
        <v>3.69</v>
      </c>
      <c r="AK31" s="119">
        <v>4.6999999999999999E-11</v>
      </c>
      <c r="AL31" s="292"/>
      <c r="AM31" s="35">
        <f t="shared" ref="AM31" si="9">AK31*10000*(AL31)*10000000000</f>
        <v>0</v>
      </c>
    </row>
    <row r="32" spans="1:51" x14ac:dyDescent="0.25">
      <c r="A32" s="31" t="s">
        <v>57</v>
      </c>
      <c r="B32" s="31">
        <v>1.6991000000000001</v>
      </c>
      <c r="C32" s="32">
        <v>3.46</v>
      </c>
      <c r="D32" s="32">
        <v>4.37</v>
      </c>
      <c r="E32" s="79">
        <f t="shared" si="6"/>
        <v>1.2630057803468209</v>
      </c>
      <c r="F32" s="32">
        <v>1.98</v>
      </c>
      <c r="G32" s="32">
        <v>2.048</v>
      </c>
      <c r="H32" s="32">
        <v>52802.1</v>
      </c>
      <c r="I32" s="32">
        <v>74</v>
      </c>
      <c r="J32" s="32">
        <v>30</v>
      </c>
      <c r="K32" s="32">
        <v>65.38</v>
      </c>
      <c r="L32" s="32">
        <v>1.3429</v>
      </c>
      <c r="M32" s="32"/>
      <c r="N32" s="32">
        <v>0.25</v>
      </c>
      <c r="O32" s="32">
        <v>6.2700000000000006E-2</v>
      </c>
      <c r="P32" s="32">
        <v>4.4379999999999997</v>
      </c>
      <c r="Q32" s="32">
        <v>4.4379999999999997</v>
      </c>
      <c r="R32" s="32">
        <v>4.4379999999999997</v>
      </c>
      <c r="S32" s="32">
        <v>81</v>
      </c>
      <c r="T32" s="32">
        <v>81</v>
      </c>
      <c r="U32" s="32">
        <v>81</v>
      </c>
      <c r="V32" s="32">
        <v>3.78</v>
      </c>
      <c r="W32" s="32">
        <v>3.78</v>
      </c>
      <c r="X32" s="32">
        <v>3.78</v>
      </c>
      <c r="Y32" s="32">
        <v>15</v>
      </c>
      <c r="Z32" s="32">
        <v>15</v>
      </c>
      <c r="AA32" s="32">
        <v>15</v>
      </c>
      <c r="AB32" s="32">
        <v>-0.12</v>
      </c>
      <c r="AC32" s="32">
        <v>-0.12</v>
      </c>
      <c r="AD32" s="32">
        <v>-0.12</v>
      </c>
      <c r="AE32" s="32" t="s">
        <v>54</v>
      </c>
      <c r="AF32" s="32">
        <v>131.29</v>
      </c>
      <c r="AG32" s="32"/>
      <c r="AH32" s="32">
        <v>8.0000000000000002E-3</v>
      </c>
      <c r="AI32" s="32">
        <v>4.0999999999999996</v>
      </c>
      <c r="AJ32" s="32">
        <v>4.0999999999999996</v>
      </c>
      <c r="AK32" s="119">
        <v>2.9999999999999998E-14</v>
      </c>
      <c r="AL32" s="292"/>
      <c r="AM32" s="35">
        <f t="shared" si="7"/>
        <v>0</v>
      </c>
      <c r="AQ32" s="44"/>
      <c r="AR32" s="44"/>
      <c r="AV32" s="44"/>
      <c r="AW32" s="44"/>
      <c r="AX32" s="44"/>
      <c r="AY32" s="44"/>
    </row>
    <row r="33" spans="1:51" x14ac:dyDescent="0.25">
      <c r="A33" s="31" t="s">
        <v>57</v>
      </c>
      <c r="B33" s="31">
        <v>1.6991000000000001</v>
      </c>
      <c r="C33" s="32">
        <v>3.46</v>
      </c>
      <c r="D33" s="32">
        <v>4.37</v>
      </c>
      <c r="E33" s="79">
        <f t="shared" si="6"/>
        <v>1.2630057803468209</v>
      </c>
      <c r="F33" s="32">
        <v>1.98</v>
      </c>
      <c r="G33" s="32">
        <v>2.048</v>
      </c>
      <c r="H33" s="32">
        <v>52802.1</v>
      </c>
      <c r="I33" s="32">
        <v>74</v>
      </c>
      <c r="J33" s="32">
        <v>30</v>
      </c>
      <c r="K33" s="32">
        <v>65.38</v>
      </c>
      <c r="L33" s="32">
        <v>1.3429</v>
      </c>
      <c r="M33" s="32"/>
      <c r="N33" s="32">
        <v>0.25</v>
      </c>
      <c r="O33" s="32">
        <v>6.2700000000000006E-2</v>
      </c>
      <c r="P33" s="32">
        <v>4.4379999999999997</v>
      </c>
      <c r="Q33" s="32">
        <v>4.4379999999999997</v>
      </c>
      <c r="R33" s="32">
        <v>4.4379999999999997</v>
      </c>
      <c r="S33" s="32">
        <v>81</v>
      </c>
      <c r="T33" s="32">
        <v>81</v>
      </c>
      <c r="U33" s="32">
        <v>81</v>
      </c>
      <c r="V33" s="32">
        <v>3.78</v>
      </c>
      <c r="W33" s="32">
        <v>3.78</v>
      </c>
      <c r="X33" s="32">
        <v>3.78</v>
      </c>
      <c r="Y33" s="32">
        <v>15</v>
      </c>
      <c r="Z33" s="32">
        <v>15</v>
      </c>
      <c r="AA33" s="32">
        <v>15</v>
      </c>
      <c r="AB33" s="32">
        <v>-0.12</v>
      </c>
      <c r="AC33" s="32">
        <v>-0.12</v>
      </c>
      <c r="AD33" s="32">
        <v>-0.12</v>
      </c>
      <c r="AE33" s="32" t="s">
        <v>55</v>
      </c>
      <c r="AF33" s="32">
        <v>146.06</v>
      </c>
      <c r="AG33" s="32"/>
      <c r="AH33" s="32">
        <v>0.21</v>
      </c>
      <c r="AI33" s="32">
        <v>5.13</v>
      </c>
      <c r="AJ33" s="32">
        <v>5.0999999999999996</v>
      </c>
      <c r="AK33" s="119">
        <v>6.9399999999999998E-28</v>
      </c>
      <c r="AL33" s="292"/>
      <c r="AM33" s="35">
        <f t="shared" si="7"/>
        <v>0</v>
      </c>
    </row>
    <row r="34" spans="1:51" x14ac:dyDescent="0.25">
      <c r="A34" s="31" t="s">
        <v>57</v>
      </c>
      <c r="B34" s="31">
        <v>1.6991000000000001</v>
      </c>
      <c r="C34" s="32">
        <v>3.46</v>
      </c>
      <c r="D34" s="32">
        <v>4.37</v>
      </c>
      <c r="E34" s="79">
        <f t="shared" ref="E34" si="10">D34/C34</f>
        <v>1.2630057803468209</v>
      </c>
      <c r="F34" s="32">
        <v>1.98</v>
      </c>
      <c r="G34" s="32">
        <v>2.048</v>
      </c>
      <c r="H34" s="32">
        <v>52802.1</v>
      </c>
      <c r="I34" s="32">
        <v>74</v>
      </c>
      <c r="J34" s="32">
        <v>30</v>
      </c>
      <c r="K34" s="32">
        <v>65.38</v>
      </c>
      <c r="L34" s="32">
        <v>1.3429</v>
      </c>
      <c r="M34" s="32"/>
      <c r="N34" s="32">
        <v>0.25</v>
      </c>
      <c r="O34" s="32">
        <v>6.2700000000000006E-2</v>
      </c>
      <c r="P34" s="32">
        <v>4.4379999999999997</v>
      </c>
      <c r="Q34" s="32">
        <v>4.4379999999999997</v>
      </c>
      <c r="R34" s="32">
        <v>4.4379999999999997</v>
      </c>
      <c r="S34" s="32">
        <v>81</v>
      </c>
      <c r="T34" s="32">
        <v>81</v>
      </c>
      <c r="U34" s="32">
        <v>81</v>
      </c>
      <c r="V34" s="32">
        <v>3.78</v>
      </c>
      <c r="W34" s="32">
        <v>3.78</v>
      </c>
      <c r="X34" s="32">
        <v>3.78</v>
      </c>
      <c r="Y34" s="32">
        <v>15</v>
      </c>
      <c r="Z34" s="32">
        <v>15</v>
      </c>
      <c r="AA34" s="32">
        <v>15</v>
      </c>
      <c r="AB34" s="32">
        <v>-0.12</v>
      </c>
      <c r="AC34" s="32">
        <v>-0.12</v>
      </c>
      <c r="AD34" s="32">
        <v>-0.12</v>
      </c>
      <c r="AE34" s="32" t="s">
        <v>56</v>
      </c>
      <c r="AF34" s="32">
        <v>222</v>
      </c>
      <c r="AG34" s="32"/>
      <c r="AH34" s="32">
        <v>8.0000000000000002E-3</v>
      </c>
      <c r="AI34" s="32">
        <v>4.2</v>
      </c>
      <c r="AJ34" s="32">
        <v>4.2</v>
      </c>
      <c r="AK34" s="119">
        <v>1.75E-15</v>
      </c>
      <c r="AL34" s="292"/>
      <c r="AM34" s="35">
        <f t="shared" ref="AM34" si="11">AK34*10000*(AL34)*10000000000</f>
        <v>0</v>
      </c>
    </row>
    <row r="35" spans="1:51" x14ac:dyDescent="0.25">
      <c r="A35" s="26" t="s">
        <v>59</v>
      </c>
      <c r="B35" s="26">
        <v>1.6475</v>
      </c>
      <c r="C35" s="27">
        <v>3.2</v>
      </c>
      <c r="D35" s="27">
        <v>3.26</v>
      </c>
      <c r="E35" s="27">
        <f t="shared" si="0"/>
        <v>1.0187499999999998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29</v>
      </c>
      <c r="K35" s="27">
        <v>63.456000000000003</v>
      </c>
      <c r="L35" s="27">
        <v>1.2249000000000001</v>
      </c>
      <c r="M35" s="27"/>
      <c r="N35" s="27">
        <v>0.25</v>
      </c>
      <c r="O35" s="27">
        <v>6.2700000000000006E-2</v>
      </c>
      <c r="P35" s="27">
        <v>4.4379999999999997</v>
      </c>
      <c r="Q35" s="27">
        <v>4.4379999999999997</v>
      </c>
      <c r="R35" s="27">
        <v>4.4379999999999997</v>
      </c>
      <c r="S35" s="27">
        <v>81</v>
      </c>
      <c r="T35" s="27">
        <v>81</v>
      </c>
      <c r="U35" s="27">
        <v>81</v>
      </c>
      <c r="V35" s="27">
        <v>3.78</v>
      </c>
      <c r="W35" s="27">
        <v>3.78</v>
      </c>
      <c r="X35" s="27">
        <v>3.78</v>
      </c>
      <c r="Y35" s="27">
        <v>15</v>
      </c>
      <c r="Z35" s="27">
        <v>15</v>
      </c>
      <c r="AA35" s="27">
        <v>15</v>
      </c>
      <c r="AB35" s="27">
        <v>-0.19819999999999999</v>
      </c>
      <c r="AC35" s="27">
        <v>-0.19819999999999999</v>
      </c>
      <c r="AD35" s="27">
        <v>-0.19819999999999999</v>
      </c>
      <c r="AE35" s="27" t="s">
        <v>42</v>
      </c>
      <c r="AF35" s="27">
        <v>4.0019999999999998</v>
      </c>
      <c r="AG35" s="85">
        <v>1.213598928416634E-4</v>
      </c>
      <c r="AH35" s="27">
        <v>-0.39</v>
      </c>
      <c r="AI35" s="27">
        <v>2.66</v>
      </c>
      <c r="AJ35" s="27">
        <v>2.6</v>
      </c>
      <c r="AK35" s="118">
        <v>1.6000000000000001E-8</v>
      </c>
      <c r="AL35" s="291">
        <v>5.6600000000000001E-3</v>
      </c>
      <c r="AM35" s="29">
        <f>AK35*10000*(AL35)*10000000000</f>
        <v>9056</v>
      </c>
    </row>
    <row r="36" spans="1:51" x14ac:dyDescent="0.25">
      <c r="A36" s="26" t="s">
        <v>59</v>
      </c>
      <c r="B36" s="26">
        <v>1.6475</v>
      </c>
      <c r="C36" s="27">
        <v>3.2</v>
      </c>
      <c r="D36" s="27">
        <v>3.28</v>
      </c>
      <c r="E36" s="27">
        <f t="shared" si="0"/>
        <v>1.0249999999999999</v>
      </c>
      <c r="F36" s="27">
        <v>1.8785000000000001</v>
      </c>
      <c r="G36" s="27">
        <v>2.0249999999999999</v>
      </c>
      <c r="H36" s="27">
        <v>50542.720000000001</v>
      </c>
      <c r="I36" s="27">
        <v>71</v>
      </c>
      <c r="J36" s="27">
        <v>29</v>
      </c>
      <c r="K36" s="27">
        <v>63.456000000000003</v>
      </c>
      <c r="L36" s="27">
        <v>1.2249000000000001</v>
      </c>
      <c r="M36" s="27"/>
      <c r="N36" s="27">
        <v>0.25</v>
      </c>
      <c r="O36" s="27">
        <v>6.2700000000000006E-2</v>
      </c>
      <c r="P36" s="27">
        <v>4.4379999999999997</v>
      </c>
      <c r="Q36" s="27">
        <v>4.4379999999999997</v>
      </c>
      <c r="R36" s="27">
        <v>4.4379999999999997</v>
      </c>
      <c r="S36" s="27">
        <v>81</v>
      </c>
      <c r="T36" s="27">
        <v>81</v>
      </c>
      <c r="U36" s="27">
        <v>81</v>
      </c>
      <c r="V36" s="27">
        <v>3.78</v>
      </c>
      <c r="W36" s="27">
        <v>3.78</v>
      </c>
      <c r="X36" s="27">
        <v>3.78</v>
      </c>
      <c r="Y36" s="27">
        <v>15</v>
      </c>
      <c r="Z36" s="27">
        <v>15</v>
      </c>
      <c r="AA36" s="27">
        <v>15</v>
      </c>
      <c r="AB36" s="27">
        <v>-0.19819999999999999</v>
      </c>
      <c r="AC36" s="27">
        <v>-0.19819999999999999</v>
      </c>
      <c r="AD36" s="27">
        <v>-0.19819999999999999</v>
      </c>
      <c r="AE36" s="27" t="s">
        <v>43</v>
      </c>
      <c r="AF36" s="27">
        <v>2.0099999999999998</v>
      </c>
      <c r="AG36" s="85">
        <v>1.0828692705685033E-4</v>
      </c>
      <c r="AH36" s="27">
        <v>-0.217</v>
      </c>
      <c r="AI36" s="27">
        <v>2.76</v>
      </c>
      <c r="AJ36" s="27">
        <v>2.89</v>
      </c>
      <c r="AK36" s="118">
        <v>1.3000000000000001E-8</v>
      </c>
      <c r="AL36" s="291">
        <v>3.3700000000000002E-3</v>
      </c>
      <c r="AM36" s="29">
        <f t="shared" ref="AM36:AM63" si="12">AK36*10000*(AL36)*10000000000</f>
        <v>4381.0000000000009</v>
      </c>
    </row>
    <row r="37" spans="1:51" x14ac:dyDescent="0.25">
      <c r="A37" s="26" t="s">
        <v>59</v>
      </c>
      <c r="B37" s="26">
        <v>1.6475</v>
      </c>
      <c r="C37" s="27">
        <v>3.2</v>
      </c>
      <c r="D37" s="27">
        <v>3.31</v>
      </c>
      <c r="E37" s="27">
        <f t="shared" si="0"/>
        <v>1.034375</v>
      </c>
      <c r="F37" s="27">
        <v>1.8785000000000001</v>
      </c>
      <c r="G37" s="27">
        <v>2.0249999999999999</v>
      </c>
      <c r="H37" s="27">
        <v>50542.720000000001</v>
      </c>
      <c r="I37" s="27">
        <v>71</v>
      </c>
      <c r="J37" s="27">
        <v>29</v>
      </c>
      <c r="K37" s="27">
        <v>63.456000000000003</v>
      </c>
      <c r="L37" s="27">
        <v>1.2249000000000001</v>
      </c>
      <c r="M37" s="27"/>
      <c r="N37" s="27">
        <v>0.25</v>
      </c>
      <c r="O37" s="27">
        <v>6.2700000000000006E-2</v>
      </c>
      <c r="P37" s="27">
        <v>4.4379999999999997</v>
      </c>
      <c r="Q37" s="27">
        <v>4.4379999999999997</v>
      </c>
      <c r="R37" s="27">
        <v>4.4379999999999997</v>
      </c>
      <c r="S37" s="27">
        <v>81</v>
      </c>
      <c r="T37" s="27">
        <v>81</v>
      </c>
      <c r="U37" s="27">
        <v>81</v>
      </c>
      <c r="V37" s="27">
        <v>3.78</v>
      </c>
      <c r="W37" s="27">
        <v>3.78</v>
      </c>
      <c r="X37" s="27">
        <v>3.78</v>
      </c>
      <c r="Y37" s="27">
        <v>15</v>
      </c>
      <c r="Z37" s="27">
        <v>15</v>
      </c>
      <c r="AA37" s="27">
        <v>15</v>
      </c>
      <c r="AB37" s="27">
        <v>-0.19819999999999999</v>
      </c>
      <c r="AC37" s="27">
        <v>-0.19819999999999999</v>
      </c>
      <c r="AD37" s="27">
        <v>-0.19819999999999999</v>
      </c>
      <c r="AE37" s="27" t="s">
        <v>44</v>
      </c>
      <c r="AF37" s="27">
        <v>31.998999999999999</v>
      </c>
      <c r="AG37" s="85">
        <v>1.5402755908922099E-5</v>
      </c>
      <c r="AH37" s="27">
        <v>2.1999999999999999E-2</v>
      </c>
      <c r="AI37" s="27">
        <v>2.94</v>
      </c>
      <c r="AJ37" s="27">
        <v>3.46</v>
      </c>
      <c r="AK37" s="118">
        <v>5.1E-10</v>
      </c>
      <c r="AL37" s="291">
        <v>0.06</v>
      </c>
      <c r="AM37" s="29">
        <f t="shared" si="12"/>
        <v>3060</v>
      </c>
    </row>
    <row r="38" spans="1:51" x14ac:dyDescent="0.25">
      <c r="A38" s="26" t="s">
        <v>59</v>
      </c>
      <c r="B38" s="26">
        <v>1.6475</v>
      </c>
      <c r="C38" s="27">
        <v>3.2</v>
      </c>
      <c r="D38" s="27">
        <v>3.3</v>
      </c>
      <c r="E38" s="27">
        <f t="shared" si="0"/>
        <v>1.0312499999999998</v>
      </c>
      <c r="F38" s="27">
        <v>1.8785000000000001</v>
      </c>
      <c r="G38" s="27">
        <v>2.0249999999999999</v>
      </c>
      <c r="H38" s="27">
        <v>50542.720000000001</v>
      </c>
      <c r="I38" s="27">
        <v>71</v>
      </c>
      <c r="J38" s="27">
        <v>29</v>
      </c>
      <c r="K38" s="27">
        <v>63.456000000000003</v>
      </c>
      <c r="L38" s="27">
        <v>1.2249000000000001</v>
      </c>
      <c r="M38" s="27"/>
      <c r="N38" s="27">
        <v>0.25</v>
      </c>
      <c r="O38" s="27">
        <v>6.2700000000000006E-2</v>
      </c>
      <c r="P38" s="27">
        <v>4.4379999999999997</v>
      </c>
      <c r="Q38" s="27">
        <v>4.4379999999999997</v>
      </c>
      <c r="R38" s="27">
        <v>4.4379999999999997</v>
      </c>
      <c r="S38" s="27">
        <v>81</v>
      </c>
      <c r="T38" s="27">
        <v>81</v>
      </c>
      <c r="U38" s="27">
        <v>81</v>
      </c>
      <c r="V38" s="27">
        <v>3.78</v>
      </c>
      <c r="W38" s="27">
        <v>3.78</v>
      </c>
      <c r="X38" s="27">
        <v>3.78</v>
      </c>
      <c r="Y38" s="27">
        <v>15</v>
      </c>
      <c r="Z38" s="27">
        <v>15</v>
      </c>
      <c r="AA38" s="27">
        <v>15</v>
      </c>
      <c r="AB38" s="27">
        <v>-0.19819999999999999</v>
      </c>
      <c r="AC38" s="27">
        <v>-0.19819999999999999</v>
      </c>
      <c r="AD38" s="27">
        <v>-0.19819999999999999</v>
      </c>
      <c r="AE38" s="27" t="s">
        <v>45</v>
      </c>
      <c r="AF38" s="27">
        <v>44.01</v>
      </c>
      <c r="AG38" s="85">
        <v>8.9625087063364713E-6</v>
      </c>
      <c r="AH38" s="27">
        <v>0.22500000000000001</v>
      </c>
      <c r="AI38" s="27">
        <v>3.24</v>
      </c>
      <c r="AJ38" s="27">
        <v>3.3</v>
      </c>
      <c r="AK38" s="118">
        <v>3.1000000000000002E-10</v>
      </c>
      <c r="AL38" s="291">
        <v>0.34200000000000003</v>
      </c>
      <c r="AM38" s="29">
        <f t="shared" si="12"/>
        <v>10602</v>
      </c>
    </row>
    <row r="39" spans="1:51" x14ac:dyDescent="0.25">
      <c r="A39" s="26" t="s">
        <v>59</v>
      </c>
      <c r="B39" s="26">
        <v>1.6475</v>
      </c>
      <c r="C39" s="27">
        <v>3.2</v>
      </c>
      <c r="D39" s="27">
        <v>3.3</v>
      </c>
      <c r="E39" s="27">
        <f t="shared" ref="E39" si="13">D39/C39</f>
        <v>1.0312499999999998</v>
      </c>
      <c r="F39" s="27">
        <v>1.8785000000000001</v>
      </c>
      <c r="G39" s="27">
        <v>2.0249999999999999</v>
      </c>
      <c r="H39" s="27">
        <v>50542.720000000001</v>
      </c>
      <c r="I39" s="27">
        <v>71</v>
      </c>
      <c r="J39" s="27">
        <v>29</v>
      </c>
      <c r="K39" s="27">
        <v>63.456000000000003</v>
      </c>
      <c r="L39" s="27">
        <v>1.2249000000000001</v>
      </c>
      <c r="M39" s="27"/>
      <c r="N39" s="27">
        <v>0.25</v>
      </c>
      <c r="O39" s="27">
        <v>6.2700000000000006E-2</v>
      </c>
      <c r="P39" s="27">
        <v>4.4379999999999997</v>
      </c>
      <c r="Q39" s="27">
        <v>4.4379999999999997</v>
      </c>
      <c r="R39" s="27">
        <v>4.4379999999999997</v>
      </c>
      <c r="S39" s="27">
        <v>81</v>
      </c>
      <c r="T39" s="27">
        <v>81</v>
      </c>
      <c r="U39" s="27">
        <v>81</v>
      </c>
      <c r="V39" s="27">
        <v>3.78</v>
      </c>
      <c r="W39" s="27">
        <v>3.78</v>
      </c>
      <c r="X39" s="27">
        <v>3.78</v>
      </c>
      <c r="Y39" s="27">
        <v>15</v>
      </c>
      <c r="Z39" s="27">
        <v>15</v>
      </c>
      <c r="AA39" s="27">
        <v>15</v>
      </c>
      <c r="AB39" s="27">
        <v>-0.19819999999999999</v>
      </c>
      <c r="AC39" s="27">
        <v>-0.19819999999999999</v>
      </c>
      <c r="AD39" s="27">
        <v>-0.19819999999999999</v>
      </c>
      <c r="AE39" s="27" t="s">
        <v>536</v>
      </c>
      <c r="AF39" s="27">
        <v>46.005499999999998</v>
      </c>
      <c r="AG39" s="85"/>
      <c r="AH39" s="27">
        <v>0.83399999999999996</v>
      </c>
      <c r="AI39" s="27">
        <v>3.22</v>
      </c>
      <c r="AJ39" s="27">
        <v>3.3</v>
      </c>
      <c r="AK39" s="118">
        <v>5.6999999999999997E-11</v>
      </c>
      <c r="AL39" s="291"/>
      <c r="AM39" s="29"/>
    </row>
    <row r="40" spans="1:51" x14ac:dyDescent="0.25">
      <c r="A40" s="26" t="s">
        <v>59</v>
      </c>
      <c r="B40" s="26">
        <v>1.6475</v>
      </c>
      <c r="C40" s="27">
        <v>3.2</v>
      </c>
      <c r="D40" s="27">
        <v>3.3559999999999999</v>
      </c>
      <c r="E40" s="27">
        <f t="shared" si="0"/>
        <v>1.0487499999999998</v>
      </c>
      <c r="F40" s="27">
        <v>1.8785000000000001</v>
      </c>
      <c r="G40" s="27">
        <v>2.0249999999999999</v>
      </c>
      <c r="H40" s="27">
        <v>50542.720000000001</v>
      </c>
      <c r="I40" s="27">
        <v>71</v>
      </c>
      <c r="J40" s="27">
        <v>29</v>
      </c>
      <c r="K40" s="27">
        <v>63.456000000000003</v>
      </c>
      <c r="L40" s="27">
        <v>1.2249000000000001</v>
      </c>
      <c r="M40" s="27"/>
      <c r="N40" s="27">
        <v>0.25</v>
      </c>
      <c r="O40" s="27">
        <v>6.2700000000000006E-2</v>
      </c>
      <c r="P40" s="27">
        <v>4.4379999999999997</v>
      </c>
      <c r="Q40" s="27">
        <v>4.4379999999999997</v>
      </c>
      <c r="R40" s="27">
        <v>4.4379999999999997</v>
      </c>
      <c r="S40" s="27">
        <v>81</v>
      </c>
      <c r="T40" s="27">
        <v>81</v>
      </c>
      <c r="U40" s="27">
        <v>81</v>
      </c>
      <c r="V40" s="27">
        <v>3.78</v>
      </c>
      <c r="W40" s="27">
        <v>3.78</v>
      </c>
      <c r="X40" s="27">
        <v>3.78</v>
      </c>
      <c r="Y40" s="27">
        <v>15</v>
      </c>
      <c r="Z40" s="27">
        <v>15</v>
      </c>
      <c r="AA40" s="27">
        <v>15</v>
      </c>
      <c r="AB40" s="27">
        <v>-0.19819999999999999</v>
      </c>
      <c r="AC40" s="27">
        <v>-0.19819999999999999</v>
      </c>
      <c r="AD40" s="27">
        <v>-0.19819999999999999</v>
      </c>
      <c r="AE40" s="27" t="s">
        <v>46</v>
      </c>
      <c r="AF40" s="27">
        <v>28</v>
      </c>
      <c r="AG40" s="85">
        <v>1.4859953853764374E-5</v>
      </c>
      <c r="AH40" s="27">
        <v>3.6999999999999998E-2</v>
      </c>
      <c r="AI40" s="27">
        <v>3.13</v>
      </c>
      <c r="AJ40" s="27">
        <v>3.64</v>
      </c>
      <c r="AK40" s="118">
        <v>4.3000000000000001E-10</v>
      </c>
      <c r="AL40" s="291">
        <v>5.3100000000000001E-2</v>
      </c>
      <c r="AM40" s="29">
        <f t="shared" si="12"/>
        <v>2283.3000000000002</v>
      </c>
    </row>
    <row r="41" spans="1:51" x14ac:dyDescent="0.25">
      <c r="A41" s="26" t="s">
        <v>59</v>
      </c>
      <c r="B41" s="26">
        <v>1.6475</v>
      </c>
      <c r="C41" s="27">
        <v>3.2</v>
      </c>
      <c r="D41" s="27">
        <v>3.47</v>
      </c>
      <c r="E41" s="27">
        <f t="shared" si="0"/>
        <v>1.0843750000000001</v>
      </c>
      <c r="F41" s="27">
        <v>1.8785000000000001</v>
      </c>
      <c r="G41" s="27">
        <v>2.0249999999999999</v>
      </c>
      <c r="H41" s="27">
        <v>50542.720000000001</v>
      </c>
      <c r="I41" s="27">
        <v>71</v>
      </c>
      <c r="J41" s="27">
        <v>29</v>
      </c>
      <c r="K41" s="27">
        <v>63.456000000000003</v>
      </c>
      <c r="L41" s="27">
        <v>1.2249000000000001</v>
      </c>
      <c r="M41" s="27"/>
      <c r="N41" s="27">
        <v>0.25</v>
      </c>
      <c r="O41" s="27">
        <v>6.2700000000000006E-2</v>
      </c>
      <c r="P41" s="27">
        <v>4.4379999999999997</v>
      </c>
      <c r="Q41" s="27">
        <v>4.4379999999999997</v>
      </c>
      <c r="R41" s="27">
        <v>4.4379999999999997</v>
      </c>
      <c r="S41" s="27">
        <v>81</v>
      </c>
      <c r="T41" s="27">
        <v>81</v>
      </c>
      <c r="U41" s="27">
        <v>81</v>
      </c>
      <c r="V41" s="27">
        <v>3.78</v>
      </c>
      <c r="W41" s="27">
        <v>3.78</v>
      </c>
      <c r="X41" s="27">
        <v>3.78</v>
      </c>
      <c r="Y41" s="27">
        <v>15</v>
      </c>
      <c r="Z41" s="27">
        <v>15</v>
      </c>
      <c r="AA41" s="27">
        <v>15</v>
      </c>
      <c r="AB41" s="27">
        <v>-0.19819999999999999</v>
      </c>
      <c r="AC41" s="27">
        <v>-0.19819999999999999</v>
      </c>
      <c r="AD41" s="27">
        <v>-0.19819999999999999</v>
      </c>
      <c r="AE41" s="27" t="s">
        <v>47</v>
      </c>
      <c r="AF41" s="27">
        <v>16.04</v>
      </c>
      <c r="AG41" s="85">
        <v>1.6328551327402565E-5</v>
      </c>
      <c r="AH41" s="27">
        <v>1.0999999999999999E-2</v>
      </c>
      <c r="AI41" s="27">
        <v>3.25</v>
      </c>
      <c r="AJ41" s="27">
        <v>3.8</v>
      </c>
      <c r="AK41" s="118">
        <v>1.5000000000000001E-12</v>
      </c>
      <c r="AL41" s="291">
        <v>0.187</v>
      </c>
      <c r="AM41" s="29">
        <f t="shared" si="12"/>
        <v>28.050000000000004</v>
      </c>
    </row>
    <row r="42" spans="1:51" x14ac:dyDescent="0.25">
      <c r="A42" s="26" t="s">
        <v>59</v>
      </c>
      <c r="B42" s="26">
        <v>1.6475</v>
      </c>
      <c r="C42" s="27">
        <v>3.2</v>
      </c>
      <c r="D42" s="27">
        <v>3.47</v>
      </c>
      <c r="E42" s="27">
        <f t="shared" si="0"/>
        <v>1.0843750000000001</v>
      </c>
      <c r="F42" s="27">
        <v>1.8785000000000001</v>
      </c>
      <c r="G42" s="27">
        <v>2.0249999999999999</v>
      </c>
      <c r="H42" s="27">
        <v>50542.720000000001</v>
      </c>
      <c r="I42" s="27">
        <v>71</v>
      </c>
      <c r="J42" s="27">
        <v>29</v>
      </c>
      <c r="K42" s="27">
        <v>63.456000000000003</v>
      </c>
      <c r="L42" s="27">
        <v>1.2249000000000001</v>
      </c>
      <c r="M42" s="27"/>
      <c r="N42" s="27">
        <v>0.25</v>
      </c>
      <c r="O42" s="27">
        <v>6.2700000000000006E-2</v>
      </c>
      <c r="P42" s="27">
        <v>4.4379999999999997</v>
      </c>
      <c r="Q42" s="27">
        <v>4.4379999999999997</v>
      </c>
      <c r="R42" s="27">
        <v>4.4379999999999997</v>
      </c>
      <c r="S42" s="27">
        <v>81</v>
      </c>
      <c r="T42" s="27">
        <v>81</v>
      </c>
      <c r="U42" s="27">
        <v>81</v>
      </c>
      <c r="V42" s="27">
        <v>3.78</v>
      </c>
      <c r="W42" s="27">
        <v>3.78</v>
      </c>
      <c r="X42" s="27">
        <v>3.78</v>
      </c>
      <c r="Y42" s="27">
        <v>15</v>
      </c>
      <c r="Z42" s="27">
        <v>15</v>
      </c>
      <c r="AA42" s="27">
        <v>15</v>
      </c>
      <c r="AB42" s="27">
        <v>-0.19819999999999999</v>
      </c>
      <c r="AC42" s="27">
        <v>-0.19819999999999999</v>
      </c>
      <c r="AD42" s="27">
        <v>-0.19819999999999999</v>
      </c>
      <c r="AE42" s="27" t="s">
        <v>48</v>
      </c>
      <c r="AF42" s="27">
        <v>28.05</v>
      </c>
      <c r="AG42" s="27">
        <v>8.597859657763983E-6</v>
      </c>
      <c r="AH42" s="27">
        <v>8.6999999999999994E-2</v>
      </c>
      <c r="AI42" s="27">
        <v>3.59</v>
      </c>
      <c r="AJ42" s="27">
        <v>3.9</v>
      </c>
      <c r="AK42" s="118">
        <v>3.9E-13</v>
      </c>
      <c r="AL42" s="291">
        <v>0.96199999999999997</v>
      </c>
      <c r="AM42" s="29">
        <f t="shared" si="12"/>
        <v>37.518000000000001</v>
      </c>
    </row>
    <row r="43" spans="1:51" x14ac:dyDescent="0.25">
      <c r="A43" s="26" t="s">
        <v>59</v>
      </c>
      <c r="B43" s="26">
        <v>1.6475</v>
      </c>
      <c r="C43" s="27">
        <v>3.2</v>
      </c>
      <c r="D43" s="27">
        <v>3.4820000000000002</v>
      </c>
      <c r="E43" s="27">
        <f t="shared" si="0"/>
        <v>1.088125</v>
      </c>
      <c r="F43" s="27">
        <v>1.8785000000000001</v>
      </c>
      <c r="G43" s="27">
        <v>2.0249999999999999</v>
      </c>
      <c r="H43" s="27">
        <v>50542.720000000001</v>
      </c>
      <c r="I43" s="27">
        <v>71</v>
      </c>
      <c r="J43" s="27">
        <v>29</v>
      </c>
      <c r="K43" s="27">
        <v>63.456000000000003</v>
      </c>
      <c r="L43" s="27">
        <v>1.2249000000000001</v>
      </c>
      <c r="M43" s="27"/>
      <c r="N43" s="27">
        <v>0.25</v>
      </c>
      <c r="O43" s="27">
        <v>6.2700000000000006E-2</v>
      </c>
      <c r="P43" s="27">
        <v>4.4379999999999997</v>
      </c>
      <c r="Q43" s="27">
        <v>4.4379999999999997</v>
      </c>
      <c r="R43" s="27">
        <v>4.4379999999999997</v>
      </c>
      <c r="S43" s="27">
        <v>81</v>
      </c>
      <c r="T43" s="27">
        <v>81</v>
      </c>
      <c r="U43" s="27">
        <v>81</v>
      </c>
      <c r="V43" s="27">
        <v>3.78</v>
      </c>
      <c r="W43" s="27">
        <v>3.78</v>
      </c>
      <c r="X43" s="27">
        <v>3.78</v>
      </c>
      <c r="Y43" s="27">
        <v>15</v>
      </c>
      <c r="Z43" s="27">
        <v>15</v>
      </c>
      <c r="AA43" s="27">
        <v>15</v>
      </c>
      <c r="AB43" s="27">
        <v>-0.19819999999999999</v>
      </c>
      <c r="AC43" s="27">
        <v>-0.19819999999999999</v>
      </c>
      <c r="AD43" s="27">
        <v>-0.19819999999999999</v>
      </c>
      <c r="AE43" s="27" t="s">
        <v>49</v>
      </c>
      <c r="AF43" s="27">
        <v>30.07</v>
      </c>
      <c r="AG43" s="27">
        <v>7.4674534117532306E-6</v>
      </c>
      <c r="AH43" s="27">
        <v>9.9000000000000005E-2</v>
      </c>
      <c r="AI43" s="27">
        <v>3.72</v>
      </c>
      <c r="AJ43" s="27">
        <v>4</v>
      </c>
      <c r="AK43" s="118">
        <v>6.5999999999999996E-14</v>
      </c>
      <c r="AL43" s="291">
        <v>2.02</v>
      </c>
      <c r="AM43" s="29">
        <f t="shared" si="12"/>
        <v>13.331999999999999</v>
      </c>
      <c r="AN43" s="308"/>
    </row>
    <row r="44" spans="1:51" x14ac:dyDescent="0.25">
      <c r="A44" s="26" t="s">
        <v>59</v>
      </c>
      <c r="B44" s="26">
        <v>1.6475</v>
      </c>
      <c r="C44" s="27">
        <v>3.2</v>
      </c>
      <c r="D44" s="27">
        <v>3.4820000000000002</v>
      </c>
      <c r="E44" s="27">
        <f t="shared" ref="E44" si="14">D44/C44</f>
        <v>1.088125</v>
      </c>
      <c r="F44" s="27">
        <v>1.8785000000000001</v>
      </c>
      <c r="G44" s="27">
        <v>2.0249999999999999</v>
      </c>
      <c r="H44" s="27">
        <v>50542.720000000001</v>
      </c>
      <c r="I44" s="27">
        <v>71</v>
      </c>
      <c r="J44" s="27">
        <v>29</v>
      </c>
      <c r="K44" s="27">
        <v>63.456000000000003</v>
      </c>
      <c r="L44" s="27">
        <v>1.2249000000000001</v>
      </c>
      <c r="M44" s="27"/>
      <c r="N44" s="27">
        <v>0.25</v>
      </c>
      <c r="O44" s="27">
        <v>6.2700000000000006E-2</v>
      </c>
      <c r="P44" s="27">
        <v>4.4379999999999997</v>
      </c>
      <c r="Q44" s="27">
        <v>4.4379999999999997</v>
      </c>
      <c r="R44" s="27">
        <v>4.4379999999999997</v>
      </c>
      <c r="S44" s="27">
        <v>81</v>
      </c>
      <c r="T44" s="27">
        <v>81</v>
      </c>
      <c r="U44" s="27">
        <v>81</v>
      </c>
      <c r="V44" s="27">
        <v>3.78</v>
      </c>
      <c r="W44" s="27">
        <v>3.78</v>
      </c>
      <c r="X44" s="27">
        <v>3.78</v>
      </c>
      <c r="Y44" s="27">
        <v>15</v>
      </c>
      <c r="Z44" s="27">
        <v>15</v>
      </c>
      <c r="AA44" s="27">
        <v>15</v>
      </c>
      <c r="AB44" s="27">
        <v>-0.19819999999999999</v>
      </c>
      <c r="AC44" s="27">
        <v>-0.19819999999999999</v>
      </c>
      <c r="AD44" s="27">
        <v>-0.19819999999999999</v>
      </c>
      <c r="AE44" s="27" t="s">
        <v>537</v>
      </c>
      <c r="AF44" s="27">
        <v>64.066000000000003</v>
      </c>
      <c r="AG44" s="27"/>
      <c r="AH44" s="27">
        <v>0.251</v>
      </c>
      <c r="AI44" s="27">
        <v>3.55</v>
      </c>
      <c r="AJ44" s="27">
        <v>4.0999999999999996</v>
      </c>
      <c r="AK44" s="118">
        <v>3.2800000000000003E-14</v>
      </c>
      <c r="AL44" s="291"/>
      <c r="AM44" s="29"/>
      <c r="AN44" s="308"/>
    </row>
    <row r="45" spans="1:51" x14ac:dyDescent="0.25">
      <c r="A45" s="26" t="s">
        <v>59</v>
      </c>
      <c r="B45" s="26">
        <v>1.6475</v>
      </c>
      <c r="C45" s="27">
        <v>3.2</v>
      </c>
      <c r="D45" s="27">
        <v>3.56</v>
      </c>
      <c r="E45" s="27">
        <f t="shared" si="0"/>
        <v>1.1125</v>
      </c>
      <c r="F45" s="27">
        <v>1.8785000000000001</v>
      </c>
      <c r="G45" s="27">
        <v>2.0249999999999999</v>
      </c>
      <c r="H45" s="27">
        <v>50542.720000000001</v>
      </c>
      <c r="I45" s="27">
        <v>71</v>
      </c>
      <c r="J45" s="27">
        <v>29</v>
      </c>
      <c r="K45" s="27">
        <v>63.456000000000003</v>
      </c>
      <c r="L45" s="27">
        <v>1.2249000000000001</v>
      </c>
      <c r="M45" s="27"/>
      <c r="N45" s="27">
        <v>0.25</v>
      </c>
      <c r="O45" s="27">
        <v>6.2700000000000006E-2</v>
      </c>
      <c r="P45" s="27">
        <v>4.4379999999999997</v>
      </c>
      <c r="Q45" s="27">
        <v>4.4379999999999997</v>
      </c>
      <c r="R45" s="27">
        <v>4.4379999999999997</v>
      </c>
      <c r="S45" s="27">
        <v>81</v>
      </c>
      <c r="T45" s="27">
        <v>81</v>
      </c>
      <c r="U45" s="27">
        <v>81</v>
      </c>
      <c r="V45" s="27">
        <v>3.78</v>
      </c>
      <c r="W45" s="27">
        <v>3.78</v>
      </c>
      <c r="X45" s="27">
        <v>3.78</v>
      </c>
      <c r="Y45" s="27">
        <v>15</v>
      </c>
      <c r="Z45" s="27">
        <v>15</v>
      </c>
      <c r="AA45" s="27">
        <v>15</v>
      </c>
      <c r="AB45" s="27">
        <v>-0.19819999999999999</v>
      </c>
      <c r="AC45" s="27">
        <v>-0.19819999999999999</v>
      </c>
      <c r="AD45" s="27">
        <v>-0.19819999999999999</v>
      </c>
      <c r="AE45" s="27" t="s">
        <v>50</v>
      </c>
      <c r="AF45" s="27">
        <v>42.08</v>
      </c>
      <c r="AG45" s="27">
        <v>4.9578486170417476E-6</v>
      </c>
      <c r="AH45" s="27">
        <v>0.14199999999999999</v>
      </c>
      <c r="AI45" s="27">
        <v>4.03</v>
      </c>
      <c r="AJ45" s="27">
        <v>4.5</v>
      </c>
      <c r="AK45" s="118">
        <v>5.7000000000000003E-15</v>
      </c>
      <c r="AL45" s="291">
        <v>8.57</v>
      </c>
      <c r="AM45" s="29">
        <f t="shared" si="12"/>
        <v>4.8849</v>
      </c>
      <c r="AQ45" s="44"/>
      <c r="AR45" s="44"/>
      <c r="AV45" s="44"/>
      <c r="AW45" s="44"/>
      <c r="AX45" s="44"/>
      <c r="AY45" s="44"/>
    </row>
    <row r="46" spans="1:51" x14ac:dyDescent="0.25">
      <c r="A46" s="26" t="s">
        <v>59</v>
      </c>
      <c r="B46" s="26">
        <v>1.6475</v>
      </c>
      <c r="C46" s="27">
        <v>3.2</v>
      </c>
      <c r="D46" s="27">
        <v>3.63</v>
      </c>
      <c r="E46" s="27">
        <f t="shared" si="0"/>
        <v>1.1343749999999999</v>
      </c>
      <c r="F46" s="27">
        <v>1.8785000000000001</v>
      </c>
      <c r="G46" s="27">
        <v>2.0249999999999999</v>
      </c>
      <c r="H46" s="27">
        <v>50542.720000000001</v>
      </c>
      <c r="I46" s="27">
        <v>71</v>
      </c>
      <c r="J46" s="27">
        <v>29</v>
      </c>
      <c r="K46" s="27">
        <v>63.456000000000003</v>
      </c>
      <c r="L46" s="27">
        <v>1.2249000000000001</v>
      </c>
      <c r="M46" s="27"/>
      <c r="N46" s="27">
        <v>0.25</v>
      </c>
      <c r="O46" s="27">
        <v>6.2700000000000006E-2</v>
      </c>
      <c r="P46" s="27">
        <v>4.4379999999999997</v>
      </c>
      <c r="Q46" s="27">
        <v>4.4379999999999997</v>
      </c>
      <c r="R46" s="27">
        <v>4.4379999999999997</v>
      </c>
      <c r="S46" s="27">
        <v>81</v>
      </c>
      <c r="T46" s="27">
        <v>81</v>
      </c>
      <c r="U46" s="27">
        <v>81</v>
      </c>
      <c r="V46" s="27">
        <v>3.78</v>
      </c>
      <c r="W46" s="27">
        <v>3.78</v>
      </c>
      <c r="X46" s="27">
        <v>3.78</v>
      </c>
      <c r="Y46" s="27">
        <v>15</v>
      </c>
      <c r="Z46" s="27">
        <v>15</v>
      </c>
      <c r="AA46" s="27">
        <v>15</v>
      </c>
      <c r="AB46" s="27">
        <v>-0.19819999999999999</v>
      </c>
      <c r="AC46" s="27">
        <v>-0.19819999999999999</v>
      </c>
      <c r="AD46" s="27">
        <v>-0.19819999999999999</v>
      </c>
      <c r="AE46" s="27" t="s">
        <v>51</v>
      </c>
      <c r="AF46" s="27">
        <v>44.1</v>
      </c>
      <c r="AG46" s="27">
        <v>4.5187843755253608E-6</v>
      </c>
      <c r="AH46" s="27">
        <v>0.152</v>
      </c>
      <c r="AI46" s="27">
        <v>4.16</v>
      </c>
      <c r="AJ46" s="27">
        <v>4.3</v>
      </c>
      <c r="AK46" s="118">
        <v>1.6999999999999999E-17</v>
      </c>
      <c r="AL46" s="291">
        <v>16.600000000000001</v>
      </c>
      <c r="AM46" s="29">
        <f t="shared" si="12"/>
        <v>2.8219999999999999E-2</v>
      </c>
    </row>
    <row r="47" spans="1:51" x14ac:dyDescent="0.25">
      <c r="A47" s="26" t="s">
        <v>59</v>
      </c>
      <c r="B47" s="26">
        <v>1.6475</v>
      </c>
      <c r="C47" s="27">
        <v>3.2</v>
      </c>
      <c r="D47" s="27"/>
      <c r="E47" s="27">
        <f t="shared" si="0"/>
        <v>0</v>
      </c>
      <c r="F47" s="27">
        <v>1.8785000000000001</v>
      </c>
      <c r="G47" s="27">
        <v>2.0249999999999999</v>
      </c>
      <c r="H47" s="27">
        <v>50542.720000000001</v>
      </c>
      <c r="I47" s="27">
        <v>71</v>
      </c>
      <c r="J47" s="27">
        <v>29</v>
      </c>
      <c r="K47" s="27">
        <v>63.456000000000003</v>
      </c>
      <c r="L47" s="27">
        <v>1.2249000000000001</v>
      </c>
      <c r="M47" s="27"/>
      <c r="N47" s="27">
        <v>0.25</v>
      </c>
      <c r="O47" s="27">
        <v>6.2700000000000006E-2</v>
      </c>
      <c r="P47" s="27">
        <v>4.4379999999999997</v>
      </c>
      <c r="Q47" s="27">
        <v>4.4379999999999997</v>
      </c>
      <c r="R47" s="27">
        <v>4.4379999999999997</v>
      </c>
      <c r="S47" s="27">
        <v>81</v>
      </c>
      <c r="T47" s="27">
        <v>81</v>
      </c>
      <c r="U47" s="27">
        <v>81</v>
      </c>
      <c r="V47" s="27">
        <v>3.78</v>
      </c>
      <c r="W47" s="27">
        <v>3.78</v>
      </c>
      <c r="X47" s="27">
        <v>3.78</v>
      </c>
      <c r="Y47" s="27">
        <v>15</v>
      </c>
      <c r="Z47" s="27">
        <v>15</v>
      </c>
      <c r="AA47" s="27">
        <v>15</v>
      </c>
      <c r="AB47" s="27">
        <v>-0.19819999999999999</v>
      </c>
      <c r="AC47" s="27">
        <v>-0.19819999999999999</v>
      </c>
      <c r="AD47" s="27">
        <v>-0.19819999999999999</v>
      </c>
      <c r="AE47" s="27" t="s">
        <v>52</v>
      </c>
      <c r="AF47" s="27">
        <v>58.12</v>
      </c>
      <c r="AG47" s="27">
        <v>2.9135357642312415E-6</v>
      </c>
      <c r="AH47" s="27">
        <v>0.2</v>
      </c>
      <c r="AI47" s="27">
        <v>4.5199999999999996</v>
      </c>
      <c r="AJ47" s="27">
        <v>4.5</v>
      </c>
      <c r="AK47" s="118">
        <v>5.36E-18</v>
      </c>
      <c r="AL47" s="291"/>
      <c r="AM47" s="30"/>
    </row>
    <row r="48" spans="1:51" x14ac:dyDescent="0.25">
      <c r="A48" s="26" t="s">
        <v>59</v>
      </c>
      <c r="B48" s="26">
        <v>1.6475</v>
      </c>
      <c r="C48" s="27">
        <v>3.2</v>
      </c>
      <c r="D48" s="27">
        <v>3.4820000000000002</v>
      </c>
      <c r="E48" s="27">
        <f t="shared" ref="E48:E51" si="15">D48/C48</f>
        <v>1.088125</v>
      </c>
      <c r="F48" s="27">
        <v>1.8785000000000001</v>
      </c>
      <c r="G48" s="27">
        <v>2.0249999999999999</v>
      </c>
      <c r="H48" s="27">
        <v>50542.720000000001</v>
      </c>
      <c r="I48" s="27">
        <v>71</v>
      </c>
      <c r="J48" s="27">
        <v>29</v>
      </c>
      <c r="K48" s="27">
        <v>63.456000000000003</v>
      </c>
      <c r="L48" s="27">
        <v>1.2249000000000001</v>
      </c>
      <c r="M48" s="27"/>
      <c r="N48" s="27">
        <v>0.25</v>
      </c>
      <c r="O48" s="27">
        <v>6.2700000000000006E-2</v>
      </c>
      <c r="P48" s="27">
        <v>4.4379999999999997</v>
      </c>
      <c r="Q48" s="27">
        <v>4.4379999999999997</v>
      </c>
      <c r="R48" s="27">
        <v>4.4379999999999997</v>
      </c>
      <c r="S48" s="27">
        <v>81</v>
      </c>
      <c r="T48" s="27">
        <v>81</v>
      </c>
      <c r="U48" s="27">
        <v>81</v>
      </c>
      <c r="V48" s="27">
        <v>3.78</v>
      </c>
      <c r="W48" s="27">
        <v>3.78</v>
      </c>
      <c r="X48" s="27">
        <v>3.78</v>
      </c>
      <c r="Y48" s="27">
        <v>15</v>
      </c>
      <c r="Z48" s="27">
        <v>15</v>
      </c>
      <c r="AA48" s="27">
        <v>15</v>
      </c>
      <c r="AB48" s="27">
        <v>-0.19819999999999999</v>
      </c>
      <c r="AC48" s="27">
        <v>-0.19819999999999999</v>
      </c>
      <c r="AD48" s="27">
        <v>-0.19819999999999999</v>
      </c>
      <c r="AE48" s="27" t="s">
        <v>53</v>
      </c>
      <c r="AF48" s="27">
        <v>83.8</v>
      </c>
      <c r="AG48" s="27"/>
      <c r="AH48" s="27">
        <v>5.0000000000000001E-3</v>
      </c>
      <c r="AI48" s="27">
        <v>4</v>
      </c>
      <c r="AJ48" s="27">
        <v>3.69</v>
      </c>
      <c r="AK48" s="118">
        <v>1.4000000000000001E-12</v>
      </c>
      <c r="AL48" s="291"/>
      <c r="AM48" s="30">
        <f t="shared" ref="AM48:AM51" si="16">AK48*10000*(AL48)*10000000000</f>
        <v>0</v>
      </c>
    </row>
    <row r="49" spans="1:51" x14ac:dyDescent="0.25">
      <c r="A49" s="26" t="s">
        <v>59</v>
      </c>
      <c r="B49" s="26">
        <v>1.6475</v>
      </c>
      <c r="C49" s="27">
        <v>3.2</v>
      </c>
      <c r="D49" s="27">
        <v>3.56</v>
      </c>
      <c r="E49" s="27">
        <f t="shared" si="15"/>
        <v>1.1125</v>
      </c>
      <c r="F49" s="27">
        <v>1.8785000000000001</v>
      </c>
      <c r="G49" s="27">
        <v>2.0249999999999999</v>
      </c>
      <c r="H49" s="27">
        <v>50542.720000000001</v>
      </c>
      <c r="I49" s="27">
        <v>71</v>
      </c>
      <c r="J49" s="27">
        <v>29</v>
      </c>
      <c r="K49" s="27">
        <v>63.456000000000003</v>
      </c>
      <c r="L49" s="27">
        <v>1.2249000000000001</v>
      </c>
      <c r="M49" s="27"/>
      <c r="N49" s="27">
        <v>0.25</v>
      </c>
      <c r="O49" s="27">
        <v>6.2700000000000006E-2</v>
      </c>
      <c r="P49" s="27">
        <v>4.4379999999999997</v>
      </c>
      <c r="Q49" s="27">
        <v>4.4379999999999997</v>
      </c>
      <c r="R49" s="27">
        <v>4.4379999999999997</v>
      </c>
      <c r="S49" s="27">
        <v>81</v>
      </c>
      <c r="T49" s="27">
        <v>81</v>
      </c>
      <c r="U49" s="27">
        <v>81</v>
      </c>
      <c r="V49" s="27">
        <v>3.78</v>
      </c>
      <c r="W49" s="27">
        <v>3.78</v>
      </c>
      <c r="X49" s="27">
        <v>3.78</v>
      </c>
      <c r="Y49" s="27">
        <v>15</v>
      </c>
      <c r="Z49" s="27">
        <v>15</v>
      </c>
      <c r="AA49" s="27">
        <v>15</v>
      </c>
      <c r="AB49" s="27">
        <v>-0.19819999999999999</v>
      </c>
      <c r="AC49" s="27">
        <v>-0.19819999999999999</v>
      </c>
      <c r="AD49" s="27">
        <v>-0.19819999999999999</v>
      </c>
      <c r="AE49" s="27" t="s">
        <v>54</v>
      </c>
      <c r="AF49" s="27">
        <v>131.29</v>
      </c>
      <c r="AG49" s="27"/>
      <c r="AH49" s="27">
        <v>8.0000000000000002E-3</v>
      </c>
      <c r="AI49" s="27">
        <v>4.0999999999999996</v>
      </c>
      <c r="AJ49" s="27">
        <v>4.0999999999999996</v>
      </c>
      <c r="AK49" s="118">
        <v>4.3000000000000002E-17</v>
      </c>
      <c r="AL49" s="291"/>
      <c r="AM49" s="30">
        <f t="shared" si="16"/>
        <v>0</v>
      </c>
    </row>
    <row r="50" spans="1:51" x14ac:dyDescent="0.25">
      <c r="A50" s="26" t="s">
        <v>59</v>
      </c>
      <c r="B50" s="26">
        <v>1.6475</v>
      </c>
      <c r="C50" s="27">
        <v>3.2</v>
      </c>
      <c r="D50" s="27">
        <v>3.63</v>
      </c>
      <c r="E50" s="27">
        <f t="shared" si="15"/>
        <v>1.1343749999999999</v>
      </c>
      <c r="F50" s="27">
        <v>1.8785000000000001</v>
      </c>
      <c r="G50" s="27">
        <v>2.0249999999999999</v>
      </c>
      <c r="H50" s="27">
        <v>50542.720000000001</v>
      </c>
      <c r="I50" s="27">
        <v>71</v>
      </c>
      <c r="J50" s="27">
        <v>29</v>
      </c>
      <c r="K50" s="27">
        <v>63.456000000000003</v>
      </c>
      <c r="L50" s="27">
        <v>1.2249000000000001</v>
      </c>
      <c r="M50" s="27"/>
      <c r="N50" s="27">
        <v>0.25</v>
      </c>
      <c r="O50" s="27">
        <v>6.2700000000000006E-2</v>
      </c>
      <c r="P50" s="27">
        <v>4.4379999999999997</v>
      </c>
      <c r="Q50" s="27">
        <v>4.4379999999999997</v>
      </c>
      <c r="R50" s="27">
        <v>4.4379999999999997</v>
      </c>
      <c r="S50" s="27">
        <v>81</v>
      </c>
      <c r="T50" s="27">
        <v>81</v>
      </c>
      <c r="U50" s="27">
        <v>81</v>
      </c>
      <c r="V50" s="27">
        <v>3.78</v>
      </c>
      <c r="W50" s="27">
        <v>3.78</v>
      </c>
      <c r="X50" s="27">
        <v>3.78</v>
      </c>
      <c r="Y50" s="27">
        <v>15</v>
      </c>
      <c r="Z50" s="27">
        <v>15</v>
      </c>
      <c r="AA50" s="27">
        <v>15</v>
      </c>
      <c r="AB50" s="27">
        <v>-0.19819999999999999</v>
      </c>
      <c r="AC50" s="27">
        <v>-0.19819999999999999</v>
      </c>
      <c r="AD50" s="27">
        <v>-0.19819999999999999</v>
      </c>
      <c r="AE50" s="27" t="s">
        <v>55</v>
      </c>
      <c r="AF50" s="27">
        <v>146.06</v>
      </c>
      <c r="AG50" s="27"/>
      <c r="AH50" s="27">
        <v>0.21</v>
      </c>
      <c r="AI50" s="27">
        <v>5.13</v>
      </c>
      <c r="AJ50" s="27">
        <v>5.0999999999999996</v>
      </c>
      <c r="AK50" s="118">
        <v>2.5599999999999999E-36</v>
      </c>
      <c r="AL50" s="291"/>
      <c r="AM50" s="30">
        <f t="shared" si="16"/>
        <v>0</v>
      </c>
    </row>
    <row r="51" spans="1:51" x14ac:dyDescent="0.25">
      <c r="A51" s="26" t="s">
        <v>59</v>
      </c>
      <c r="B51" s="26">
        <v>1.6475</v>
      </c>
      <c r="C51" s="27">
        <v>3.2</v>
      </c>
      <c r="D51" s="27"/>
      <c r="E51" s="27">
        <f t="shared" si="15"/>
        <v>0</v>
      </c>
      <c r="F51" s="27">
        <v>1.8785000000000001</v>
      </c>
      <c r="G51" s="27">
        <v>2.0249999999999999</v>
      </c>
      <c r="H51" s="27">
        <v>50542.720000000001</v>
      </c>
      <c r="I51" s="27">
        <v>71</v>
      </c>
      <c r="J51" s="27">
        <v>29</v>
      </c>
      <c r="K51" s="27">
        <v>63.456000000000003</v>
      </c>
      <c r="L51" s="27">
        <v>1.2249000000000001</v>
      </c>
      <c r="M51" s="27"/>
      <c r="N51" s="27">
        <v>0.25</v>
      </c>
      <c r="O51" s="27">
        <v>6.2700000000000006E-2</v>
      </c>
      <c r="P51" s="27">
        <v>4.4379999999999997</v>
      </c>
      <c r="Q51" s="27">
        <v>4.4379999999999997</v>
      </c>
      <c r="R51" s="27">
        <v>4.4379999999999997</v>
      </c>
      <c r="S51" s="27">
        <v>81</v>
      </c>
      <c r="T51" s="27">
        <v>81</v>
      </c>
      <c r="U51" s="27">
        <v>81</v>
      </c>
      <c r="V51" s="27">
        <v>3.78</v>
      </c>
      <c r="W51" s="27">
        <v>3.78</v>
      </c>
      <c r="X51" s="27">
        <v>3.78</v>
      </c>
      <c r="Y51" s="27">
        <v>15</v>
      </c>
      <c r="Z51" s="27">
        <v>15</v>
      </c>
      <c r="AA51" s="27">
        <v>15</v>
      </c>
      <c r="AB51" s="27">
        <v>-0.19819999999999999</v>
      </c>
      <c r="AC51" s="27">
        <v>-0.19819999999999999</v>
      </c>
      <c r="AD51" s="27">
        <v>-0.19819999999999999</v>
      </c>
      <c r="AE51" s="27" t="s">
        <v>56</v>
      </c>
      <c r="AF51" s="27">
        <v>222</v>
      </c>
      <c r="AG51" s="27"/>
      <c r="AH51" s="27">
        <v>8.0000000000000002E-3</v>
      </c>
      <c r="AI51" s="27">
        <v>4.2</v>
      </c>
      <c r="AJ51" s="27">
        <v>4.2</v>
      </c>
      <c r="AK51" s="118">
        <v>7.9999999999999998E-19</v>
      </c>
      <c r="AL51" s="291"/>
      <c r="AM51" s="30">
        <f t="shared" si="16"/>
        <v>0</v>
      </c>
    </row>
    <row r="52" spans="1:51" x14ac:dyDescent="0.25">
      <c r="A52" s="31" t="s">
        <v>60</v>
      </c>
      <c r="B52" s="31">
        <v>1.6959</v>
      </c>
      <c r="C52" s="32">
        <v>3.32</v>
      </c>
      <c r="D52" s="32">
        <v>3.36</v>
      </c>
      <c r="E52" s="79">
        <f t="shared" si="0"/>
        <v>1.0120481927710843</v>
      </c>
      <c r="F52" s="32">
        <v>1.96</v>
      </c>
      <c r="G52" s="32">
        <v>2.044</v>
      </c>
      <c r="H52" s="32">
        <v>58910.7</v>
      </c>
      <c r="I52" s="32">
        <v>72</v>
      </c>
      <c r="J52" s="32">
        <v>27</v>
      </c>
      <c r="K52" s="32">
        <v>58.93</v>
      </c>
      <c r="L52" s="32">
        <v>1.3496999999999999</v>
      </c>
      <c r="M52" s="32"/>
      <c r="N52" s="32">
        <v>0.25</v>
      </c>
      <c r="O52" s="32">
        <v>6.2700000000000006E-2</v>
      </c>
      <c r="P52" s="32">
        <v>4.4379999999999997</v>
      </c>
      <c r="Q52" s="32">
        <v>4.4379999999999997</v>
      </c>
      <c r="R52" s="32">
        <v>4.4379999999999997</v>
      </c>
      <c r="S52" s="32">
        <v>81</v>
      </c>
      <c r="T52" s="32">
        <v>81</v>
      </c>
      <c r="U52" s="32">
        <v>81</v>
      </c>
      <c r="V52" s="32">
        <v>3.78</v>
      </c>
      <c r="W52" s="32">
        <v>3.78</v>
      </c>
      <c r="X52" s="32">
        <v>3.78</v>
      </c>
      <c r="Y52" s="32">
        <v>15</v>
      </c>
      <c r="Z52" s="32">
        <v>15</v>
      </c>
      <c r="AA52" s="32">
        <v>15</v>
      </c>
      <c r="AB52" s="32">
        <v>-0.13420000000000001</v>
      </c>
      <c r="AC52" s="32">
        <v>-0.13420000000000001</v>
      </c>
      <c r="AD52" s="32">
        <v>-0.13420000000000001</v>
      </c>
      <c r="AE52" s="32" t="s">
        <v>42</v>
      </c>
      <c r="AF52" s="32">
        <v>4.0019999999999998</v>
      </c>
      <c r="AG52" s="86">
        <v>1.213598928416634E-4</v>
      </c>
      <c r="AH52" s="32">
        <v>-0.39</v>
      </c>
      <c r="AI52" s="32">
        <v>2.66</v>
      </c>
      <c r="AJ52" s="32">
        <v>2.6</v>
      </c>
      <c r="AK52" s="119">
        <v>1.3399999999999999E-8</v>
      </c>
      <c r="AL52" s="292">
        <v>0.01</v>
      </c>
      <c r="AM52" s="34">
        <f t="shared" si="12"/>
        <v>13400</v>
      </c>
    </row>
    <row r="53" spans="1:51" x14ac:dyDescent="0.25">
      <c r="A53" s="31" t="s">
        <v>60</v>
      </c>
      <c r="B53" s="31">
        <v>1.6959</v>
      </c>
      <c r="C53" s="32">
        <v>3.32</v>
      </c>
      <c r="D53" s="32">
        <v>3.3864999999999998</v>
      </c>
      <c r="E53" s="79">
        <f t="shared" si="0"/>
        <v>1.0200301204819278</v>
      </c>
      <c r="F53" s="32">
        <v>1.96</v>
      </c>
      <c r="G53" s="32">
        <v>2.044</v>
      </c>
      <c r="H53" s="32">
        <v>58910.7</v>
      </c>
      <c r="I53" s="32">
        <v>72</v>
      </c>
      <c r="J53" s="32">
        <v>27</v>
      </c>
      <c r="K53" s="32">
        <v>58.93</v>
      </c>
      <c r="L53" s="32">
        <v>1.3496999999999999</v>
      </c>
      <c r="M53" s="32"/>
      <c r="N53" s="32">
        <v>0.25</v>
      </c>
      <c r="O53" s="32">
        <v>6.2700000000000006E-2</v>
      </c>
      <c r="P53" s="32">
        <v>4.4379999999999997</v>
      </c>
      <c r="Q53" s="32">
        <v>4.4379999999999997</v>
      </c>
      <c r="R53" s="32">
        <v>4.4379999999999997</v>
      </c>
      <c r="S53" s="32">
        <v>81</v>
      </c>
      <c r="T53" s="32">
        <v>81</v>
      </c>
      <c r="U53" s="32">
        <v>81</v>
      </c>
      <c r="V53" s="32">
        <v>3.78</v>
      </c>
      <c r="W53" s="32">
        <v>3.78</v>
      </c>
      <c r="X53" s="32">
        <v>3.78</v>
      </c>
      <c r="Y53" s="32">
        <v>15</v>
      </c>
      <c r="Z53" s="32">
        <v>15</v>
      </c>
      <c r="AA53" s="32">
        <v>15</v>
      </c>
      <c r="AB53" s="32">
        <v>-0.13420000000000001</v>
      </c>
      <c r="AC53" s="32">
        <v>-0.13420000000000001</v>
      </c>
      <c r="AD53" s="32">
        <v>-0.13420000000000001</v>
      </c>
      <c r="AE53" s="32" t="s">
        <v>43</v>
      </c>
      <c r="AF53" s="32">
        <v>2.0099999999999998</v>
      </c>
      <c r="AG53" s="86">
        <v>1.0828692705685033E-4</v>
      </c>
      <c r="AH53" s="32">
        <v>-0.217</v>
      </c>
      <c r="AI53" s="32">
        <v>2.76</v>
      </c>
      <c r="AJ53" s="32">
        <v>2.89</v>
      </c>
      <c r="AK53" s="119">
        <v>8.7000000000000001E-9</v>
      </c>
      <c r="AL53" s="292">
        <v>0.01</v>
      </c>
      <c r="AM53" s="34">
        <f t="shared" si="12"/>
        <v>8700</v>
      </c>
    </row>
    <row r="54" spans="1:51" x14ac:dyDescent="0.25">
      <c r="A54" s="31" t="s">
        <v>60</v>
      </c>
      <c r="B54" s="31">
        <v>1.6959</v>
      </c>
      <c r="C54" s="32">
        <v>3.32</v>
      </c>
      <c r="D54" s="32">
        <v>3.4180000000000001</v>
      </c>
      <c r="E54" s="79">
        <f t="shared" si="0"/>
        <v>1.0295180722891568</v>
      </c>
      <c r="F54" s="32">
        <v>1.96</v>
      </c>
      <c r="G54" s="32">
        <v>2.044</v>
      </c>
      <c r="H54" s="32">
        <v>58910.7</v>
      </c>
      <c r="I54" s="32">
        <v>72</v>
      </c>
      <c r="J54" s="32">
        <v>27</v>
      </c>
      <c r="K54" s="32">
        <v>58.93</v>
      </c>
      <c r="L54" s="32">
        <v>1.3496999999999999</v>
      </c>
      <c r="M54" s="32"/>
      <c r="N54" s="32">
        <v>0.25</v>
      </c>
      <c r="O54" s="32">
        <v>6.2700000000000006E-2</v>
      </c>
      <c r="P54" s="32">
        <v>4.4379999999999997</v>
      </c>
      <c r="Q54" s="32">
        <v>4.4379999999999997</v>
      </c>
      <c r="R54" s="32">
        <v>4.4379999999999997</v>
      </c>
      <c r="S54" s="32">
        <v>81</v>
      </c>
      <c r="T54" s="32">
        <v>81</v>
      </c>
      <c r="U54" s="32">
        <v>81</v>
      </c>
      <c r="V54" s="32">
        <v>3.78</v>
      </c>
      <c r="W54" s="32">
        <v>3.78</v>
      </c>
      <c r="X54" s="32">
        <v>3.78</v>
      </c>
      <c r="Y54" s="32">
        <v>15</v>
      </c>
      <c r="Z54" s="32">
        <v>15</v>
      </c>
      <c r="AA54" s="32">
        <v>15</v>
      </c>
      <c r="AB54" s="32">
        <v>-0.13420000000000001</v>
      </c>
      <c r="AC54" s="32">
        <v>-0.13420000000000001</v>
      </c>
      <c r="AD54" s="32">
        <v>-0.13420000000000001</v>
      </c>
      <c r="AE54" s="32" t="s">
        <v>44</v>
      </c>
      <c r="AF54" s="32">
        <v>31.998999999999999</v>
      </c>
      <c r="AG54" s="86">
        <v>1.5402755908922099E-5</v>
      </c>
      <c r="AH54" s="32">
        <v>2.1999999999999999E-2</v>
      </c>
      <c r="AI54" s="32">
        <v>2.94</v>
      </c>
      <c r="AJ54" s="32">
        <v>3.46</v>
      </c>
      <c r="AK54" s="119">
        <v>9.7700000000000004E-10</v>
      </c>
      <c r="AL54" s="292">
        <v>4.9299999999999997E-2</v>
      </c>
      <c r="AM54" s="34">
        <f t="shared" si="12"/>
        <v>4816.6099999999997</v>
      </c>
    </row>
    <row r="55" spans="1:51" x14ac:dyDescent="0.25">
      <c r="A55" s="31" t="s">
        <v>60</v>
      </c>
      <c r="B55" s="31">
        <v>1.6959</v>
      </c>
      <c r="C55" s="32">
        <v>3.32</v>
      </c>
      <c r="D55" s="32">
        <v>3.4</v>
      </c>
      <c r="E55" s="79">
        <f t="shared" si="0"/>
        <v>1.0240963855421688</v>
      </c>
      <c r="F55" s="32">
        <v>1.96</v>
      </c>
      <c r="G55" s="32">
        <v>2.044</v>
      </c>
      <c r="H55" s="32">
        <v>58910.7</v>
      </c>
      <c r="I55" s="32">
        <v>72</v>
      </c>
      <c r="J55" s="32">
        <v>27</v>
      </c>
      <c r="K55" s="32">
        <v>58.93</v>
      </c>
      <c r="L55" s="32">
        <v>1.3496999999999999</v>
      </c>
      <c r="M55" s="32"/>
      <c r="N55" s="32">
        <v>0.25</v>
      </c>
      <c r="O55" s="32">
        <v>6.2700000000000006E-2</v>
      </c>
      <c r="P55" s="32">
        <v>4.4379999999999997</v>
      </c>
      <c r="Q55" s="32">
        <v>4.4379999999999997</v>
      </c>
      <c r="R55" s="32">
        <v>4.4379999999999997</v>
      </c>
      <c r="S55" s="32">
        <v>81</v>
      </c>
      <c r="T55" s="32">
        <v>81</v>
      </c>
      <c r="U55" s="32">
        <v>81</v>
      </c>
      <c r="V55" s="32">
        <v>3.78</v>
      </c>
      <c r="W55" s="32">
        <v>3.78</v>
      </c>
      <c r="X55" s="32">
        <v>3.78</v>
      </c>
      <c r="Y55" s="32">
        <v>15</v>
      </c>
      <c r="Z55" s="32">
        <v>15</v>
      </c>
      <c r="AA55" s="32">
        <v>15</v>
      </c>
      <c r="AB55" s="32">
        <v>-0.13420000000000001</v>
      </c>
      <c r="AC55" s="32">
        <v>-0.13420000000000001</v>
      </c>
      <c r="AD55" s="32">
        <v>-0.13420000000000001</v>
      </c>
      <c r="AE55" s="32" t="s">
        <v>45</v>
      </c>
      <c r="AF55" s="32">
        <v>44.01</v>
      </c>
      <c r="AG55" s="86">
        <v>8.9625087063364713E-6</v>
      </c>
      <c r="AH55" s="32">
        <v>0.22500000000000001</v>
      </c>
      <c r="AI55" s="32">
        <v>3.24</v>
      </c>
      <c r="AJ55" s="32">
        <v>3.3</v>
      </c>
      <c r="AK55" s="119">
        <v>4.4400000000000002E-10</v>
      </c>
      <c r="AL55" s="292">
        <v>0.24099999999999999</v>
      </c>
      <c r="AM55" s="34">
        <f t="shared" si="12"/>
        <v>10700.4</v>
      </c>
    </row>
    <row r="56" spans="1:51" x14ac:dyDescent="0.25">
      <c r="A56" s="31" t="s">
        <v>60</v>
      </c>
      <c r="B56" s="31">
        <v>1.6959</v>
      </c>
      <c r="C56" s="32">
        <v>3.32</v>
      </c>
      <c r="D56" s="32">
        <v>3.4</v>
      </c>
      <c r="E56" s="79">
        <f t="shared" ref="E56" si="17">D56/C56</f>
        <v>1.0240963855421688</v>
      </c>
      <c r="F56" s="32">
        <v>1.96</v>
      </c>
      <c r="G56" s="32">
        <v>2.044</v>
      </c>
      <c r="H56" s="32">
        <v>58910.7</v>
      </c>
      <c r="I56" s="32">
        <v>72</v>
      </c>
      <c r="J56" s="32">
        <v>27</v>
      </c>
      <c r="K56" s="32">
        <v>58.93</v>
      </c>
      <c r="L56" s="32">
        <v>1.3496999999999999</v>
      </c>
      <c r="M56" s="32"/>
      <c r="N56" s="32">
        <v>0.25</v>
      </c>
      <c r="O56" s="32">
        <v>6.2700000000000006E-2</v>
      </c>
      <c r="P56" s="32">
        <v>4.4379999999999997</v>
      </c>
      <c r="Q56" s="32">
        <v>4.4379999999999997</v>
      </c>
      <c r="R56" s="32">
        <v>4.4379999999999997</v>
      </c>
      <c r="S56" s="32">
        <v>81</v>
      </c>
      <c r="T56" s="32">
        <v>81</v>
      </c>
      <c r="U56" s="32">
        <v>81</v>
      </c>
      <c r="V56" s="32">
        <v>3.78</v>
      </c>
      <c r="W56" s="32">
        <v>3.78</v>
      </c>
      <c r="X56" s="32">
        <v>3.78</v>
      </c>
      <c r="Y56" s="32">
        <v>15</v>
      </c>
      <c r="Z56" s="32">
        <v>15</v>
      </c>
      <c r="AA56" s="32">
        <v>15</v>
      </c>
      <c r="AB56" s="32">
        <v>-0.13420000000000001</v>
      </c>
      <c r="AC56" s="32">
        <v>-0.13420000000000001</v>
      </c>
      <c r="AD56" s="32">
        <v>-0.13420000000000001</v>
      </c>
      <c r="AE56" s="32" t="s">
        <v>536</v>
      </c>
      <c r="AF56" s="32">
        <v>46.005499999999998</v>
      </c>
      <c r="AG56" s="86"/>
      <c r="AH56" s="32">
        <v>0.83399999999999996</v>
      </c>
      <c r="AI56" s="32">
        <v>3.22</v>
      </c>
      <c r="AJ56" s="32">
        <v>3.3</v>
      </c>
      <c r="AK56" s="119">
        <v>9.9099999999999999E-11</v>
      </c>
      <c r="AL56" s="292"/>
      <c r="AM56" s="34"/>
    </row>
    <row r="57" spans="1:51" x14ac:dyDescent="0.25">
      <c r="A57" s="31" t="s">
        <v>60</v>
      </c>
      <c r="B57" s="31">
        <v>1.6959</v>
      </c>
      <c r="C57" s="32">
        <v>3.32</v>
      </c>
      <c r="D57" s="32">
        <v>3.45</v>
      </c>
      <c r="E57" s="79">
        <f t="shared" si="0"/>
        <v>1.0391566265060241</v>
      </c>
      <c r="F57" s="32">
        <v>1.96</v>
      </c>
      <c r="G57" s="32">
        <v>2.044</v>
      </c>
      <c r="H57" s="32">
        <v>58910.7</v>
      </c>
      <c r="I57" s="32">
        <v>72</v>
      </c>
      <c r="J57" s="32">
        <v>27</v>
      </c>
      <c r="K57" s="32">
        <v>58.93</v>
      </c>
      <c r="L57" s="32">
        <v>1.3496999999999999</v>
      </c>
      <c r="M57" s="32"/>
      <c r="N57" s="32">
        <v>0.25</v>
      </c>
      <c r="O57" s="32">
        <v>6.2700000000000006E-2</v>
      </c>
      <c r="P57" s="32">
        <v>4.4379999999999997</v>
      </c>
      <c r="Q57" s="32">
        <v>4.4379999999999997</v>
      </c>
      <c r="R57" s="32">
        <v>4.4379999999999997</v>
      </c>
      <c r="S57" s="32">
        <v>81</v>
      </c>
      <c r="T57" s="32">
        <v>81</v>
      </c>
      <c r="U57" s="32">
        <v>81</v>
      </c>
      <c r="V57" s="32">
        <v>3.78</v>
      </c>
      <c r="W57" s="32">
        <v>3.78</v>
      </c>
      <c r="X57" s="32">
        <v>3.78</v>
      </c>
      <c r="Y57" s="32">
        <v>15</v>
      </c>
      <c r="Z57" s="32">
        <v>15</v>
      </c>
      <c r="AA57" s="32">
        <v>15</v>
      </c>
      <c r="AB57" s="32">
        <v>-0.13420000000000001</v>
      </c>
      <c r="AC57" s="32">
        <v>-0.13420000000000001</v>
      </c>
      <c r="AD57" s="32">
        <v>-0.13420000000000001</v>
      </c>
      <c r="AE57" s="32" t="s">
        <v>46</v>
      </c>
      <c r="AF57" s="32">
        <v>28</v>
      </c>
      <c r="AG57" s="86">
        <v>1.4859953853764374E-5</v>
      </c>
      <c r="AH57" s="32">
        <v>3.6999999999999998E-2</v>
      </c>
      <c r="AI57" s="32">
        <v>3.13</v>
      </c>
      <c r="AJ57" s="32">
        <v>3.64</v>
      </c>
      <c r="AK57" s="119">
        <v>2.5000000000000002E-10</v>
      </c>
      <c r="AL57" s="292">
        <v>4.5568999999999998E-2</v>
      </c>
      <c r="AM57" s="34">
        <f t="shared" si="12"/>
        <v>1139.2250000000001</v>
      </c>
      <c r="AQ57" s="44"/>
      <c r="AR57" s="44"/>
      <c r="AV57" s="44"/>
      <c r="AW57" s="44"/>
      <c r="AX57" s="44"/>
      <c r="AY57" s="44"/>
    </row>
    <row r="58" spans="1:51" x14ac:dyDescent="0.25">
      <c r="A58" s="31" t="s">
        <v>60</v>
      </c>
      <c r="B58" s="31">
        <v>1.6959</v>
      </c>
      <c r="C58" s="32">
        <v>3.32</v>
      </c>
      <c r="D58" s="32">
        <v>3.53</v>
      </c>
      <c r="E58" s="79">
        <f t="shared" si="0"/>
        <v>1.0632530120481927</v>
      </c>
      <c r="F58" s="32">
        <v>1.96</v>
      </c>
      <c r="G58" s="32">
        <v>2.044</v>
      </c>
      <c r="H58" s="32">
        <v>58910.7</v>
      </c>
      <c r="I58" s="32">
        <v>72</v>
      </c>
      <c r="J58" s="32">
        <v>27</v>
      </c>
      <c r="K58" s="32">
        <v>58.93</v>
      </c>
      <c r="L58" s="32">
        <v>1.3496999999999999</v>
      </c>
      <c r="M58" s="32"/>
      <c r="N58" s="32">
        <v>0.25</v>
      </c>
      <c r="O58" s="32">
        <v>6.2700000000000006E-2</v>
      </c>
      <c r="P58" s="32">
        <v>4.4379999999999997</v>
      </c>
      <c r="Q58" s="32">
        <v>4.4379999999999997</v>
      </c>
      <c r="R58" s="32">
        <v>4.4379999999999997</v>
      </c>
      <c r="S58" s="32">
        <v>81</v>
      </c>
      <c r="T58" s="32">
        <v>81</v>
      </c>
      <c r="U58" s="32">
        <v>81</v>
      </c>
      <c r="V58" s="32">
        <v>3.78</v>
      </c>
      <c r="W58" s="32">
        <v>3.78</v>
      </c>
      <c r="X58" s="32">
        <v>3.78</v>
      </c>
      <c r="Y58" s="32">
        <v>15</v>
      </c>
      <c r="Z58" s="32">
        <v>15</v>
      </c>
      <c r="AA58" s="32">
        <v>15</v>
      </c>
      <c r="AB58" s="32">
        <v>-0.13420000000000001</v>
      </c>
      <c r="AC58" s="32">
        <v>-0.13420000000000001</v>
      </c>
      <c r="AD58" s="32">
        <v>-0.13420000000000001</v>
      </c>
      <c r="AE58" s="32" t="s">
        <v>47</v>
      </c>
      <c r="AF58" s="32">
        <v>16.04</v>
      </c>
      <c r="AG58" s="86">
        <v>1.6328551327402565E-5</v>
      </c>
      <c r="AH58" s="32">
        <v>1.0999999999999999E-2</v>
      </c>
      <c r="AI58" s="32">
        <v>3.25</v>
      </c>
      <c r="AJ58" s="32">
        <v>3.8</v>
      </c>
      <c r="AK58" s="119">
        <v>4.3200000000000002E-12</v>
      </c>
      <c r="AL58" s="292">
        <v>0.14099999999999999</v>
      </c>
      <c r="AM58" s="34">
        <f t="shared" si="12"/>
        <v>60.911999999999999</v>
      </c>
    </row>
    <row r="59" spans="1:51" x14ac:dyDescent="0.25">
      <c r="A59" s="31" t="s">
        <v>60</v>
      </c>
      <c r="B59" s="31">
        <v>1.6959</v>
      </c>
      <c r="C59" s="32">
        <v>3.32</v>
      </c>
      <c r="D59" s="32">
        <v>3.5</v>
      </c>
      <c r="E59" s="79">
        <f t="shared" si="0"/>
        <v>1.0542168674698795</v>
      </c>
      <c r="F59" s="32">
        <v>1.96</v>
      </c>
      <c r="G59" s="32">
        <v>2.044</v>
      </c>
      <c r="H59" s="32">
        <v>58910.7</v>
      </c>
      <c r="I59" s="32">
        <v>72</v>
      </c>
      <c r="J59" s="32">
        <v>27</v>
      </c>
      <c r="K59" s="32">
        <v>58.93</v>
      </c>
      <c r="L59" s="32">
        <v>1.3496999999999999</v>
      </c>
      <c r="M59" s="32"/>
      <c r="N59" s="32">
        <v>0.25</v>
      </c>
      <c r="O59" s="32">
        <v>6.2700000000000006E-2</v>
      </c>
      <c r="P59" s="32">
        <v>4.4379999999999997</v>
      </c>
      <c r="Q59" s="32">
        <v>4.4379999999999997</v>
      </c>
      <c r="R59" s="32">
        <v>4.4379999999999997</v>
      </c>
      <c r="S59" s="32">
        <v>81</v>
      </c>
      <c r="T59" s="32">
        <v>81</v>
      </c>
      <c r="U59" s="32">
        <v>81</v>
      </c>
      <c r="V59" s="32">
        <v>3.78</v>
      </c>
      <c r="W59" s="32">
        <v>3.78</v>
      </c>
      <c r="X59" s="32">
        <v>3.78</v>
      </c>
      <c r="Y59" s="32">
        <v>15</v>
      </c>
      <c r="Z59" s="32">
        <v>15</v>
      </c>
      <c r="AA59" s="32">
        <v>15</v>
      </c>
      <c r="AB59" s="32">
        <v>-0.13420000000000001</v>
      </c>
      <c r="AC59" s="32">
        <v>-0.13420000000000001</v>
      </c>
      <c r="AD59" s="32">
        <v>-0.13420000000000001</v>
      </c>
      <c r="AE59" s="32" t="s">
        <v>48</v>
      </c>
      <c r="AF59" s="32">
        <v>28.05</v>
      </c>
      <c r="AG59" s="32">
        <v>8.597859657763983E-6</v>
      </c>
      <c r="AH59" s="32">
        <v>8.6999999999999994E-2</v>
      </c>
      <c r="AI59" s="32">
        <v>3.59</v>
      </c>
      <c r="AJ59" s="32">
        <v>3.9</v>
      </c>
      <c r="AK59" s="119">
        <v>1.9999999999999999E-11</v>
      </c>
      <c r="AL59" s="292">
        <v>0.69026310297948434</v>
      </c>
      <c r="AM59" s="34">
        <f t="shared" si="12"/>
        <v>1380.5262059589686</v>
      </c>
    </row>
    <row r="60" spans="1:51" x14ac:dyDescent="0.25">
      <c r="A60" s="31" t="s">
        <v>60</v>
      </c>
      <c r="B60" s="31">
        <v>1.6959</v>
      </c>
      <c r="C60" s="32">
        <v>3.32</v>
      </c>
      <c r="D60" s="32">
        <v>3.52</v>
      </c>
      <c r="E60" s="79">
        <f t="shared" si="0"/>
        <v>1.0602409638554218</v>
      </c>
      <c r="F60" s="32">
        <v>1.96</v>
      </c>
      <c r="G60" s="32">
        <v>2.044</v>
      </c>
      <c r="H60" s="32">
        <v>58910.7</v>
      </c>
      <c r="I60" s="32">
        <v>72</v>
      </c>
      <c r="J60" s="32">
        <v>27</v>
      </c>
      <c r="K60" s="32">
        <v>58.93</v>
      </c>
      <c r="L60" s="32">
        <v>1.3496999999999999</v>
      </c>
      <c r="M60" s="32"/>
      <c r="N60" s="32">
        <v>0.25</v>
      </c>
      <c r="O60" s="32">
        <v>6.2700000000000006E-2</v>
      </c>
      <c r="P60" s="32">
        <v>4.4379999999999997</v>
      </c>
      <c r="Q60" s="32">
        <v>4.4379999999999997</v>
      </c>
      <c r="R60" s="32">
        <v>4.4379999999999997</v>
      </c>
      <c r="S60" s="32">
        <v>81</v>
      </c>
      <c r="T60" s="32">
        <v>81</v>
      </c>
      <c r="U60" s="32">
        <v>81</v>
      </c>
      <c r="V60" s="32">
        <v>3.78</v>
      </c>
      <c r="W60" s="32">
        <v>3.78</v>
      </c>
      <c r="X60" s="32">
        <v>3.78</v>
      </c>
      <c r="Y60" s="32">
        <v>15</v>
      </c>
      <c r="Z60" s="32">
        <v>15</v>
      </c>
      <c r="AA60" s="32">
        <v>15</v>
      </c>
      <c r="AB60" s="32">
        <v>-0.13420000000000001</v>
      </c>
      <c r="AC60" s="32">
        <v>-0.13420000000000001</v>
      </c>
      <c r="AD60" s="32">
        <v>-0.13420000000000001</v>
      </c>
      <c r="AE60" s="32" t="s">
        <v>49</v>
      </c>
      <c r="AF60" s="32">
        <v>30.07</v>
      </c>
      <c r="AG60" s="32">
        <v>7.4674534117532306E-6</v>
      </c>
      <c r="AH60" s="32">
        <v>9.9000000000000005E-2</v>
      </c>
      <c r="AI60" s="32">
        <v>3.72</v>
      </c>
      <c r="AJ60" s="32">
        <v>4</v>
      </c>
      <c r="AK60" s="119">
        <v>3.9999999999999999E-12</v>
      </c>
      <c r="AL60" s="292">
        <v>1.2447873046794167</v>
      </c>
      <c r="AM60" s="34">
        <f t="shared" si="12"/>
        <v>497.91492187176669</v>
      </c>
    </row>
    <row r="61" spans="1:51" x14ac:dyDescent="0.25">
      <c r="A61" s="31" t="s">
        <v>60</v>
      </c>
      <c r="B61" s="31">
        <v>1.6959</v>
      </c>
      <c r="C61" s="32">
        <v>3.32</v>
      </c>
      <c r="D61" s="32">
        <v>3.52</v>
      </c>
      <c r="E61" s="79">
        <f t="shared" ref="E61" si="18">D61/C61</f>
        <v>1.0602409638554218</v>
      </c>
      <c r="F61" s="32">
        <v>1.96</v>
      </c>
      <c r="G61" s="32">
        <v>2.044</v>
      </c>
      <c r="H61" s="32">
        <v>58910.7</v>
      </c>
      <c r="I61" s="32">
        <v>72</v>
      </c>
      <c r="J61" s="32">
        <v>27</v>
      </c>
      <c r="K61" s="32">
        <v>58.93</v>
      </c>
      <c r="L61" s="32">
        <v>1.3496999999999999</v>
      </c>
      <c r="M61" s="32"/>
      <c r="N61" s="32">
        <v>0.25</v>
      </c>
      <c r="O61" s="32">
        <v>6.2700000000000006E-2</v>
      </c>
      <c r="P61" s="32">
        <v>4.4379999999999997</v>
      </c>
      <c r="Q61" s="32">
        <v>4.4379999999999997</v>
      </c>
      <c r="R61" s="32">
        <v>4.4379999999999997</v>
      </c>
      <c r="S61" s="32">
        <v>81</v>
      </c>
      <c r="T61" s="32">
        <v>81</v>
      </c>
      <c r="U61" s="32">
        <v>81</v>
      </c>
      <c r="V61" s="32">
        <v>3.78</v>
      </c>
      <c r="W61" s="32">
        <v>3.78</v>
      </c>
      <c r="X61" s="32">
        <v>3.78</v>
      </c>
      <c r="Y61" s="32">
        <v>15</v>
      </c>
      <c r="Z61" s="32">
        <v>15</v>
      </c>
      <c r="AA61" s="32">
        <v>15</v>
      </c>
      <c r="AB61" s="32">
        <v>-0.13420000000000001</v>
      </c>
      <c r="AC61" s="32">
        <v>-0.13420000000000001</v>
      </c>
      <c r="AD61" s="32">
        <v>-0.13420000000000001</v>
      </c>
      <c r="AE61" s="32" t="s">
        <v>537</v>
      </c>
      <c r="AF61" s="32">
        <v>64.066000000000003</v>
      </c>
      <c r="AG61" s="32"/>
      <c r="AH61" s="32">
        <v>0.251</v>
      </c>
      <c r="AI61" s="32">
        <v>3.55</v>
      </c>
      <c r="AJ61" s="32">
        <v>4.0999999999999996</v>
      </c>
      <c r="AK61" s="119">
        <v>1.6300000000000001E-13</v>
      </c>
      <c r="AL61" s="292"/>
      <c r="AM61" s="34"/>
    </row>
    <row r="62" spans="1:51" x14ac:dyDescent="0.25">
      <c r="A62" s="31" t="s">
        <v>60</v>
      </c>
      <c r="B62" s="31">
        <v>1.6959</v>
      </c>
      <c r="C62" s="32">
        <v>3.32</v>
      </c>
      <c r="D62" s="32">
        <v>3.65</v>
      </c>
      <c r="E62" s="79">
        <f t="shared" si="0"/>
        <v>1.0993975903614459</v>
      </c>
      <c r="F62" s="32">
        <v>1.96</v>
      </c>
      <c r="G62" s="32">
        <v>2.044</v>
      </c>
      <c r="H62" s="32">
        <v>58910.7</v>
      </c>
      <c r="I62" s="32">
        <v>72</v>
      </c>
      <c r="J62" s="32">
        <v>27</v>
      </c>
      <c r="K62" s="32">
        <v>58.93</v>
      </c>
      <c r="L62" s="32">
        <v>1.3496999999999999</v>
      </c>
      <c r="M62" s="32"/>
      <c r="N62" s="32">
        <v>0.25</v>
      </c>
      <c r="O62" s="32">
        <v>6.2700000000000006E-2</v>
      </c>
      <c r="P62" s="32">
        <v>4.4379999999999997</v>
      </c>
      <c r="Q62" s="32">
        <v>4.4379999999999997</v>
      </c>
      <c r="R62" s="32">
        <v>4.4379999999999997</v>
      </c>
      <c r="S62" s="32">
        <v>81</v>
      </c>
      <c r="T62" s="32">
        <v>81</v>
      </c>
      <c r="U62" s="32">
        <v>81</v>
      </c>
      <c r="V62" s="32">
        <v>3.78</v>
      </c>
      <c r="W62" s="32">
        <v>3.78</v>
      </c>
      <c r="X62" s="32">
        <v>3.78</v>
      </c>
      <c r="Y62" s="32">
        <v>15</v>
      </c>
      <c r="Z62" s="32">
        <v>15</v>
      </c>
      <c r="AA62" s="32">
        <v>15</v>
      </c>
      <c r="AB62" s="32">
        <v>-0.13420000000000001</v>
      </c>
      <c r="AC62" s="32">
        <v>-0.13420000000000001</v>
      </c>
      <c r="AD62" s="32">
        <v>-0.13420000000000001</v>
      </c>
      <c r="AE62" s="32" t="s">
        <v>50</v>
      </c>
      <c r="AF62" s="32">
        <v>42.08</v>
      </c>
      <c r="AG62" s="32">
        <v>4.9578486170417476E-6</v>
      </c>
      <c r="AH62" s="32">
        <v>0.14199999999999999</v>
      </c>
      <c r="AI62" s="32">
        <v>4.03</v>
      </c>
      <c r="AJ62" s="32">
        <v>4.5</v>
      </c>
      <c r="AK62" s="119">
        <v>2.9999999999999998E-13</v>
      </c>
      <c r="AL62" s="292">
        <v>5.1570550142466436</v>
      </c>
      <c r="AM62" s="34">
        <f t="shared" si="12"/>
        <v>154.71165042739932</v>
      </c>
    </row>
    <row r="63" spans="1:51" x14ac:dyDescent="0.25">
      <c r="A63" s="31" t="s">
        <v>60</v>
      </c>
      <c r="B63" s="31">
        <v>1.6959</v>
      </c>
      <c r="C63" s="32">
        <v>3.32</v>
      </c>
      <c r="D63" s="32">
        <v>3.7</v>
      </c>
      <c r="E63" s="79">
        <f t="shared" si="0"/>
        <v>1.1144578313253013</v>
      </c>
      <c r="F63" s="32">
        <v>1.96</v>
      </c>
      <c r="G63" s="32">
        <v>2.044</v>
      </c>
      <c r="H63" s="32">
        <v>58910.7</v>
      </c>
      <c r="I63" s="32">
        <v>72</v>
      </c>
      <c r="J63" s="32">
        <v>27</v>
      </c>
      <c r="K63" s="32">
        <v>58.93</v>
      </c>
      <c r="L63" s="32">
        <v>1.3496999999999999</v>
      </c>
      <c r="M63" s="32"/>
      <c r="N63" s="32">
        <v>0.25</v>
      </c>
      <c r="O63" s="32">
        <v>6.2700000000000006E-2</v>
      </c>
      <c r="P63" s="32">
        <v>4.4379999999999997</v>
      </c>
      <c r="Q63" s="32">
        <v>4.4379999999999997</v>
      </c>
      <c r="R63" s="32">
        <v>4.4379999999999997</v>
      </c>
      <c r="S63" s="32">
        <v>81</v>
      </c>
      <c r="T63" s="32">
        <v>81</v>
      </c>
      <c r="U63" s="32">
        <v>81</v>
      </c>
      <c r="V63" s="32">
        <v>3.78</v>
      </c>
      <c r="W63" s="32">
        <v>3.78</v>
      </c>
      <c r="X63" s="32">
        <v>3.78</v>
      </c>
      <c r="Y63" s="32">
        <v>15</v>
      </c>
      <c r="Z63" s="32">
        <v>15</v>
      </c>
      <c r="AA63" s="32">
        <v>15</v>
      </c>
      <c r="AB63" s="32">
        <v>-0.13420000000000001</v>
      </c>
      <c r="AC63" s="32">
        <v>-0.13420000000000001</v>
      </c>
      <c r="AD63" s="32">
        <v>-0.13420000000000001</v>
      </c>
      <c r="AE63" s="32" t="s">
        <v>51</v>
      </c>
      <c r="AF63" s="32">
        <v>44.1</v>
      </c>
      <c r="AG63" s="32">
        <v>4.5187843755253608E-6</v>
      </c>
      <c r="AH63" s="32">
        <v>0.152</v>
      </c>
      <c r="AI63" s="32">
        <v>4.16</v>
      </c>
      <c r="AJ63" s="32">
        <v>4.3</v>
      </c>
      <c r="AK63" s="119">
        <v>1.4999999999999999E-15</v>
      </c>
      <c r="AL63" s="292">
        <v>9.1916729543590456</v>
      </c>
      <c r="AM63" s="34">
        <f t="shared" si="12"/>
        <v>1.3787509431538569</v>
      </c>
    </row>
    <row r="64" spans="1:51" x14ac:dyDescent="0.25">
      <c r="A64" s="31" t="s">
        <v>60</v>
      </c>
      <c r="B64" s="31">
        <v>1.6959</v>
      </c>
      <c r="C64" s="32">
        <v>3.32</v>
      </c>
      <c r="D64" s="32">
        <v>3.7</v>
      </c>
      <c r="E64" s="79">
        <f t="shared" si="0"/>
        <v>1.1144578313253013</v>
      </c>
      <c r="F64" s="32">
        <v>1.96</v>
      </c>
      <c r="G64" s="32">
        <v>2.044</v>
      </c>
      <c r="H64" s="32">
        <v>58910.7</v>
      </c>
      <c r="I64" s="32">
        <v>72</v>
      </c>
      <c r="J64" s="32">
        <v>27</v>
      </c>
      <c r="K64" s="32">
        <v>58.93</v>
      </c>
      <c r="L64" s="32">
        <v>1.3496999999999999</v>
      </c>
      <c r="M64" s="32"/>
      <c r="N64" s="32">
        <v>0.25</v>
      </c>
      <c r="O64" s="32">
        <v>6.2700000000000006E-2</v>
      </c>
      <c r="P64" s="32">
        <v>4.4379999999999997</v>
      </c>
      <c r="Q64" s="32">
        <v>4.4379999999999997</v>
      </c>
      <c r="R64" s="32">
        <v>4.4379999999999997</v>
      </c>
      <c r="S64" s="32">
        <v>81</v>
      </c>
      <c r="T64" s="32">
        <v>81</v>
      </c>
      <c r="U64" s="32">
        <v>81</v>
      </c>
      <c r="V64" s="32">
        <v>3.78</v>
      </c>
      <c r="W64" s="32">
        <v>3.78</v>
      </c>
      <c r="X64" s="32">
        <v>3.78</v>
      </c>
      <c r="Y64" s="32">
        <v>15</v>
      </c>
      <c r="Z64" s="32">
        <v>15</v>
      </c>
      <c r="AA64" s="32">
        <v>15</v>
      </c>
      <c r="AB64" s="32">
        <v>-0.13420000000000001</v>
      </c>
      <c r="AC64" s="32">
        <v>-0.13420000000000001</v>
      </c>
      <c r="AD64" s="32">
        <v>-0.13420000000000001</v>
      </c>
      <c r="AE64" s="32" t="s">
        <v>52</v>
      </c>
      <c r="AF64" s="32">
        <v>58.12</v>
      </c>
      <c r="AG64" s="32">
        <v>2.9135357642312415E-6</v>
      </c>
      <c r="AH64" s="32">
        <v>0.2</v>
      </c>
      <c r="AI64" s="32">
        <v>4.5199999999999996</v>
      </c>
      <c r="AJ64" s="32">
        <v>4.5</v>
      </c>
      <c r="AK64" s="119">
        <v>5.5999999999999998E-17</v>
      </c>
      <c r="AL64" s="292"/>
      <c r="AM64" s="35"/>
    </row>
    <row r="65" spans="1:51" x14ac:dyDescent="0.25">
      <c r="A65" s="31" t="s">
        <v>60</v>
      </c>
      <c r="B65" s="31">
        <v>1.6959</v>
      </c>
      <c r="C65" s="32">
        <v>3.32</v>
      </c>
      <c r="D65" s="32">
        <v>3.52</v>
      </c>
      <c r="E65" s="79">
        <f t="shared" ref="E65:E68" si="19">D65/C65</f>
        <v>1.0602409638554218</v>
      </c>
      <c r="F65" s="32">
        <v>1.96</v>
      </c>
      <c r="G65" s="32">
        <v>2.044</v>
      </c>
      <c r="H65" s="32">
        <v>58910.7</v>
      </c>
      <c r="I65" s="32">
        <v>72</v>
      </c>
      <c r="J65" s="32">
        <v>27</v>
      </c>
      <c r="K65" s="32">
        <v>58.93</v>
      </c>
      <c r="L65" s="32">
        <v>1.3496999999999999</v>
      </c>
      <c r="M65" s="32"/>
      <c r="N65" s="32">
        <v>0.25</v>
      </c>
      <c r="O65" s="32">
        <v>6.2700000000000006E-2</v>
      </c>
      <c r="P65" s="32">
        <v>4.4379999999999997</v>
      </c>
      <c r="Q65" s="32">
        <v>4.4379999999999997</v>
      </c>
      <c r="R65" s="32">
        <v>4.4379999999999997</v>
      </c>
      <c r="S65" s="32">
        <v>81</v>
      </c>
      <c r="T65" s="32">
        <v>81</v>
      </c>
      <c r="U65" s="32">
        <v>81</v>
      </c>
      <c r="V65" s="32">
        <v>3.78</v>
      </c>
      <c r="W65" s="32">
        <v>3.78</v>
      </c>
      <c r="X65" s="32">
        <v>3.78</v>
      </c>
      <c r="Y65" s="32">
        <v>15</v>
      </c>
      <c r="Z65" s="32">
        <v>15</v>
      </c>
      <c r="AA65" s="32">
        <v>15</v>
      </c>
      <c r="AB65" s="32">
        <v>-0.13420000000000001</v>
      </c>
      <c r="AC65" s="32">
        <v>-0.13420000000000001</v>
      </c>
      <c r="AD65" s="32">
        <v>-0.13420000000000001</v>
      </c>
      <c r="AE65" s="32" t="s">
        <v>53</v>
      </c>
      <c r="AF65" s="32">
        <v>83.8</v>
      </c>
      <c r="AG65" s="32"/>
      <c r="AH65" s="32">
        <v>5.0000000000000001E-3</v>
      </c>
      <c r="AI65" s="32">
        <v>4</v>
      </c>
      <c r="AJ65" s="32">
        <v>3.69</v>
      </c>
      <c r="AK65" s="119">
        <v>8.3500000000000006E-12</v>
      </c>
      <c r="AL65" s="292"/>
      <c r="AM65" s="35">
        <f t="shared" ref="AM65:AM68" si="20">AK65*10000*(AL65)*10000000000</f>
        <v>0</v>
      </c>
    </row>
    <row r="66" spans="1:51" x14ac:dyDescent="0.25">
      <c r="A66" s="31" t="s">
        <v>60</v>
      </c>
      <c r="B66" s="31">
        <v>1.6959</v>
      </c>
      <c r="C66" s="32">
        <v>3.32</v>
      </c>
      <c r="D66" s="32">
        <v>3.65</v>
      </c>
      <c r="E66" s="79">
        <f t="shared" si="19"/>
        <v>1.0993975903614459</v>
      </c>
      <c r="F66" s="32">
        <v>1.96</v>
      </c>
      <c r="G66" s="32">
        <v>2.044</v>
      </c>
      <c r="H66" s="32">
        <v>58910.7</v>
      </c>
      <c r="I66" s="32">
        <v>72</v>
      </c>
      <c r="J66" s="32">
        <v>27</v>
      </c>
      <c r="K66" s="32">
        <v>58.93</v>
      </c>
      <c r="L66" s="32">
        <v>1.3496999999999999</v>
      </c>
      <c r="M66" s="32"/>
      <c r="N66" s="32">
        <v>0.25</v>
      </c>
      <c r="O66" s="32">
        <v>6.2700000000000006E-2</v>
      </c>
      <c r="P66" s="32">
        <v>4.4379999999999997</v>
      </c>
      <c r="Q66" s="32">
        <v>4.4379999999999997</v>
      </c>
      <c r="R66" s="32">
        <v>4.4379999999999997</v>
      </c>
      <c r="S66" s="32">
        <v>81</v>
      </c>
      <c r="T66" s="32">
        <v>81</v>
      </c>
      <c r="U66" s="32">
        <v>81</v>
      </c>
      <c r="V66" s="32">
        <v>3.78</v>
      </c>
      <c r="W66" s="32">
        <v>3.78</v>
      </c>
      <c r="X66" s="32">
        <v>3.78</v>
      </c>
      <c r="Y66" s="32">
        <v>15</v>
      </c>
      <c r="Z66" s="32">
        <v>15</v>
      </c>
      <c r="AA66" s="32">
        <v>15</v>
      </c>
      <c r="AB66" s="32">
        <v>-0.13420000000000001</v>
      </c>
      <c r="AC66" s="32">
        <v>-0.13420000000000001</v>
      </c>
      <c r="AD66" s="32">
        <v>-0.13420000000000001</v>
      </c>
      <c r="AE66" s="32" t="s">
        <v>54</v>
      </c>
      <c r="AF66" s="32">
        <v>131.29</v>
      </c>
      <c r="AG66" s="32"/>
      <c r="AH66" s="32">
        <v>8.0000000000000002E-3</v>
      </c>
      <c r="AI66" s="32">
        <v>4.0999999999999996</v>
      </c>
      <c r="AJ66" s="32">
        <v>4.0999999999999996</v>
      </c>
      <c r="AK66" s="119">
        <v>9.2999999999999993E-16</v>
      </c>
      <c r="AL66" s="292"/>
      <c r="AM66" s="35">
        <f t="shared" si="20"/>
        <v>0</v>
      </c>
    </row>
    <row r="67" spans="1:51" x14ac:dyDescent="0.25">
      <c r="A67" s="31" t="s">
        <v>60</v>
      </c>
      <c r="B67" s="31">
        <v>1.6959</v>
      </c>
      <c r="C67" s="32">
        <v>3.32</v>
      </c>
      <c r="D67" s="32">
        <v>3.7</v>
      </c>
      <c r="E67" s="79">
        <f t="shared" si="19"/>
        <v>1.1144578313253013</v>
      </c>
      <c r="F67" s="32">
        <v>1.96</v>
      </c>
      <c r="G67" s="32">
        <v>2.044</v>
      </c>
      <c r="H67" s="32">
        <v>58910.7</v>
      </c>
      <c r="I67" s="32">
        <v>72</v>
      </c>
      <c r="J67" s="32">
        <v>27</v>
      </c>
      <c r="K67" s="32">
        <v>58.93</v>
      </c>
      <c r="L67" s="32">
        <v>1.3496999999999999</v>
      </c>
      <c r="M67" s="32"/>
      <c r="N67" s="32">
        <v>0.25</v>
      </c>
      <c r="O67" s="32">
        <v>6.2700000000000006E-2</v>
      </c>
      <c r="P67" s="32">
        <v>4.4379999999999997</v>
      </c>
      <c r="Q67" s="32">
        <v>4.4379999999999997</v>
      </c>
      <c r="R67" s="32">
        <v>4.4379999999999997</v>
      </c>
      <c r="S67" s="32">
        <v>81</v>
      </c>
      <c r="T67" s="32">
        <v>81</v>
      </c>
      <c r="U67" s="32">
        <v>81</v>
      </c>
      <c r="V67" s="32">
        <v>3.78</v>
      </c>
      <c r="W67" s="32">
        <v>3.78</v>
      </c>
      <c r="X67" s="32">
        <v>3.78</v>
      </c>
      <c r="Y67" s="32">
        <v>15</v>
      </c>
      <c r="Z67" s="32">
        <v>15</v>
      </c>
      <c r="AA67" s="32">
        <v>15</v>
      </c>
      <c r="AB67" s="32">
        <v>-0.13420000000000001</v>
      </c>
      <c r="AC67" s="32">
        <v>-0.13420000000000001</v>
      </c>
      <c r="AD67" s="32">
        <v>-0.13420000000000001</v>
      </c>
      <c r="AE67" s="32" t="s">
        <v>55</v>
      </c>
      <c r="AF67" s="32">
        <v>146.06</v>
      </c>
      <c r="AG67" s="32"/>
      <c r="AH67" s="32">
        <v>0.21</v>
      </c>
      <c r="AI67" s="32">
        <v>5.13</v>
      </c>
      <c r="AJ67" s="32">
        <v>5.0999999999999996</v>
      </c>
      <c r="AK67" s="119">
        <v>1.04E-33</v>
      </c>
      <c r="AL67" s="292"/>
      <c r="AM67" s="35">
        <f t="shared" si="20"/>
        <v>0</v>
      </c>
    </row>
    <row r="68" spans="1:51" x14ac:dyDescent="0.25">
      <c r="A68" s="31" t="s">
        <v>60</v>
      </c>
      <c r="B68" s="31">
        <v>1.6959</v>
      </c>
      <c r="C68" s="32">
        <v>3.32</v>
      </c>
      <c r="D68" s="32">
        <v>3.7</v>
      </c>
      <c r="E68" s="79">
        <f t="shared" si="19"/>
        <v>1.1144578313253013</v>
      </c>
      <c r="F68" s="32">
        <v>1.96</v>
      </c>
      <c r="G68" s="32">
        <v>2.044</v>
      </c>
      <c r="H68" s="32">
        <v>58910.7</v>
      </c>
      <c r="I68" s="32">
        <v>72</v>
      </c>
      <c r="J68" s="32">
        <v>27</v>
      </c>
      <c r="K68" s="32">
        <v>58.93</v>
      </c>
      <c r="L68" s="32">
        <v>1.3496999999999999</v>
      </c>
      <c r="M68" s="32"/>
      <c r="N68" s="32">
        <v>0.25</v>
      </c>
      <c r="O68" s="32">
        <v>6.2700000000000006E-2</v>
      </c>
      <c r="P68" s="32">
        <v>4.4379999999999997</v>
      </c>
      <c r="Q68" s="32">
        <v>4.4379999999999997</v>
      </c>
      <c r="R68" s="32">
        <v>4.4379999999999997</v>
      </c>
      <c r="S68" s="32">
        <v>81</v>
      </c>
      <c r="T68" s="32">
        <v>81</v>
      </c>
      <c r="U68" s="32">
        <v>81</v>
      </c>
      <c r="V68" s="32">
        <v>3.78</v>
      </c>
      <c r="W68" s="32">
        <v>3.78</v>
      </c>
      <c r="X68" s="32">
        <v>3.78</v>
      </c>
      <c r="Y68" s="32">
        <v>15</v>
      </c>
      <c r="Z68" s="32">
        <v>15</v>
      </c>
      <c r="AA68" s="32">
        <v>15</v>
      </c>
      <c r="AB68" s="32">
        <v>-0.13420000000000001</v>
      </c>
      <c r="AC68" s="32">
        <v>-0.13420000000000001</v>
      </c>
      <c r="AD68" s="32">
        <v>-0.13420000000000001</v>
      </c>
      <c r="AE68" s="32" t="s">
        <v>56</v>
      </c>
      <c r="AF68" s="32">
        <v>222</v>
      </c>
      <c r="AG68" s="32"/>
      <c r="AH68" s="32">
        <v>8.0000000000000002E-3</v>
      </c>
      <c r="AI68" s="32">
        <v>4.2</v>
      </c>
      <c r="AJ68" s="32">
        <v>4.2</v>
      </c>
      <c r="AK68" s="119">
        <v>1.9000000000000001E-17</v>
      </c>
      <c r="AL68" s="292"/>
      <c r="AM68" s="35">
        <f t="shared" si="20"/>
        <v>0</v>
      </c>
    </row>
    <row r="69" spans="1:51" x14ac:dyDescent="0.25">
      <c r="A69" s="26" t="s">
        <v>61</v>
      </c>
      <c r="B69" s="26">
        <v>1.6161000000000001</v>
      </c>
      <c r="C69" s="27">
        <v>2.88</v>
      </c>
      <c r="D69" s="27">
        <v>2.88</v>
      </c>
      <c r="E69" s="27">
        <f t="shared" si="0"/>
        <v>1</v>
      </c>
      <c r="F69" s="27">
        <v>1.73</v>
      </c>
      <c r="G69" s="27">
        <v>1.7490000000000001</v>
      </c>
      <c r="H69" s="27">
        <v>56400.3</v>
      </c>
      <c r="I69" s="27">
        <v>41</v>
      </c>
      <c r="J69" s="27">
        <v>4</v>
      </c>
      <c r="K69" s="27">
        <v>9.0120000000000005</v>
      </c>
      <c r="L69" s="27">
        <v>1.6627000000000001</v>
      </c>
      <c r="M69" s="27"/>
      <c r="N69" s="27">
        <v>0.25</v>
      </c>
      <c r="O69" s="27">
        <v>6.2700000000000006E-2</v>
      </c>
      <c r="P69" s="27">
        <v>4.4379999999999997</v>
      </c>
      <c r="Q69" s="27">
        <v>4.4379999999999997</v>
      </c>
      <c r="R69" s="27">
        <v>4.4379999999999997</v>
      </c>
      <c r="S69" s="27">
        <v>81</v>
      </c>
      <c r="T69" s="27">
        <v>81</v>
      </c>
      <c r="U69" s="27">
        <v>81</v>
      </c>
      <c r="V69" s="27">
        <v>3.78</v>
      </c>
      <c r="W69" s="27">
        <v>3.78</v>
      </c>
      <c r="X69" s="27">
        <v>3.78</v>
      </c>
      <c r="Y69" s="27">
        <v>15</v>
      </c>
      <c r="Z69" s="27">
        <v>15</v>
      </c>
      <c r="AA69" s="27">
        <v>15</v>
      </c>
      <c r="AB69" s="27">
        <v>-0.12659999999999999</v>
      </c>
      <c r="AC69" s="27">
        <v>-0.12659999999999999</v>
      </c>
      <c r="AD69" s="27">
        <v>-0.12659999999999999</v>
      </c>
      <c r="AE69" s="27" t="s">
        <v>42</v>
      </c>
      <c r="AF69" s="27">
        <v>4.0019999999999998</v>
      </c>
      <c r="AG69" s="85">
        <v>1.213598928416634E-4</v>
      </c>
      <c r="AH69" s="27">
        <v>-0.39</v>
      </c>
      <c r="AI69" s="27">
        <v>2.66</v>
      </c>
      <c r="AJ69" s="27">
        <v>2.6</v>
      </c>
      <c r="AK69" s="118">
        <v>6.4000000000000002E-9</v>
      </c>
      <c r="AL69" s="291">
        <v>0.01</v>
      </c>
      <c r="AM69" s="29">
        <f t="shared" ref="AM69:AM80" si="21">AK69*10000*(AL69)*10000000000</f>
        <v>6400</v>
      </c>
      <c r="AQ69" s="44"/>
      <c r="AR69" s="44"/>
      <c r="AV69" s="44"/>
      <c r="AW69" s="44"/>
      <c r="AX69" s="44"/>
      <c r="AY69" s="44"/>
    </row>
    <row r="70" spans="1:51" x14ac:dyDescent="0.25">
      <c r="A70" s="26" t="s">
        <v>61</v>
      </c>
      <c r="B70" s="26">
        <v>1.6161000000000001</v>
      </c>
      <c r="C70" s="27">
        <v>2.88</v>
      </c>
      <c r="D70" s="27">
        <v>2.9</v>
      </c>
      <c r="E70" s="27">
        <f t="shared" si="0"/>
        <v>1.0069444444444444</v>
      </c>
      <c r="F70" s="27">
        <v>1.73</v>
      </c>
      <c r="G70" s="27">
        <v>1.7490000000000001</v>
      </c>
      <c r="H70" s="27">
        <v>56400.3</v>
      </c>
      <c r="I70" s="27">
        <v>41</v>
      </c>
      <c r="J70" s="27">
        <v>4</v>
      </c>
      <c r="K70" s="27">
        <v>9.0120000000000005</v>
      </c>
      <c r="L70" s="27">
        <v>1.6627000000000001</v>
      </c>
      <c r="M70" s="27"/>
      <c r="N70" s="27">
        <v>0.25</v>
      </c>
      <c r="O70" s="27">
        <v>6.2700000000000006E-2</v>
      </c>
      <c r="P70" s="27">
        <v>4.4379999999999997</v>
      </c>
      <c r="Q70" s="27">
        <v>4.4379999999999997</v>
      </c>
      <c r="R70" s="27">
        <v>4.4379999999999997</v>
      </c>
      <c r="S70" s="27">
        <v>81</v>
      </c>
      <c r="T70" s="27">
        <v>81</v>
      </c>
      <c r="U70" s="27">
        <v>81</v>
      </c>
      <c r="V70" s="27">
        <v>3.78</v>
      </c>
      <c r="W70" s="27">
        <v>3.78</v>
      </c>
      <c r="X70" s="27">
        <v>3.78</v>
      </c>
      <c r="Y70" s="27">
        <v>15</v>
      </c>
      <c r="Z70" s="27">
        <v>15</v>
      </c>
      <c r="AA70" s="27">
        <v>15</v>
      </c>
      <c r="AB70" s="27">
        <v>-0.12659999999999999</v>
      </c>
      <c r="AC70" s="27">
        <v>-0.12659999999999999</v>
      </c>
      <c r="AD70" s="27">
        <v>-0.12659999999999999</v>
      </c>
      <c r="AE70" s="27" t="s">
        <v>43</v>
      </c>
      <c r="AF70" s="27">
        <v>2.0099999999999998</v>
      </c>
      <c r="AG70" s="85">
        <v>1.0828692705685033E-4</v>
      </c>
      <c r="AH70" s="27">
        <v>-0.217</v>
      </c>
      <c r="AI70" s="27">
        <v>2.76</v>
      </c>
      <c r="AJ70" s="27">
        <v>2.89</v>
      </c>
      <c r="AK70" s="118">
        <v>9.4000000000000006E-10</v>
      </c>
      <c r="AL70" s="291">
        <v>0.01</v>
      </c>
      <c r="AM70" s="29">
        <f t="shared" si="21"/>
        <v>940</v>
      </c>
    </row>
    <row r="71" spans="1:51" x14ac:dyDescent="0.25">
      <c r="A71" s="26" t="s">
        <v>61</v>
      </c>
      <c r="B71" s="26">
        <v>1.6161000000000001</v>
      </c>
      <c r="C71" s="27">
        <v>2.88</v>
      </c>
      <c r="D71" s="27">
        <v>2.96</v>
      </c>
      <c r="E71" s="27">
        <f t="shared" si="0"/>
        <v>1.0277777777777779</v>
      </c>
      <c r="F71" s="27">
        <v>1.73</v>
      </c>
      <c r="G71" s="27">
        <v>1.7490000000000001</v>
      </c>
      <c r="H71" s="27">
        <v>56400.3</v>
      </c>
      <c r="I71" s="27">
        <v>41</v>
      </c>
      <c r="J71" s="27">
        <v>4</v>
      </c>
      <c r="K71" s="27">
        <v>9.0120000000000005</v>
      </c>
      <c r="L71" s="27">
        <v>1.6627000000000001</v>
      </c>
      <c r="M71" s="27"/>
      <c r="N71" s="27">
        <v>0.25</v>
      </c>
      <c r="O71" s="27">
        <v>6.2700000000000006E-2</v>
      </c>
      <c r="P71" s="27">
        <v>4.4379999999999997</v>
      </c>
      <c r="Q71" s="27">
        <v>4.4379999999999997</v>
      </c>
      <c r="R71" s="27">
        <v>4.4379999999999997</v>
      </c>
      <c r="S71" s="27">
        <v>81</v>
      </c>
      <c r="T71" s="27">
        <v>81</v>
      </c>
      <c r="U71" s="27">
        <v>81</v>
      </c>
      <c r="V71" s="27">
        <v>3.78</v>
      </c>
      <c r="W71" s="27">
        <v>3.78</v>
      </c>
      <c r="X71" s="27">
        <v>3.78</v>
      </c>
      <c r="Y71" s="27">
        <v>15</v>
      </c>
      <c r="Z71" s="27">
        <v>15</v>
      </c>
      <c r="AA71" s="27">
        <v>15</v>
      </c>
      <c r="AB71" s="27">
        <v>-0.12659999999999999</v>
      </c>
      <c r="AC71" s="27">
        <v>-0.12659999999999999</v>
      </c>
      <c r="AD71" s="27">
        <v>-0.12659999999999999</v>
      </c>
      <c r="AE71" s="27" t="s">
        <v>44</v>
      </c>
      <c r="AF71" s="27">
        <v>31.998999999999999</v>
      </c>
      <c r="AG71" s="85">
        <v>1.5402755908922099E-5</v>
      </c>
      <c r="AH71" s="27">
        <v>2.1999999999999999E-2</v>
      </c>
      <c r="AI71" s="27">
        <v>2.94</v>
      </c>
      <c r="AJ71" s="27">
        <v>3.46</v>
      </c>
      <c r="AK71" s="118">
        <v>2.11E-11</v>
      </c>
      <c r="AL71" s="291">
        <v>7.17E-2</v>
      </c>
      <c r="AM71" s="29">
        <f t="shared" si="21"/>
        <v>151.28700000000001</v>
      </c>
    </row>
    <row r="72" spans="1:51" x14ac:dyDescent="0.25">
      <c r="A72" s="26" t="s">
        <v>61</v>
      </c>
      <c r="B72" s="26">
        <v>1.6161000000000001</v>
      </c>
      <c r="C72" s="27">
        <v>2.88</v>
      </c>
      <c r="D72" s="27">
        <v>2.93</v>
      </c>
      <c r="E72" s="27">
        <f t="shared" si="0"/>
        <v>1.0173611111111112</v>
      </c>
      <c r="F72" s="27">
        <v>1.73</v>
      </c>
      <c r="G72" s="27">
        <v>1.7490000000000001</v>
      </c>
      <c r="H72" s="27">
        <v>56400.3</v>
      </c>
      <c r="I72" s="27">
        <v>41</v>
      </c>
      <c r="J72" s="27">
        <v>4</v>
      </c>
      <c r="K72" s="27">
        <v>9.0120000000000005</v>
      </c>
      <c r="L72" s="27">
        <v>1.6627000000000001</v>
      </c>
      <c r="M72" s="27"/>
      <c r="N72" s="27">
        <v>0.25</v>
      </c>
      <c r="O72" s="27">
        <v>6.2700000000000006E-2</v>
      </c>
      <c r="P72" s="27">
        <v>4.4379999999999997</v>
      </c>
      <c r="Q72" s="27">
        <v>4.4379999999999997</v>
      </c>
      <c r="R72" s="27">
        <v>4.4379999999999997</v>
      </c>
      <c r="S72" s="27">
        <v>81</v>
      </c>
      <c r="T72" s="27">
        <v>81</v>
      </c>
      <c r="U72" s="27">
        <v>81</v>
      </c>
      <c r="V72" s="27">
        <v>3.78</v>
      </c>
      <c r="W72" s="27">
        <v>3.78</v>
      </c>
      <c r="X72" s="27">
        <v>3.78</v>
      </c>
      <c r="Y72" s="27">
        <v>15</v>
      </c>
      <c r="Z72" s="27">
        <v>15</v>
      </c>
      <c r="AA72" s="27">
        <v>15</v>
      </c>
      <c r="AB72" s="27">
        <v>-0.12659999999999999</v>
      </c>
      <c r="AC72" s="27">
        <v>-0.12659999999999999</v>
      </c>
      <c r="AD72" s="27">
        <v>-0.12659999999999999</v>
      </c>
      <c r="AE72" s="27" t="s">
        <v>45</v>
      </c>
      <c r="AF72" s="27">
        <v>44.01</v>
      </c>
      <c r="AG72" s="85">
        <v>8.9625087063364713E-6</v>
      </c>
      <c r="AH72" s="27">
        <v>0.22500000000000001</v>
      </c>
      <c r="AI72" s="27">
        <v>3.24</v>
      </c>
      <c r="AJ72" s="27">
        <v>3.3</v>
      </c>
      <c r="AK72" s="118">
        <v>3.12E-11</v>
      </c>
      <c r="AL72" s="291">
        <v>0.49099999999999999</v>
      </c>
      <c r="AM72" s="29">
        <f t="shared" si="21"/>
        <v>1531.9199999999998</v>
      </c>
    </row>
    <row r="73" spans="1:51" x14ac:dyDescent="0.25">
      <c r="A73" s="26" t="s">
        <v>61</v>
      </c>
      <c r="B73" s="26">
        <v>1.6161000000000001</v>
      </c>
      <c r="C73" s="27">
        <v>2.88</v>
      </c>
      <c r="D73" s="27">
        <v>2.93</v>
      </c>
      <c r="E73" s="27">
        <f t="shared" ref="E73" si="22">D73/C73</f>
        <v>1.0173611111111112</v>
      </c>
      <c r="F73" s="27">
        <v>1.73</v>
      </c>
      <c r="G73" s="27">
        <v>1.7490000000000001</v>
      </c>
      <c r="H73" s="27">
        <v>56400.3</v>
      </c>
      <c r="I73" s="27">
        <v>41</v>
      </c>
      <c r="J73" s="27">
        <v>4</v>
      </c>
      <c r="K73" s="27">
        <v>9.0120000000000005</v>
      </c>
      <c r="L73" s="27">
        <v>1.6627000000000001</v>
      </c>
      <c r="M73" s="27"/>
      <c r="N73" s="27">
        <v>0.25</v>
      </c>
      <c r="O73" s="27">
        <v>6.2700000000000006E-2</v>
      </c>
      <c r="P73" s="27">
        <v>4.4379999999999997</v>
      </c>
      <c r="Q73" s="27">
        <v>4.4379999999999997</v>
      </c>
      <c r="R73" s="27">
        <v>4.4379999999999997</v>
      </c>
      <c r="S73" s="27">
        <v>81</v>
      </c>
      <c r="T73" s="27">
        <v>81</v>
      </c>
      <c r="U73" s="27">
        <v>81</v>
      </c>
      <c r="V73" s="27">
        <v>3.78</v>
      </c>
      <c r="W73" s="27">
        <v>3.78</v>
      </c>
      <c r="X73" s="27">
        <v>3.78</v>
      </c>
      <c r="Y73" s="27">
        <v>15</v>
      </c>
      <c r="Z73" s="27">
        <v>15</v>
      </c>
      <c r="AA73" s="27">
        <v>15</v>
      </c>
      <c r="AB73" s="27">
        <v>-0.12659999999999999</v>
      </c>
      <c r="AC73" s="27">
        <v>-0.12659999999999999</v>
      </c>
      <c r="AD73" s="27">
        <v>-0.12659999999999999</v>
      </c>
      <c r="AE73" s="27" t="s">
        <v>536</v>
      </c>
      <c r="AF73" s="27">
        <v>46.005499999999998</v>
      </c>
      <c r="AG73" s="85"/>
      <c r="AH73" s="27">
        <v>0.83399999999999996</v>
      </c>
      <c r="AI73" s="27">
        <v>3.22</v>
      </c>
      <c r="AJ73" s="27">
        <v>3.3</v>
      </c>
      <c r="AK73" s="118">
        <v>1.7000000000000001E-13</v>
      </c>
      <c r="AL73" s="291"/>
      <c r="AM73" s="29"/>
    </row>
    <row r="74" spans="1:51" x14ac:dyDescent="0.25">
      <c r="A74" s="26" t="s">
        <v>61</v>
      </c>
      <c r="B74" s="26">
        <v>1.6161000000000001</v>
      </c>
      <c r="C74" s="27">
        <v>2.88</v>
      </c>
      <c r="D74" s="27">
        <v>3.02</v>
      </c>
      <c r="E74" s="27">
        <f t="shared" si="0"/>
        <v>1.0486111111111112</v>
      </c>
      <c r="F74" s="27">
        <v>1.73</v>
      </c>
      <c r="G74" s="27">
        <v>1.7490000000000001</v>
      </c>
      <c r="H74" s="27">
        <v>56400.3</v>
      </c>
      <c r="I74" s="27">
        <v>41</v>
      </c>
      <c r="J74" s="27">
        <v>4</v>
      </c>
      <c r="K74" s="27">
        <v>9.0120000000000005</v>
      </c>
      <c r="L74" s="27">
        <v>1.6627000000000001</v>
      </c>
      <c r="M74" s="27"/>
      <c r="N74" s="27">
        <v>0.25</v>
      </c>
      <c r="O74" s="27">
        <v>6.2700000000000006E-2</v>
      </c>
      <c r="P74" s="27">
        <v>4.4379999999999997</v>
      </c>
      <c r="Q74" s="27">
        <v>4.4379999999999997</v>
      </c>
      <c r="R74" s="27">
        <v>4.4379999999999997</v>
      </c>
      <c r="S74" s="27">
        <v>81</v>
      </c>
      <c r="T74" s="27">
        <v>81</v>
      </c>
      <c r="U74" s="27">
        <v>81</v>
      </c>
      <c r="V74" s="27">
        <v>3.78</v>
      </c>
      <c r="W74" s="27">
        <v>3.78</v>
      </c>
      <c r="X74" s="27">
        <v>3.78</v>
      </c>
      <c r="Y74" s="27">
        <v>15</v>
      </c>
      <c r="Z74" s="27">
        <v>15</v>
      </c>
      <c r="AA74" s="27">
        <v>15</v>
      </c>
      <c r="AB74" s="27">
        <v>-0.12659999999999999</v>
      </c>
      <c r="AC74" s="27">
        <v>-0.12659999999999999</v>
      </c>
      <c r="AD74" s="27">
        <v>-0.12659999999999999</v>
      </c>
      <c r="AE74" s="27" t="s">
        <v>46</v>
      </c>
      <c r="AF74" s="27">
        <v>28</v>
      </c>
      <c r="AG74" s="85">
        <v>1.4859953853764374E-5</v>
      </c>
      <c r="AH74" s="27">
        <v>3.6999999999999998E-2</v>
      </c>
      <c r="AI74" s="27">
        <v>3.13</v>
      </c>
      <c r="AJ74" s="27">
        <v>3.64</v>
      </c>
      <c r="AK74" s="118">
        <v>3.2E-13</v>
      </c>
      <c r="AL74" s="291">
        <v>4.4514000000000003E-3</v>
      </c>
      <c r="AM74" s="29">
        <f t="shared" si="21"/>
        <v>0.14244480000000001</v>
      </c>
    </row>
    <row r="75" spans="1:51" x14ac:dyDescent="0.25">
      <c r="A75" s="26" t="s">
        <v>61</v>
      </c>
      <c r="B75" s="26">
        <v>1.6161000000000001</v>
      </c>
      <c r="C75" s="27">
        <v>2.88</v>
      </c>
      <c r="D75" s="27">
        <v>3.2</v>
      </c>
      <c r="E75" s="27">
        <f t="shared" si="0"/>
        <v>1.1111111111111112</v>
      </c>
      <c r="F75" s="27">
        <v>1.73</v>
      </c>
      <c r="G75" s="27">
        <v>1.7490000000000001</v>
      </c>
      <c r="H75" s="27">
        <v>56400.3</v>
      </c>
      <c r="I75" s="27">
        <v>41</v>
      </c>
      <c r="J75" s="27">
        <v>4</v>
      </c>
      <c r="K75" s="27">
        <v>9.0120000000000005</v>
      </c>
      <c r="L75" s="27">
        <v>1.6627000000000001</v>
      </c>
      <c r="M75" s="27"/>
      <c r="N75" s="27">
        <v>0.25</v>
      </c>
      <c r="O75" s="27">
        <v>6.2700000000000006E-2</v>
      </c>
      <c r="P75" s="27">
        <v>4.4379999999999997</v>
      </c>
      <c r="Q75" s="27">
        <v>4.4379999999999997</v>
      </c>
      <c r="R75" s="27">
        <v>4.4379999999999997</v>
      </c>
      <c r="S75" s="27">
        <v>81</v>
      </c>
      <c r="T75" s="27">
        <v>81</v>
      </c>
      <c r="U75" s="27">
        <v>81</v>
      </c>
      <c r="V75" s="27">
        <v>3.78</v>
      </c>
      <c r="W75" s="27">
        <v>3.78</v>
      </c>
      <c r="X75" s="27">
        <v>3.78</v>
      </c>
      <c r="Y75" s="27">
        <v>15</v>
      </c>
      <c r="Z75" s="27">
        <v>15</v>
      </c>
      <c r="AA75" s="27">
        <v>15</v>
      </c>
      <c r="AB75" s="27">
        <v>-0.12659999999999999</v>
      </c>
      <c r="AC75" s="27">
        <v>-0.12659999999999999</v>
      </c>
      <c r="AD75" s="27">
        <v>-0.12659999999999999</v>
      </c>
      <c r="AE75" s="27" t="s">
        <v>47</v>
      </c>
      <c r="AF75" s="27">
        <v>16.04</v>
      </c>
      <c r="AG75" s="85">
        <v>1.6328551327402565E-5</v>
      </c>
      <c r="AH75" s="27">
        <v>1.0999999999999999E-2</v>
      </c>
      <c r="AI75" s="27">
        <v>3.25</v>
      </c>
      <c r="AJ75" s="27">
        <v>3.8</v>
      </c>
      <c r="AK75" s="118">
        <v>8.0000000000000006E-17</v>
      </c>
      <c r="AL75" s="291">
        <v>0.28899999999999998</v>
      </c>
      <c r="AM75" s="29">
        <f t="shared" si="21"/>
        <v>2.3120000000000003E-3</v>
      </c>
    </row>
    <row r="76" spans="1:51" x14ac:dyDescent="0.25">
      <c r="A76" s="26" t="s">
        <v>61</v>
      </c>
      <c r="B76" s="26">
        <v>1.6161000000000001</v>
      </c>
      <c r="C76" s="27">
        <v>2.88</v>
      </c>
      <c r="D76" s="27">
        <v>3.17</v>
      </c>
      <c r="E76" s="27">
        <f t="shared" si="0"/>
        <v>1.1006944444444444</v>
      </c>
      <c r="F76" s="27">
        <v>1.73</v>
      </c>
      <c r="G76" s="27">
        <v>1.7490000000000001</v>
      </c>
      <c r="H76" s="27">
        <v>56400.3</v>
      </c>
      <c r="I76" s="27">
        <v>41</v>
      </c>
      <c r="J76" s="27">
        <v>4</v>
      </c>
      <c r="K76" s="27">
        <v>9.0120000000000005</v>
      </c>
      <c r="L76" s="27">
        <v>1.6627000000000001</v>
      </c>
      <c r="M76" s="27"/>
      <c r="N76" s="27">
        <v>0.25</v>
      </c>
      <c r="O76" s="27">
        <v>6.2700000000000006E-2</v>
      </c>
      <c r="P76" s="27">
        <v>4.4379999999999997</v>
      </c>
      <c r="Q76" s="27">
        <v>4.4379999999999997</v>
      </c>
      <c r="R76" s="27">
        <v>4.4379999999999997</v>
      </c>
      <c r="S76" s="27">
        <v>81</v>
      </c>
      <c r="T76" s="27">
        <v>81</v>
      </c>
      <c r="U76" s="27">
        <v>81</v>
      </c>
      <c r="V76" s="27">
        <v>3.78</v>
      </c>
      <c r="W76" s="27">
        <v>3.78</v>
      </c>
      <c r="X76" s="27">
        <v>3.78</v>
      </c>
      <c r="Y76" s="27">
        <v>15</v>
      </c>
      <c r="Z76" s="27">
        <v>15</v>
      </c>
      <c r="AA76" s="27">
        <v>15</v>
      </c>
      <c r="AB76" s="27">
        <v>-0.12659999999999999</v>
      </c>
      <c r="AC76" s="27">
        <v>-0.12659999999999999</v>
      </c>
      <c r="AD76" s="27">
        <v>-0.12659999999999999</v>
      </c>
      <c r="AE76" s="27" t="s">
        <v>48</v>
      </c>
      <c r="AF76" s="27">
        <v>28.05</v>
      </c>
      <c r="AG76" s="27">
        <v>8.597859657763983E-6</v>
      </c>
      <c r="AH76" s="27">
        <v>8.6999999999999994E-2</v>
      </c>
      <c r="AI76" s="27">
        <v>3.59</v>
      </c>
      <c r="AJ76" s="27">
        <v>3.9</v>
      </c>
      <c r="AK76" s="118">
        <v>5.9999999999999999E-19</v>
      </c>
      <c r="AL76" s="291">
        <v>1.9811024179709542</v>
      </c>
      <c r="AM76" s="30">
        <f t="shared" si="21"/>
        <v>1.1886614507825725E-4</v>
      </c>
    </row>
    <row r="77" spans="1:51" x14ac:dyDescent="0.25">
      <c r="A77" s="26" t="s">
        <v>61</v>
      </c>
      <c r="B77" s="26">
        <v>1.6161000000000001</v>
      </c>
      <c r="C77" s="27">
        <v>2.88</v>
      </c>
      <c r="D77" s="27">
        <v>3.2</v>
      </c>
      <c r="E77" s="27">
        <f t="shared" si="0"/>
        <v>1.1111111111111112</v>
      </c>
      <c r="F77" s="27">
        <v>1.73</v>
      </c>
      <c r="G77" s="27">
        <v>1.7490000000000001</v>
      </c>
      <c r="H77" s="27">
        <v>56400.3</v>
      </c>
      <c r="I77" s="27">
        <v>41</v>
      </c>
      <c r="J77" s="27">
        <v>4</v>
      </c>
      <c r="K77" s="27">
        <v>9.0120000000000005</v>
      </c>
      <c r="L77" s="27">
        <v>1.6627000000000001</v>
      </c>
      <c r="M77" s="27"/>
      <c r="N77" s="27">
        <v>0.25</v>
      </c>
      <c r="O77" s="27">
        <v>6.2700000000000006E-2</v>
      </c>
      <c r="P77" s="27">
        <v>4.4379999999999997</v>
      </c>
      <c r="Q77" s="27">
        <v>4.4379999999999997</v>
      </c>
      <c r="R77" s="27">
        <v>4.4379999999999997</v>
      </c>
      <c r="S77" s="27">
        <v>81</v>
      </c>
      <c r="T77" s="27">
        <v>81</v>
      </c>
      <c r="U77" s="27">
        <v>81</v>
      </c>
      <c r="V77" s="27">
        <v>3.78</v>
      </c>
      <c r="W77" s="27">
        <v>3.78</v>
      </c>
      <c r="X77" s="27">
        <v>3.78</v>
      </c>
      <c r="Y77" s="27">
        <v>15</v>
      </c>
      <c r="Z77" s="27">
        <v>15</v>
      </c>
      <c r="AA77" s="27">
        <v>15</v>
      </c>
      <c r="AB77" s="27">
        <v>-0.12659999999999999</v>
      </c>
      <c r="AC77" s="27">
        <v>-0.12659999999999999</v>
      </c>
      <c r="AD77" s="27">
        <v>-0.12659999999999999</v>
      </c>
      <c r="AE77" s="27" t="s">
        <v>49</v>
      </c>
      <c r="AF77" s="27">
        <v>30.07</v>
      </c>
      <c r="AG77" s="27">
        <v>7.4674534117532306E-6</v>
      </c>
      <c r="AH77" s="27">
        <v>9.9000000000000005E-2</v>
      </c>
      <c r="AI77" s="27">
        <v>3.72</v>
      </c>
      <c r="AJ77" s="27">
        <v>4</v>
      </c>
      <c r="AK77" s="118">
        <v>9.9999999999999998E-20</v>
      </c>
      <c r="AL77" s="291">
        <v>4.3091388573809359</v>
      </c>
      <c r="AM77" s="30">
        <f t="shared" si="21"/>
        <v>4.3091388573809351E-5</v>
      </c>
    </row>
    <row r="78" spans="1:51" x14ac:dyDescent="0.25">
      <c r="A78" s="26" t="s">
        <v>61</v>
      </c>
      <c r="B78" s="26">
        <v>1.6161000000000001</v>
      </c>
      <c r="C78" s="27">
        <v>2.88</v>
      </c>
      <c r="D78" s="27">
        <v>3.2</v>
      </c>
      <c r="E78" s="27">
        <f t="shared" ref="E78" si="23">D78/C78</f>
        <v>1.1111111111111112</v>
      </c>
      <c r="F78" s="27">
        <v>1.73</v>
      </c>
      <c r="G78" s="27">
        <v>1.7490000000000001</v>
      </c>
      <c r="H78" s="27">
        <v>56400.3</v>
      </c>
      <c r="I78" s="27">
        <v>41</v>
      </c>
      <c r="J78" s="27">
        <v>4</v>
      </c>
      <c r="K78" s="27">
        <v>9.0120000000000005</v>
      </c>
      <c r="L78" s="27">
        <v>1.6627000000000001</v>
      </c>
      <c r="M78" s="27"/>
      <c r="N78" s="27">
        <v>0.25</v>
      </c>
      <c r="O78" s="27">
        <v>6.2700000000000006E-2</v>
      </c>
      <c r="P78" s="27">
        <v>4.4379999999999997</v>
      </c>
      <c r="Q78" s="27">
        <v>4.4379999999999997</v>
      </c>
      <c r="R78" s="27">
        <v>4.4379999999999997</v>
      </c>
      <c r="S78" s="27">
        <v>81</v>
      </c>
      <c r="T78" s="27">
        <v>81</v>
      </c>
      <c r="U78" s="27">
        <v>81</v>
      </c>
      <c r="V78" s="27">
        <v>3.78</v>
      </c>
      <c r="W78" s="27">
        <v>3.78</v>
      </c>
      <c r="X78" s="27">
        <v>3.78</v>
      </c>
      <c r="Y78" s="27">
        <v>15</v>
      </c>
      <c r="Z78" s="27">
        <v>15</v>
      </c>
      <c r="AA78" s="27">
        <v>15</v>
      </c>
      <c r="AB78" s="27">
        <v>-0.12659999999999999</v>
      </c>
      <c r="AC78" s="27">
        <v>-0.12659999999999999</v>
      </c>
      <c r="AD78" s="27">
        <v>-0.12659999999999999</v>
      </c>
      <c r="AE78" s="27" t="s">
        <v>537</v>
      </c>
      <c r="AF78" s="27">
        <v>64.066000000000003</v>
      </c>
      <c r="AG78" s="27"/>
      <c r="AH78" s="27">
        <v>0.251</v>
      </c>
      <c r="AI78" s="27">
        <v>3.55</v>
      </c>
      <c r="AJ78" s="27">
        <v>4.0999999999999996</v>
      </c>
      <c r="AK78" s="118">
        <v>3.0000000000000003E-20</v>
      </c>
      <c r="AL78" s="291"/>
      <c r="AM78" s="30"/>
    </row>
    <row r="79" spans="1:51" x14ac:dyDescent="0.25">
      <c r="A79" s="26" t="s">
        <v>61</v>
      </c>
      <c r="B79" s="26">
        <v>1.6161000000000001</v>
      </c>
      <c r="C79" s="27">
        <v>2.88</v>
      </c>
      <c r="D79" s="27">
        <v>3.29</v>
      </c>
      <c r="E79" s="27">
        <f t="shared" si="0"/>
        <v>1.1423611111111112</v>
      </c>
      <c r="F79" s="27">
        <v>1.73</v>
      </c>
      <c r="G79" s="27">
        <v>1.7490000000000001</v>
      </c>
      <c r="H79" s="27">
        <v>56400.3</v>
      </c>
      <c r="I79" s="27">
        <v>41</v>
      </c>
      <c r="J79" s="27">
        <v>4</v>
      </c>
      <c r="K79" s="27">
        <v>9.0120000000000005</v>
      </c>
      <c r="L79" s="27">
        <v>1.6627000000000001</v>
      </c>
      <c r="M79" s="27"/>
      <c r="N79" s="27">
        <v>0.25</v>
      </c>
      <c r="O79" s="27">
        <v>6.2700000000000006E-2</v>
      </c>
      <c r="P79" s="27">
        <v>4.4379999999999997</v>
      </c>
      <c r="Q79" s="27">
        <v>4.4379999999999997</v>
      </c>
      <c r="R79" s="27">
        <v>4.4379999999999997</v>
      </c>
      <c r="S79" s="27">
        <v>81</v>
      </c>
      <c r="T79" s="27">
        <v>81</v>
      </c>
      <c r="U79" s="27">
        <v>81</v>
      </c>
      <c r="V79" s="27">
        <v>3.78</v>
      </c>
      <c r="W79" s="27">
        <v>3.78</v>
      </c>
      <c r="X79" s="27">
        <v>3.78</v>
      </c>
      <c r="Y79" s="27">
        <v>15</v>
      </c>
      <c r="Z79" s="27">
        <v>15</v>
      </c>
      <c r="AA79" s="27">
        <v>15</v>
      </c>
      <c r="AB79" s="27">
        <v>-0.12659999999999999</v>
      </c>
      <c r="AC79" s="27">
        <v>-0.12659999999999999</v>
      </c>
      <c r="AD79" s="27">
        <v>-0.12659999999999999</v>
      </c>
      <c r="AE79" s="27" t="s">
        <v>50</v>
      </c>
      <c r="AF79" s="27">
        <v>42.08</v>
      </c>
      <c r="AG79" s="27">
        <v>4.9578486170417476E-6</v>
      </c>
      <c r="AH79" s="27">
        <v>0.14199999999999999</v>
      </c>
      <c r="AI79" s="27">
        <v>4.03</v>
      </c>
      <c r="AJ79" s="27">
        <v>4.5</v>
      </c>
      <c r="AK79" s="118">
        <v>4.9999999999999998E-24</v>
      </c>
      <c r="AL79" s="291">
        <v>28.747267652111621</v>
      </c>
      <c r="AM79" s="30">
        <f t="shared" si="21"/>
        <v>1.437363382605581E-8</v>
      </c>
    </row>
    <row r="80" spans="1:51" x14ac:dyDescent="0.25">
      <c r="A80" s="26" t="s">
        <v>61</v>
      </c>
      <c r="B80" s="26">
        <v>1.6161000000000001</v>
      </c>
      <c r="C80" s="27">
        <v>2.88</v>
      </c>
      <c r="D80" s="27">
        <v>3.34</v>
      </c>
      <c r="E80" s="27">
        <f t="shared" si="0"/>
        <v>1.1597222222222223</v>
      </c>
      <c r="F80" s="27">
        <v>1.73</v>
      </c>
      <c r="G80" s="27">
        <v>1.7490000000000001</v>
      </c>
      <c r="H80" s="27">
        <v>56400.3</v>
      </c>
      <c r="I80" s="27">
        <v>41</v>
      </c>
      <c r="J80" s="27">
        <v>4</v>
      </c>
      <c r="K80" s="27">
        <v>9.0120000000000005</v>
      </c>
      <c r="L80" s="27">
        <v>1.6627000000000001</v>
      </c>
      <c r="M80" s="27"/>
      <c r="N80" s="27">
        <v>0.25</v>
      </c>
      <c r="O80" s="27">
        <v>6.2700000000000006E-2</v>
      </c>
      <c r="P80" s="27">
        <v>4.4379999999999997</v>
      </c>
      <c r="Q80" s="27">
        <v>4.4379999999999997</v>
      </c>
      <c r="R80" s="27">
        <v>4.4379999999999997</v>
      </c>
      <c r="S80" s="27">
        <v>81</v>
      </c>
      <c r="T80" s="27">
        <v>81</v>
      </c>
      <c r="U80" s="27">
        <v>81</v>
      </c>
      <c r="V80" s="27">
        <v>3.78</v>
      </c>
      <c r="W80" s="27">
        <v>3.78</v>
      </c>
      <c r="X80" s="27">
        <v>3.78</v>
      </c>
      <c r="Y80" s="27">
        <v>15</v>
      </c>
      <c r="Z80" s="27">
        <v>15</v>
      </c>
      <c r="AA80" s="27">
        <v>15</v>
      </c>
      <c r="AB80" s="27">
        <v>-0.12659999999999999</v>
      </c>
      <c r="AC80" s="27">
        <v>-0.12659999999999999</v>
      </c>
      <c r="AD80" s="27">
        <v>-0.12659999999999999</v>
      </c>
      <c r="AE80" s="27" t="s">
        <v>51</v>
      </c>
      <c r="AF80" s="27">
        <v>44.1</v>
      </c>
      <c r="AG80" s="27">
        <v>4.5187843755253608E-6</v>
      </c>
      <c r="AH80" s="27">
        <v>0.152</v>
      </c>
      <c r="AI80" s="27">
        <v>4.16</v>
      </c>
      <c r="AJ80" s="27">
        <v>4.3</v>
      </c>
      <c r="AK80" s="118">
        <v>3.0000000000000001E-27</v>
      </c>
      <c r="AL80" s="291">
        <v>55.834047539519929</v>
      </c>
      <c r="AM80" s="30">
        <f t="shared" si="21"/>
        <v>1.6750214261855979E-11</v>
      </c>
    </row>
    <row r="81" spans="1:51" x14ac:dyDescent="0.25">
      <c r="A81" s="26" t="s">
        <v>61</v>
      </c>
      <c r="B81" s="26">
        <v>1.6161000000000001</v>
      </c>
      <c r="C81" s="27">
        <v>2.88</v>
      </c>
      <c r="D81" s="27">
        <v>3.35</v>
      </c>
      <c r="E81" s="27">
        <f t="shared" si="0"/>
        <v>1.1631944444444444</v>
      </c>
      <c r="F81" s="27">
        <v>1.73</v>
      </c>
      <c r="G81" s="27">
        <v>1.7490000000000001</v>
      </c>
      <c r="H81" s="27">
        <v>56400.3</v>
      </c>
      <c r="I81" s="27">
        <v>41</v>
      </c>
      <c r="J81" s="27">
        <v>4</v>
      </c>
      <c r="K81" s="27">
        <v>9.0120000000000005</v>
      </c>
      <c r="L81" s="27">
        <v>1.6627000000000001</v>
      </c>
      <c r="M81" s="27"/>
      <c r="N81" s="27">
        <v>0.25</v>
      </c>
      <c r="O81" s="27">
        <v>6.2700000000000006E-2</v>
      </c>
      <c r="P81" s="27">
        <v>4.4379999999999997</v>
      </c>
      <c r="Q81" s="27">
        <v>4.4379999999999997</v>
      </c>
      <c r="R81" s="27">
        <v>4.4379999999999997</v>
      </c>
      <c r="S81" s="27">
        <v>81</v>
      </c>
      <c r="T81" s="27">
        <v>81</v>
      </c>
      <c r="U81" s="27">
        <v>81</v>
      </c>
      <c r="V81" s="27">
        <v>3.78</v>
      </c>
      <c r="W81" s="27">
        <v>3.78</v>
      </c>
      <c r="X81" s="27">
        <v>3.78</v>
      </c>
      <c r="Y81" s="27">
        <v>15</v>
      </c>
      <c r="Z81" s="27">
        <v>15</v>
      </c>
      <c r="AA81" s="27">
        <v>15</v>
      </c>
      <c r="AB81" s="27">
        <v>-0.12659999999999999</v>
      </c>
      <c r="AC81" s="27">
        <v>-0.12659999999999999</v>
      </c>
      <c r="AD81" s="27">
        <v>-0.12659999999999999</v>
      </c>
      <c r="AE81" s="27" t="s">
        <v>52</v>
      </c>
      <c r="AF81" s="27">
        <v>58.12</v>
      </c>
      <c r="AG81" s="27">
        <v>2.9135357642312415E-6</v>
      </c>
      <c r="AH81" s="27">
        <v>0.2</v>
      </c>
      <c r="AI81" s="27">
        <v>4.5199999999999996</v>
      </c>
      <c r="AJ81" s="27">
        <v>4.5</v>
      </c>
      <c r="AK81" s="118">
        <v>7.9999999999999998E-28</v>
      </c>
      <c r="AL81" s="291"/>
      <c r="AM81" s="30"/>
    </row>
    <row r="82" spans="1:51" x14ac:dyDescent="0.25">
      <c r="A82" s="26" t="s">
        <v>61</v>
      </c>
      <c r="B82" s="26">
        <v>1.6161000000000001</v>
      </c>
      <c r="C82" s="27">
        <v>2.88</v>
      </c>
      <c r="D82" s="27">
        <v>3.2</v>
      </c>
      <c r="E82" s="27">
        <f t="shared" ref="E82:E85" si="24">D82/C82</f>
        <v>1.1111111111111112</v>
      </c>
      <c r="F82" s="27">
        <v>1.73</v>
      </c>
      <c r="G82" s="27">
        <v>1.7490000000000001</v>
      </c>
      <c r="H82" s="27">
        <v>56400.3</v>
      </c>
      <c r="I82" s="27">
        <v>41</v>
      </c>
      <c r="J82" s="27">
        <v>4</v>
      </c>
      <c r="K82" s="27">
        <v>9.0120000000000005</v>
      </c>
      <c r="L82" s="27">
        <v>1.6627000000000001</v>
      </c>
      <c r="M82" s="27"/>
      <c r="N82" s="27">
        <v>0.25</v>
      </c>
      <c r="O82" s="27">
        <v>6.2700000000000006E-2</v>
      </c>
      <c r="P82" s="27">
        <v>4.4379999999999997</v>
      </c>
      <c r="Q82" s="27">
        <v>4.4379999999999997</v>
      </c>
      <c r="R82" s="27">
        <v>4.4379999999999997</v>
      </c>
      <c r="S82" s="27">
        <v>81</v>
      </c>
      <c r="T82" s="27">
        <v>81</v>
      </c>
      <c r="U82" s="27">
        <v>81</v>
      </c>
      <c r="V82" s="27">
        <v>3.78</v>
      </c>
      <c r="W82" s="27">
        <v>3.78</v>
      </c>
      <c r="X82" s="27">
        <v>3.78</v>
      </c>
      <c r="Y82" s="27">
        <v>15</v>
      </c>
      <c r="Z82" s="27">
        <v>15</v>
      </c>
      <c r="AA82" s="27">
        <v>15</v>
      </c>
      <c r="AB82" s="27">
        <v>-0.12659999999999999</v>
      </c>
      <c r="AC82" s="27">
        <v>-0.12659999999999999</v>
      </c>
      <c r="AD82" s="27">
        <v>-0.12659999999999999</v>
      </c>
      <c r="AE82" s="27" t="s">
        <v>53</v>
      </c>
      <c r="AF82" s="27">
        <v>83.8</v>
      </c>
      <c r="AG82" s="85"/>
      <c r="AH82" s="27">
        <v>5.0000000000000001E-3</v>
      </c>
      <c r="AI82" s="27">
        <v>4</v>
      </c>
      <c r="AJ82" s="27">
        <v>3.69</v>
      </c>
      <c r="AK82" s="309">
        <v>6.2399999999999999E-18</v>
      </c>
      <c r="AL82" s="291"/>
      <c r="AM82" s="30">
        <f t="shared" ref="AM82:AM85" si="25">AK82*10000*(AL82)*10000000000</f>
        <v>0</v>
      </c>
      <c r="AQ82" s="44"/>
      <c r="AR82" s="44"/>
      <c r="AV82" s="44"/>
      <c r="AW82" s="44"/>
      <c r="AX82" s="44"/>
      <c r="AY82" s="44"/>
    </row>
    <row r="83" spans="1:51" x14ac:dyDescent="0.25">
      <c r="A83" s="26" t="s">
        <v>61</v>
      </c>
      <c r="B83" s="26">
        <v>1.6161000000000001</v>
      </c>
      <c r="C83" s="27">
        <v>2.88</v>
      </c>
      <c r="D83" s="27">
        <v>3.29</v>
      </c>
      <c r="E83" s="27">
        <f t="shared" si="24"/>
        <v>1.1423611111111112</v>
      </c>
      <c r="F83" s="27">
        <v>1.73</v>
      </c>
      <c r="G83" s="27">
        <v>1.7490000000000001</v>
      </c>
      <c r="H83" s="27">
        <v>56400.3</v>
      </c>
      <c r="I83" s="27">
        <v>41</v>
      </c>
      <c r="J83" s="27">
        <v>4</v>
      </c>
      <c r="K83" s="27">
        <v>9.0120000000000005</v>
      </c>
      <c r="L83" s="27">
        <v>1.6627000000000001</v>
      </c>
      <c r="M83" s="27"/>
      <c r="N83" s="27">
        <v>0.25</v>
      </c>
      <c r="O83" s="27">
        <v>6.2700000000000006E-2</v>
      </c>
      <c r="P83" s="27">
        <v>4.4379999999999997</v>
      </c>
      <c r="Q83" s="27">
        <v>4.4379999999999997</v>
      </c>
      <c r="R83" s="27">
        <v>4.4379999999999997</v>
      </c>
      <c r="S83" s="27">
        <v>81</v>
      </c>
      <c r="T83" s="27">
        <v>81</v>
      </c>
      <c r="U83" s="27">
        <v>81</v>
      </c>
      <c r="V83" s="27">
        <v>3.78</v>
      </c>
      <c r="W83" s="27">
        <v>3.78</v>
      </c>
      <c r="X83" s="27">
        <v>3.78</v>
      </c>
      <c r="Y83" s="27">
        <v>15</v>
      </c>
      <c r="Z83" s="27">
        <v>15</v>
      </c>
      <c r="AA83" s="27">
        <v>15</v>
      </c>
      <c r="AB83" s="27">
        <v>-0.12659999999999999</v>
      </c>
      <c r="AC83" s="27">
        <v>-0.12659999999999999</v>
      </c>
      <c r="AD83" s="27">
        <v>-0.12659999999999999</v>
      </c>
      <c r="AE83" s="27" t="s">
        <v>54</v>
      </c>
      <c r="AF83" s="27">
        <v>131.29</v>
      </c>
      <c r="AG83" s="27"/>
      <c r="AH83" s="27">
        <v>8.0000000000000002E-3</v>
      </c>
      <c r="AI83" s="27">
        <v>4.0999999999999996</v>
      </c>
      <c r="AJ83" s="27">
        <v>4.0999999999999996</v>
      </c>
      <c r="AK83" s="118">
        <v>2.1699999999999999E-26</v>
      </c>
      <c r="AL83" s="291"/>
      <c r="AM83" s="30">
        <f t="shared" si="25"/>
        <v>0</v>
      </c>
    </row>
    <row r="84" spans="1:51" x14ac:dyDescent="0.25">
      <c r="A84" s="26" t="s">
        <v>61</v>
      </c>
      <c r="B84" s="26">
        <v>1.6161000000000001</v>
      </c>
      <c r="C84" s="27">
        <v>2.88</v>
      </c>
      <c r="D84" s="27">
        <v>3.34</v>
      </c>
      <c r="E84" s="27">
        <f t="shared" si="24"/>
        <v>1.1597222222222223</v>
      </c>
      <c r="F84" s="27">
        <v>1.73</v>
      </c>
      <c r="G84" s="27">
        <v>1.7490000000000001</v>
      </c>
      <c r="H84" s="27">
        <v>56400.3</v>
      </c>
      <c r="I84" s="27">
        <v>41</v>
      </c>
      <c r="J84" s="27">
        <v>4</v>
      </c>
      <c r="K84" s="27">
        <v>9.0120000000000005</v>
      </c>
      <c r="L84" s="27">
        <v>1.6627000000000001</v>
      </c>
      <c r="M84" s="27"/>
      <c r="N84" s="27">
        <v>0.25</v>
      </c>
      <c r="O84" s="27">
        <v>6.2700000000000006E-2</v>
      </c>
      <c r="P84" s="27">
        <v>4.4379999999999997</v>
      </c>
      <c r="Q84" s="27">
        <v>4.4379999999999997</v>
      </c>
      <c r="R84" s="27">
        <v>4.4379999999999997</v>
      </c>
      <c r="S84" s="27">
        <v>81</v>
      </c>
      <c r="T84" s="27">
        <v>81</v>
      </c>
      <c r="U84" s="27">
        <v>81</v>
      </c>
      <c r="V84" s="27">
        <v>3.78</v>
      </c>
      <c r="W84" s="27">
        <v>3.78</v>
      </c>
      <c r="X84" s="27">
        <v>3.78</v>
      </c>
      <c r="Y84" s="27">
        <v>15</v>
      </c>
      <c r="Z84" s="27">
        <v>15</v>
      </c>
      <c r="AA84" s="27">
        <v>15</v>
      </c>
      <c r="AB84" s="27">
        <v>-0.12659999999999999</v>
      </c>
      <c r="AC84" s="27">
        <v>-0.12659999999999999</v>
      </c>
      <c r="AD84" s="27">
        <v>-0.12659999999999999</v>
      </c>
      <c r="AE84" s="27" t="s">
        <v>55</v>
      </c>
      <c r="AF84" s="27">
        <v>146.06</v>
      </c>
      <c r="AG84" s="27"/>
      <c r="AH84" s="27">
        <v>0.21</v>
      </c>
      <c r="AI84" s="27">
        <v>5.13</v>
      </c>
      <c r="AJ84" s="27">
        <v>5.0999999999999996</v>
      </c>
      <c r="AK84" s="118">
        <v>1.4599999999999999E-59</v>
      </c>
      <c r="AL84" s="291"/>
      <c r="AM84" s="30">
        <f t="shared" si="25"/>
        <v>0</v>
      </c>
    </row>
    <row r="85" spans="1:51" x14ac:dyDescent="0.25">
      <c r="A85" s="26" t="s">
        <v>61</v>
      </c>
      <c r="B85" s="26">
        <v>1.6161000000000001</v>
      </c>
      <c r="C85" s="27">
        <v>2.88</v>
      </c>
      <c r="D85" s="27">
        <v>3.35</v>
      </c>
      <c r="E85" s="27">
        <f t="shared" si="24"/>
        <v>1.1631944444444444</v>
      </c>
      <c r="F85" s="27">
        <v>1.73</v>
      </c>
      <c r="G85" s="27">
        <v>1.7490000000000001</v>
      </c>
      <c r="H85" s="27">
        <v>56400.3</v>
      </c>
      <c r="I85" s="27">
        <v>41</v>
      </c>
      <c r="J85" s="27">
        <v>4</v>
      </c>
      <c r="K85" s="27">
        <v>9.0120000000000005</v>
      </c>
      <c r="L85" s="27">
        <v>1.6627000000000001</v>
      </c>
      <c r="M85" s="27"/>
      <c r="N85" s="27">
        <v>0.25</v>
      </c>
      <c r="O85" s="27">
        <v>6.2700000000000006E-2</v>
      </c>
      <c r="P85" s="27">
        <v>4.4379999999999997</v>
      </c>
      <c r="Q85" s="27">
        <v>4.4379999999999997</v>
      </c>
      <c r="R85" s="27">
        <v>4.4379999999999997</v>
      </c>
      <c r="S85" s="27">
        <v>81</v>
      </c>
      <c r="T85" s="27">
        <v>81</v>
      </c>
      <c r="U85" s="27">
        <v>81</v>
      </c>
      <c r="V85" s="27">
        <v>3.78</v>
      </c>
      <c r="W85" s="27">
        <v>3.78</v>
      </c>
      <c r="X85" s="27">
        <v>3.78</v>
      </c>
      <c r="Y85" s="27">
        <v>15</v>
      </c>
      <c r="Z85" s="27">
        <v>15</v>
      </c>
      <c r="AA85" s="27">
        <v>15</v>
      </c>
      <c r="AB85" s="27">
        <v>-0.12659999999999999</v>
      </c>
      <c r="AC85" s="27">
        <v>-0.12659999999999999</v>
      </c>
      <c r="AD85" s="27">
        <v>-0.12659999999999999</v>
      </c>
      <c r="AE85" s="27" t="s">
        <v>56</v>
      </c>
      <c r="AF85" s="27">
        <v>222</v>
      </c>
      <c r="AG85" s="27"/>
      <c r="AH85" s="27">
        <v>8.0000000000000002E-3</v>
      </c>
      <c r="AI85" s="27">
        <v>4.2</v>
      </c>
      <c r="AJ85" s="27">
        <v>4.2</v>
      </c>
      <c r="AK85" s="118">
        <v>3.3000000000000003E-30</v>
      </c>
      <c r="AL85" s="291"/>
      <c r="AM85" s="30">
        <f t="shared" si="25"/>
        <v>0</v>
      </c>
    </row>
    <row r="86" spans="1:51" x14ac:dyDescent="0.25">
      <c r="A86" s="31" t="s">
        <v>62</v>
      </c>
      <c r="B86" s="31">
        <v>1.6991000000000001</v>
      </c>
      <c r="C86" s="32">
        <v>2.3199999999999998</v>
      </c>
      <c r="D86" s="32">
        <v>2.67</v>
      </c>
      <c r="E86" s="79">
        <f t="shared" si="0"/>
        <v>1.1508620689655173</v>
      </c>
      <c r="F86" s="32">
        <v>1.95</v>
      </c>
      <c r="G86" s="32">
        <v>2.0409999999999999</v>
      </c>
      <c r="H86" s="32">
        <v>55479.8</v>
      </c>
      <c r="I86" s="32">
        <v>74</v>
      </c>
      <c r="J86" s="32">
        <v>30</v>
      </c>
      <c r="K86" s="32">
        <v>65.38</v>
      </c>
      <c r="L86" s="32">
        <v>1.3216639999999999</v>
      </c>
      <c r="M86" s="32"/>
      <c r="N86" s="32">
        <v>0.25</v>
      </c>
      <c r="O86" s="32">
        <v>6.2700000000000006E-2</v>
      </c>
      <c r="P86" s="32">
        <v>4.4379999999999997</v>
      </c>
      <c r="Q86" s="32">
        <v>4.4379999999999997</v>
      </c>
      <c r="R86" s="32">
        <v>5.9960000000000004</v>
      </c>
      <c r="S86" s="32">
        <v>81</v>
      </c>
      <c r="T86" s="32">
        <v>81</v>
      </c>
      <c r="U86" s="32">
        <v>117</v>
      </c>
      <c r="V86" s="32">
        <v>3.78</v>
      </c>
      <c r="W86" s="32">
        <v>3.78</v>
      </c>
      <c r="X86" s="32">
        <v>2.278</v>
      </c>
      <c r="Y86" s="32">
        <v>15</v>
      </c>
      <c r="Z86" s="32">
        <v>15</v>
      </c>
      <c r="AA86" s="32">
        <v>1</v>
      </c>
      <c r="AB86" s="32">
        <v>-0.19259999999999999</v>
      </c>
      <c r="AC86" s="32">
        <v>-0.19259999999999999</v>
      </c>
      <c r="AD86" s="32">
        <v>4.3999999999999997E-2</v>
      </c>
      <c r="AE86" s="32" t="s">
        <v>42</v>
      </c>
      <c r="AF86" s="32">
        <v>4.0019999999999998</v>
      </c>
      <c r="AG86" s="86">
        <v>1.213598928416634E-4</v>
      </c>
      <c r="AH86" s="32">
        <v>-0.39</v>
      </c>
      <c r="AI86" s="32">
        <v>2.66</v>
      </c>
      <c r="AJ86" s="32">
        <v>2.6</v>
      </c>
      <c r="AK86" s="119">
        <v>3.3000000000000002E-9</v>
      </c>
      <c r="AL86" s="292">
        <v>4.8399999999999997E-3</v>
      </c>
      <c r="AM86" s="34">
        <f t="shared" ref="AM86:AM148" si="26">AK86*10000*(AL86)*10000000000</f>
        <v>1597.2</v>
      </c>
    </row>
    <row r="87" spans="1:51" x14ac:dyDescent="0.25">
      <c r="A87" s="31" t="s">
        <v>62</v>
      </c>
      <c r="B87" s="31">
        <v>1.6991000000000001</v>
      </c>
      <c r="C87" s="32">
        <v>2.3199999999999998</v>
      </c>
      <c r="D87" s="32">
        <v>2.9</v>
      </c>
      <c r="E87" s="79">
        <f t="shared" si="0"/>
        <v>1.25</v>
      </c>
      <c r="F87" s="32">
        <v>1.95</v>
      </c>
      <c r="G87" s="32">
        <v>2.0409999999999999</v>
      </c>
      <c r="H87" s="32">
        <v>55479.8</v>
      </c>
      <c r="I87" s="32">
        <v>74</v>
      </c>
      <c r="J87" s="32">
        <v>30</v>
      </c>
      <c r="K87" s="32">
        <v>65.38</v>
      </c>
      <c r="L87" s="32">
        <v>1.3216639999999999</v>
      </c>
      <c r="M87" s="32"/>
      <c r="N87" s="32">
        <v>0.25</v>
      </c>
      <c r="O87" s="32">
        <v>6.2700000000000006E-2</v>
      </c>
      <c r="P87" s="32">
        <v>4.4379999999999997</v>
      </c>
      <c r="Q87" s="32">
        <v>4.4379999999999997</v>
      </c>
      <c r="R87" s="32">
        <v>5.9960000000000004</v>
      </c>
      <c r="S87" s="32">
        <v>81</v>
      </c>
      <c r="T87" s="32">
        <v>81</v>
      </c>
      <c r="U87" s="32">
        <v>117</v>
      </c>
      <c r="V87" s="32">
        <v>3.78</v>
      </c>
      <c r="W87" s="32">
        <v>3.78</v>
      </c>
      <c r="X87" s="32">
        <v>2.278</v>
      </c>
      <c r="Y87" s="32">
        <v>15</v>
      </c>
      <c r="Z87" s="32">
        <v>15</v>
      </c>
      <c r="AA87" s="32">
        <v>1</v>
      </c>
      <c r="AB87" s="32">
        <v>-0.19259999999999999</v>
      </c>
      <c r="AC87" s="32">
        <v>-0.19259999999999999</v>
      </c>
      <c r="AD87" s="32">
        <v>4.3999999999999997E-2</v>
      </c>
      <c r="AE87" s="32" t="s">
        <v>43</v>
      </c>
      <c r="AF87" s="32">
        <v>2.0099999999999998</v>
      </c>
      <c r="AG87" s="86">
        <v>1.0828692705685033E-4</v>
      </c>
      <c r="AH87" s="32">
        <v>-0.217</v>
      </c>
      <c r="AI87" s="32">
        <v>2.76</v>
      </c>
      <c r="AJ87" s="32">
        <v>2.89</v>
      </c>
      <c r="AK87" s="119">
        <v>2.4E-10</v>
      </c>
      <c r="AL87" s="292">
        <v>8.9099999999999995E-3</v>
      </c>
      <c r="AM87" s="34">
        <f t="shared" si="26"/>
        <v>213.83999999999997</v>
      </c>
    </row>
    <row r="88" spans="1:51" x14ac:dyDescent="0.25">
      <c r="A88" s="31" t="s">
        <v>62</v>
      </c>
      <c r="B88" s="31">
        <v>1.6991000000000001</v>
      </c>
      <c r="C88" s="32">
        <v>2.3199999999999998</v>
      </c>
      <c r="D88" s="32">
        <v>3.17</v>
      </c>
      <c r="E88" s="79">
        <f t="shared" si="0"/>
        <v>1.3663793103448276</v>
      </c>
      <c r="F88" s="32">
        <v>1.95</v>
      </c>
      <c r="G88" s="32">
        <v>2.0409999999999999</v>
      </c>
      <c r="H88" s="32">
        <v>55479.8</v>
      </c>
      <c r="I88" s="32">
        <v>74</v>
      </c>
      <c r="J88" s="32">
        <v>30</v>
      </c>
      <c r="K88" s="32">
        <v>65.38</v>
      </c>
      <c r="L88" s="32">
        <v>1.3216639999999999</v>
      </c>
      <c r="M88" s="32"/>
      <c r="N88" s="32">
        <v>0.25</v>
      </c>
      <c r="O88" s="32">
        <v>6.2700000000000006E-2</v>
      </c>
      <c r="P88" s="32">
        <v>4.4379999999999997</v>
      </c>
      <c r="Q88" s="32">
        <v>4.4379999999999997</v>
      </c>
      <c r="R88" s="32">
        <v>5.9960000000000004</v>
      </c>
      <c r="S88" s="32">
        <v>81</v>
      </c>
      <c r="T88" s="32">
        <v>81</v>
      </c>
      <c r="U88" s="32">
        <v>117</v>
      </c>
      <c r="V88" s="32">
        <v>3.78</v>
      </c>
      <c r="W88" s="32">
        <v>3.78</v>
      </c>
      <c r="X88" s="32">
        <v>2.278</v>
      </c>
      <c r="Y88" s="32">
        <v>15</v>
      </c>
      <c r="Z88" s="32">
        <v>15</v>
      </c>
      <c r="AA88" s="32">
        <v>1</v>
      </c>
      <c r="AB88" s="32">
        <v>-0.19259999999999999</v>
      </c>
      <c r="AC88" s="32">
        <v>-0.19259999999999999</v>
      </c>
      <c r="AD88" s="32">
        <v>4.3999999999999997E-2</v>
      </c>
      <c r="AE88" s="32" t="s">
        <v>44</v>
      </c>
      <c r="AF88" s="32">
        <v>31.998999999999999</v>
      </c>
      <c r="AG88" s="86">
        <v>1.5402755908922099E-5</v>
      </c>
      <c r="AH88" s="32">
        <v>2.1999999999999999E-2</v>
      </c>
      <c r="AI88" s="32">
        <v>2.94</v>
      </c>
      <c r="AJ88" s="32">
        <v>3.46</v>
      </c>
      <c r="AK88" s="119">
        <v>9.9999999999999998E-13</v>
      </c>
      <c r="AL88" s="292">
        <v>5.67E-2</v>
      </c>
      <c r="AM88" s="34">
        <f t="shared" si="26"/>
        <v>5.67</v>
      </c>
    </row>
    <row r="89" spans="1:51" x14ac:dyDescent="0.25">
      <c r="A89" s="31" t="s">
        <v>62</v>
      </c>
      <c r="B89" s="31">
        <v>1.6991000000000001</v>
      </c>
      <c r="C89" s="32">
        <v>2.3199999999999998</v>
      </c>
      <c r="D89" s="32">
        <v>3.18</v>
      </c>
      <c r="E89" s="79">
        <f t="shared" si="0"/>
        <v>1.3706896551724139</v>
      </c>
      <c r="F89" s="32">
        <v>1.95</v>
      </c>
      <c r="G89" s="32">
        <v>2.0409999999999999</v>
      </c>
      <c r="H89" s="32">
        <v>55479.8</v>
      </c>
      <c r="I89" s="32">
        <v>74</v>
      </c>
      <c r="J89" s="32">
        <v>30</v>
      </c>
      <c r="K89" s="32">
        <v>65.38</v>
      </c>
      <c r="L89" s="32">
        <v>1.3216639999999999</v>
      </c>
      <c r="M89" s="32"/>
      <c r="N89" s="32">
        <v>0.25</v>
      </c>
      <c r="O89" s="32">
        <v>6.2700000000000006E-2</v>
      </c>
      <c r="P89" s="32">
        <v>4.4379999999999997</v>
      </c>
      <c r="Q89" s="32">
        <v>4.4379999999999997</v>
      </c>
      <c r="R89" s="32">
        <v>5.9960000000000004</v>
      </c>
      <c r="S89" s="32">
        <v>81</v>
      </c>
      <c r="T89" s="32">
        <v>81</v>
      </c>
      <c r="U89" s="32">
        <v>117</v>
      </c>
      <c r="V89" s="32">
        <v>3.78</v>
      </c>
      <c r="W89" s="32">
        <v>3.78</v>
      </c>
      <c r="X89" s="32">
        <v>2.278</v>
      </c>
      <c r="Y89" s="32">
        <v>15</v>
      </c>
      <c r="Z89" s="32">
        <v>15</v>
      </c>
      <c r="AA89" s="32">
        <v>1</v>
      </c>
      <c r="AB89" s="32">
        <v>-0.19259999999999999</v>
      </c>
      <c r="AC89" s="32">
        <v>-0.19259999999999999</v>
      </c>
      <c r="AD89" s="32">
        <v>4.3999999999999997E-2</v>
      </c>
      <c r="AE89" s="32" t="s">
        <v>45</v>
      </c>
      <c r="AF89" s="32">
        <v>44.01</v>
      </c>
      <c r="AG89" s="86">
        <v>8.9625087063364713E-6</v>
      </c>
      <c r="AH89" s="32">
        <v>0.22500000000000001</v>
      </c>
      <c r="AI89" s="32">
        <v>3.24</v>
      </c>
      <c r="AJ89" s="32">
        <v>3.3</v>
      </c>
      <c r="AK89" s="119">
        <v>1.5799999999999999E-12</v>
      </c>
      <c r="AL89" s="292">
        <v>0.42199999999999999</v>
      </c>
      <c r="AM89" s="34">
        <f t="shared" si="26"/>
        <v>66.676000000000002</v>
      </c>
    </row>
    <row r="90" spans="1:51" x14ac:dyDescent="0.25">
      <c r="A90" s="31" t="s">
        <v>62</v>
      </c>
      <c r="B90" s="31">
        <v>1.6991000000000001</v>
      </c>
      <c r="C90" s="32">
        <v>2.3199999999999998</v>
      </c>
      <c r="D90" s="32">
        <v>3.18</v>
      </c>
      <c r="E90" s="79">
        <f t="shared" ref="E90" si="27">D90/C90</f>
        <v>1.3706896551724139</v>
      </c>
      <c r="F90" s="32">
        <v>1.95</v>
      </c>
      <c r="G90" s="32">
        <v>2.0409999999999999</v>
      </c>
      <c r="H90" s="32">
        <v>55479.8</v>
      </c>
      <c r="I90" s="32">
        <v>74</v>
      </c>
      <c r="J90" s="32">
        <v>30</v>
      </c>
      <c r="K90" s="32">
        <v>65.38</v>
      </c>
      <c r="L90" s="32">
        <v>1.3216639999999999</v>
      </c>
      <c r="M90" s="32"/>
      <c r="N90" s="32">
        <v>0.25</v>
      </c>
      <c r="O90" s="32">
        <v>6.2700000000000006E-2</v>
      </c>
      <c r="P90" s="32">
        <v>4.4379999999999997</v>
      </c>
      <c r="Q90" s="32">
        <v>4.4379999999999997</v>
      </c>
      <c r="R90" s="32">
        <v>5.9960000000000004</v>
      </c>
      <c r="S90" s="32">
        <v>81</v>
      </c>
      <c r="T90" s="32">
        <v>81</v>
      </c>
      <c r="U90" s="32">
        <v>117</v>
      </c>
      <c r="V90" s="32">
        <v>3.78</v>
      </c>
      <c r="W90" s="32">
        <v>3.78</v>
      </c>
      <c r="X90" s="32">
        <v>2.278</v>
      </c>
      <c r="Y90" s="32">
        <v>15</v>
      </c>
      <c r="Z90" s="32">
        <v>15</v>
      </c>
      <c r="AA90" s="32">
        <v>1</v>
      </c>
      <c r="AB90" s="32">
        <v>-0.19259999999999999</v>
      </c>
      <c r="AC90" s="32">
        <v>-0.19259999999999999</v>
      </c>
      <c r="AD90" s="32">
        <v>4.3999999999999997E-2</v>
      </c>
      <c r="AE90" s="32" t="s">
        <v>536</v>
      </c>
      <c r="AF90" s="32">
        <v>46.005499999999998</v>
      </c>
      <c r="AG90" s="86"/>
      <c r="AH90" s="32">
        <v>0.83399999999999996</v>
      </c>
      <c r="AI90" s="32">
        <v>3.22</v>
      </c>
      <c r="AJ90" s="32">
        <v>3.3</v>
      </c>
      <c r="AK90" s="119">
        <v>2.9999999999999998E-14</v>
      </c>
      <c r="AL90" s="292"/>
      <c r="AM90" s="34"/>
    </row>
    <row r="91" spans="1:51" x14ac:dyDescent="0.25">
      <c r="A91" s="31" t="s">
        <v>62</v>
      </c>
      <c r="B91" s="31">
        <v>1.6991000000000001</v>
      </c>
      <c r="C91" s="32">
        <v>2.3199999999999998</v>
      </c>
      <c r="D91" s="32">
        <v>3.37</v>
      </c>
      <c r="E91" s="79">
        <f t="shared" si="0"/>
        <v>1.4525862068965518</v>
      </c>
      <c r="F91" s="32">
        <v>1.95</v>
      </c>
      <c r="G91" s="32">
        <v>2.0409999999999999</v>
      </c>
      <c r="H91" s="32">
        <v>55479.8</v>
      </c>
      <c r="I91" s="32">
        <v>74</v>
      </c>
      <c r="J91" s="32">
        <v>30</v>
      </c>
      <c r="K91" s="32">
        <v>65.38</v>
      </c>
      <c r="L91" s="32">
        <v>1.3216639999999999</v>
      </c>
      <c r="M91" s="32"/>
      <c r="N91" s="32">
        <v>0.25</v>
      </c>
      <c r="O91" s="32">
        <v>6.2700000000000006E-2</v>
      </c>
      <c r="P91" s="32">
        <v>4.4379999999999997</v>
      </c>
      <c r="Q91" s="32">
        <v>4.4379999999999997</v>
      </c>
      <c r="R91" s="32">
        <v>5.9960000000000004</v>
      </c>
      <c r="S91" s="32">
        <v>81</v>
      </c>
      <c r="T91" s="32">
        <v>81</v>
      </c>
      <c r="U91" s="32">
        <v>117</v>
      </c>
      <c r="V91" s="32">
        <v>3.78</v>
      </c>
      <c r="W91" s="32">
        <v>3.78</v>
      </c>
      <c r="X91" s="32">
        <v>2.278</v>
      </c>
      <c r="Y91" s="32">
        <v>15</v>
      </c>
      <c r="Z91" s="32">
        <v>15</v>
      </c>
      <c r="AA91" s="32">
        <v>1</v>
      </c>
      <c r="AB91" s="32">
        <v>-0.19259999999999999</v>
      </c>
      <c r="AC91" s="32">
        <v>-0.19259999999999999</v>
      </c>
      <c r="AD91" s="32">
        <v>4.3999999999999997E-2</v>
      </c>
      <c r="AE91" s="32" t="s">
        <v>46</v>
      </c>
      <c r="AF91" s="32">
        <v>28</v>
      </c>
      <c r="AG91" s="86">
        <v>1.4859953853764374E-5</v>
      </c>
      <c r="AH91" s="32">
        <v>3.6999999999999998E-2</v>
      </c>
      <c r="AI91" s="32">
        <v>3.13</v>
      </c>
      <c r="AJ91" s="32">
        <v>3.64</v>
      </c>
      <c r="AK91" s="125">
        <v>8E-14</v>
      </c>
      <c r="AL91" s="292">
        <v>1.0156999999999999E-2</v>
      </c>
      <c r="AM91" s="34">
        <f t="shared" si="26"/>
        <v>8.1255999999999995E-2</v>
      </c>
    </row>
    <row r="92" spans="1:51" x14ac:dyDescent="0.25">
      <c r="A92" s="31" t="s">
        <v>62</v>
      </c>
      <c r="B92" s="31">
        <v>1.6991000000000001</v>
      </c>
      <c r="C92" s="32">
        <v>2.3199999999999998</v>
      </c>
      <c r="D92" s="32">
        <v>3.59</v>
      </c>
      <c r="E92" s="79">
        <f t="shared" si="0"/>
        <v>1.5474137931034484</v>
      </c>
      <c r="F92" s="32">
        <v>1.95</v>
      </c>
      <c r="G92" s="32">
        <v>2.0409999999999999</v>
      </c>
      <c r="H92" s="32">
        <v>55479.8</v>
      </c>
      <c r="I92" s="32">
        <v>74</v>
      </c>
      <c r="J92" s="32">
        <v>30</v>
      </c>
      <c r="K92" s="32">
        <v>65.38</v>
      </c>
      <c r="L92" s="32">
        <v>1.3216639999999999</v>
      </c>
      <c r="M92" s="32"/>
      <c r="N92" s="32">
        <v>0.25</v>
      </c>
      <c r="O92" s="32">
        <v>6.2700000000000006E-2</v>
      </c>
      <c r="P92" s="32">
        <v>4.4379999999999997</v>
      </c>
      <c r="Q92" s="32">
        <v>4.4379999999999997</v>
      </c>
      <c r="R92" s="32">
        <v>5.9960000000000004</v>
      </c>
      <c r="S92" s="32">
        <v>81</v>
      </c>
      <c r="T92" s="32">
        <v>81</v>
      </c>
      <c r="U92" s="32">
        <v>117</v>
      </c>
      <c r="V92" s="32">
        <v>3.78</v>
      </c>
      <c r="W92" s="32">
        <v>3.78</v>
      </c>
      <c r="X92" s="32">
        <v>2.278</v>
      </c>
      <c r="Y92" s="32">
        <v>15</v>
      </c>
      <c r="Z92" s="32">
        <v>15</v>
      </c>
      <c r="AA92" s="32">
        <v>1</v>
      </c>
      <c r="AB92" s="32">
        <v>-0.19259999999999999</v>
      </c>
      <c r="AC92" s="32">
        <v>-0.19259999999999999</v>
      </c>
      <c r="AD92" s="32">
        <v>4.3999999999999997E-2</v>
      </c>
      <c r="AE92" s="32" t="s">
        <v>47</v>
      </c>
      <c r="AF92" s="32">
        <v>16.04</v>
      </c>
      <c r="AG92" s="86">
        <v>1.6328551327402565E-5</v>
      </c>
      <c r="AH92" s="32">
        <v>1.0999999999999999E-2</v>
      </c>
      <c r="AI92" s="32">
        <v>3.25</v>
      </c>
      <c r="AJ92" s="32">
        <v>3.8</v>
      </c>
      <c r="AK92" s="125">
        <v>5.0000000000000004E-16</v>
      </c>
      <c r="AL92" s="292">
        <v>0.21099999999999999</v>
      </c>
      <c r="AM92" s="34">
        <f t="shared" si="26"/>
        <v>1.055E-2</v>
      </c>
    </row>
    <row r="93" spans="1:51" x14ac:dyDescent="0.25">
      <c r="A93" s="31" t="s">
        <v>62</v>
      </c>
      <c r="B93" s="31">
        <v>1.6991000000000001</v>
      </c>
      <c r="C93" s="32">
        <v>2.3199999999999998</v>
      </c>
      <c r="D93" s="32">
        <v>3.58</v>
      </c>
      <c r="E93" s="79">
        <f t="shared" si="0"/>
        <v>1.5431034482758621</v>
      </c>
      <c r="F93" s="32">
        <v>1.95</v>
      </c>
      <c r="G93" s="32">
        <v>2.0409999999999999</v>
      </c>
      <c r="H93" s="32">
        <v>55479.8</v>
      </c>
      <c r="I93" s="32">
        <v>74</v>
      </c>
      <c r="J93" s="32">
        <v>30</v>
      </c>
      <c r="K93" s="32">
        <v>65.38</v>
      </c>
      <c r="L93" s="32">
        <v>1.3216639999999999</v>
      </c>
      <c r="M93" s="32"/>
      <c r="N93" s="32">
        <v>0.25</v>
      </c>
      <c r="O93" s="32">
        <v>6.2700000000000006E-2</v>
      </c>
      <c r="P93" s="32">
        <v>4.4379999999999997</v>
      </c>
      <c r="Q93" s="32">
        <v>4.4379999999999997</v>
      </c>
      <c r="R93" s="32">
        <v>5.9960000000000004</v>
      </c>
      <c r="S93" s="32">
        <v>81</v>
      </c>
      <c r="T93" s="32">
        <v>81</v>
      </c>
      <c r="U93" s="32">
        <v>117</v>
      </c>
      <c r="V93" s="32">
        <v>3.78</v>
      </c>
      <c r="W93" s="32">
        <v>3.78</v>
      </c>
      <c r="X93" s="32">
        <v>2.278</v>
      </c>
      <c r="Y93" s="32">
        <v>15</v>
      </c>
      <c r="Z93" s="32">
        <v>15</v>
      </c>
      <c r="AA93" s="32">
        <v>1</v>
      </c>
      <c r="AB93" s="32">
        <v>-0.19259999999999999</v>
      </c>
      <c r="AC93" s="32">
        <v>-0.19259999999999999</v>
      </c>
      <c r="AD93" s="32">
        <v>4.3999999999999997E-2</v>
      </c>
      <c r="AE93" s="32" t="s">
        <v>48</v>
      </c>
      <c r="AF93" s="32">
        <v>28.05</v>
      </c>
      <c r="AG93" s="32">
        <v>8.597859657763983E-6</v>
      </c>
      <c r="AH93" s="32">
        <v>8.6999999999999994E-2</v>
      </c>
      <c r="AI93" s="32">
        <v>3.59</v>
      </c>
      <c r="AJ93" s="32">
        <v>3.9</v>
      </c>
      <c r="AK93" s="125">
        <v>1.1E-17</v>
      </c>
      <c r="AL93" s="292">
        <v>1.3511668871636153</v>
      </c>
      <c r="AM93" s="35">
        <f t="shared" si="26"/>
        <v>1.4862835758799769E-3</v>
      </c>
    </row>
    <row r="94" spans="1:51" x14ac:dyDescent="0.25">
      <c r="A94" s="31" t="s">
        <v>62</v>
      </c>
      <c r="B94" s="31">
        <v>1.6991000000000001</v>
      </c>
      <c r="C94" s="32">
        <v>2.3199999999999998</v>
      </c>
      <c r="D94" s="32">
        <v>3.58</v>
      </c>
      <c r="E94" s="79">
        <f t="shared" si="0"/>
        <v>1.5431034482758621</v>
      </c>
      <c r="F94" s="32">
        <v>1.95</v>
      </c>
      <c r="G94" s="32">
        <v>2.0409999999999999</v>
      </c>
      <c r="H94" s="32">
        <v>55479.8</v>
      </c>
      <c r="I94" s="32">
        <v>74</v>
      </c>
      <c r="J94" s="32">
        <v>30</v>
      </c>
      <c r="K94" s="32">
        <v>65.38</v>
      </c>
      <c r="L94" s="32">
        <v>1.3216639999999999</v>
      </c>
      <c r="M94" s="32"/>
      <c r="N94" s="32">
        <v>0.25</v>
      </c>
      <c r="O94" s="32">
        <v>6.2700000000000006E-2</v>
      </c>
      <c r="P94" s="32">
        <v>4.4379999999999997</v>
      </c>
      <c r="Q94" s="32">
        <v>4.4379999999999997</v>
      </c>
      <c r="R94" s="32">
        <v>5.9960000000000004</v>
      </c>
      <c r="S94" s="32">
        <v>81</v>
      </c>
      <c r="T94" s="32">
        <v>81</v>
      </c>
      <c r="U94" s="32">
        <v>117</v>
      </c>
      <c r="V94" s="32">
        <v>3.78</v>
      </c>
      <c r="W94" s="32">
        <v>3.78</v>
      </c>
      <c r="X94" s="32">
        <v>2.278</v>
      </c>
      <c r="Y94" s="32">
        <v>15</v>
      </c>
      <c r="Z94" s="32">
        <v>15</v>
      </c>
      <c r="AA94" s="32">
        <v>1</v>
      </c>
      <c r="AB94" s="32">
        <v>-0.19259999999999999</v>
      </c>
      <c r="AC94" s="32">
        <v>-0.19259999999999999</v>
      </c>
      <c r="AD94" s="32">
        <v>4.3999999999999997E-2</v>
      </c>
      <c r="AE94" s="32" t="s">
        <v>49</v>
      </c>
      <c r="AF94" s="32">
        <v>30.07</v>
      </c>
      <c r="AG94" s="32">
        <v>7.4674534117532306E-6</v>
      </c>
      <c r="AH94" s="32">
        <v>9.9000000000000005E-2</v>
      </c>
      <c r="AI94" s="32">
        <v>3.72</v>
      </c>
      <c r="AJ94" s="32">
        <v>4</v>
      </c>
      <c r="AK94" s="125">
        <v>3.4199999999999999E-18</v>
      </c>
      <c r="AL94" s="292">
        <v>2.593724480824029</v>
      </c>
      <c r="AM94" s="35">
        <f t="shared" si="26"/>
        <v>8.8705377244181793E-4</v>
      </c>
      <c r="AQ94" s="44"/>
      <c r="AR94" s="44"/>
      <c r="AV94" s="44"/>
      <c r="AW94" s="44"/>
      <c r="AX94" s="44"/>
      <c r="AY94" s="44"/>
    </row>
    <row r="95" spans="1:51" x14ac:dyDescent="0.25">
      <c r="A95" s="31" t="s">
        <v>62</v>
      </c>
      <c r="B95" s="31">
        <v>1.6991000000000001</v>
      </c>
      <c r="C95" s="32">
        <v>2.3199999999999998</v>
      </c>
      <c r="D95" s="32">
        <v>3.58</v>
      </c>
      <c r="E95" s="79">
        <f t="shared" ref="E95" si="28">D95/C95</f>
        <v>1.5431034482758621</v>
      </c>
      <c r="F95" s="32">
        <v>1.95</v>
      </c>
      <c r="G95" s="32">
        <v>2.0409999999999999</v>
      </c>
      <c r="H95" s="32">
        <v>55479.8</v>
      </c>
      <c r="I95" s="32">
        <v>74</v>
      </c>
      <c r="J95" s="32">
        <v>30</v>
      </c>
      <c r="K95" s="32">
        <v>65.38</v>
      </c>
      <c r="L95" s="32">
        <v>1.3216639999999999</v>
      </c>
      <c r="M95" s="32"/>
      <c r="N95" s="32">
        <v>0.25</v>
      </c>
      <c r="O95" s="32">
        <v>6.2700000000000006E-2</v>
      </c>
      <c r="P95" s="32">
        <v>4.4379999999999997</v>
      </c>
      <c r="Q95" s="32">
        <v>4.4379999999999997</v>
      </c>
      <c r="R95" s="32">
        <v>5.9960000000000004</v>
      </c>
      <c r="S95" s="32">
        <v>81</v>
      </c>
      <c r="T95" s="32">
        <v>81</v>
      </c>
      <c r="U95" s="32">
        <v>117</v>
      </c>
      <c r="V95" s="32">
        <v>3.78</v>
      </c>
      <c r="W95" s="32">
        <v>3.78</v>
      </c>
      <c r="X95" s="32">
        <v>2.278</v>
      </c>
      <c r="Y95" s="32">
        <v>15</v>
      </c>
      <c r="Z95" s="32">
        <v>15</v>
      </c>
      <c r="AA95" s="32">
        <v>1</v>
      </c>
      <c r="AB95" s="32">
        <v>-0.19259999999999999</v>
      </c>
      <c r="AC95" s="32">
        <v>-0.19259999999999999</v>
      </c>
      <c r="AD95" s="32">
        <v>4.3999999999999997E-2</v>
      </c>
      <c r="AE95" s="32" t="s">
        <v>537</v>
      </c>
      <c r="AF95" s="32">
        <v>64.066000000000003</v>
      </c>
      <c r="AG95" s="32"/>
      <c r="AH95" s="32">
        <v>0.251</v>
      </c>
      <c r="AI95" s="32">
        <v>3.55</v>
      </c>
      <c r="AJ95" s="32">
        <v>4.0999999999999996</v>
      </c>
      <c r="AK95" s="125">
        <v>8.3000000000000005E-18</v>
      </c>
      <c r="AL95" s="292"/>
      <c r="AM95" s="35"/>
      <c r="AQ95" s="44"/>
      <c r="AR95" s="44"/>
      <c r="AV95" s="44"/>
      <c r="AW95" s="44"/>
      <c r="AX95" s="44"/>
      <c r="AY95" s="44"/>
    </row>
    <row r="96" spans="1:51" x14ac:dyDescent="0.25">
      <c r="A96" s="31" t="s">
        <v>62</v>
      </c>
      <c r="B96" s="31">
        <v>1.6991000000000001</v>
      </c>
      <c r="C96" s="32">
        <v>2.3199999999999998</v>
      </c>
      <c r="D96" s="32">
        <v>3.59</v>
      </c>
      <c r="E96" s="79">
        <f t="shared" si="0"/>
        <v>1.5474137931034484</v>
      </c>
      <c r="F96" s="32">
        <v>1.95</v>
      </c>
      <c r="G96" s="32">
        <v>2.0409999999999999</v>
      </c>
      <c r="H96" s="32">
        <v>55479.8</v>
      </c>
      <c r="I96" s="32">
        <v>74</v>
      </c>
      <c r="J96" s="32">
        <v>30</v>
      </c>
      <c r="K96" s="32">
        <v>65.38</v>
      </c>
      <c r="L96" s="32">
        <v>1.3216639999999999</v>
      </c>
      <c r="M96" s="32"/>
      <c r="N96" s="32">
        <v>0.25</v>
      </c>
      <c r="O96" s="32">
        <v>6.2700000000000006E-2</v>
      </c>
      <c r="P96" s="32">
        <v>4.4379999999999997</v>
      </c>
      <c r="Q96" s="32">
        <v>4.4379999999999997</v>
      </c>
      <c r="R96" s="32">
        <v>5.9960000000000004</v>
      </c>
      <c r="S96" s="32">
        <v>81</v>
      </c>
      <c r="T96" s="32">
        <v>81</v>
      </c>
      <c r="U96" s="32">
        <v>117</v>
      </c>
      <c r="V96" s="32">
        <v>3.78</v>
      </c>
      <c r="W96" s="32">
        <v>3.78</v>
      </c>
      <c r="X96" s="32">
        <v>2.278</v>
      </c>
      <c r="Y96" s="32">
        <v>15</v>
      </c>
      <c r="Z96" s="32">
        <v>15</v>
      </c>
      <c r="AA96" s="32">
        <v>1</v>
      </c>
      <c r="AB96" s="32">
        <v>-0.19259999999999999</v>
      </c>
      <c r="AC96" s="32">
        <v>-0.19259999999999999</v>
      </c>
      <c r="AD96" s="32">
        <v>4.3999999999999997E-2</v>
      </c>
      <c r="AE96" s="32" t="s">
        <v>50</v>
      </c>
      <c r="AF96" s="32">
        <v>42.08</v>
      </c>
      <c r="AG96" s="32">
        <v>4.9578486170417476E-6</v>
      </c>
      <c r="AH96" s="32">
        <v>0.14199999999999999</v>
      </c>
      <c r="AI96" s="32">
        <v>4.03</v>
      </c>
      <c r="AJ96" s="32">
        <v>4.5</v>
      </c>
      <c r="AK96" s="125">
        <v>5.7500000000000002E-19</v>
      </c>
      <c r="AL96" s="292">
        <v>9.0350927544635677</v>
      </c>
      <c r="AM96" s="35">
        <f t="shared" si="26"/>
        <v>5.1951783338165518E-4</v>
      </c>
    </row>
    <row r="97" spans="1:51" x14ac:dyDescent="0.25">
      <c r="A97" s="31" t="s">
        <v>62</v>
      </c>
      <c r="B97" s="31">
        <v>1.6991000000000001</v>
      </c>
      <c r="C97" s="32">
        <v>2.3199999999999998</v>
      </c>
      <c r="D97" s="32">
        <v>3.64</v>
      </c>
      <c r="E97" s="79">
        <f t="shared" ref="E97:E194" si="29">D97/C97</f>
        <v>1.5689655172413794</v>
      </c>
      <c r="F97" s="32">
        <v>1.95</v>
      </c>
      <c r="G97" s="32">
        <v>2.0409999999999999</v>
      </c>
      <c r="H97" s="32">
        <v>55479.8</v>
      </c>
      <c r="I97" s="32">
        <v>74</v>
      </c>
      <c r="J97" s="32">
        <v>30</v>
      </c>
      <c r="K97" s="32">
        <v>65.38</v>
      </c>
      <c r="L97" s="32">
        <v>1.3216639999999999</v>
      </c>
      <c r="M97" s="32"/>
      <c r="N97" s="32">
        <v>0.25</v>
      </c>
      <c r="O97" s="32">
        <v>6.2700000000000006E-2</v>
      </c>
      <c r="P97" s="32">
        <v>4.4379999999999997</v>
      </c>
      <c r="Q97" s="32">
        <v>4.4379999999999997</v>
      </c>
      <c r="R97" s="32">
        <v>5.9960000000000004</v>
      </c>
      <c r="S97" s="32">
        <v>81</v>
      </c>
      <c r="T97" s="32">
        <v>81</v>
      </c>
      <c r="U97" s="32">
        <v>117</v>
      </c>
      <c r="V97" s="32">
        <v>3.78</v>
      </c>
      <c r="W97" s="32">
        <v>3.78</v>
      </c>
      <c r="X97" s="32">
        <v>2.278</v>
      </c>
      <c r="Y97" s="32">
        <v>15</v>
      </c>
      <c r="Z97" s="32">
        <v>15</v>
      </c>
      <c r="AA97" s="32">
        <v>1</v>
      </c>
      <c r="AB97" s="32">
        <v>-0.19259999999999999</v>
      </c>
      <c r="AC97" s="32">
        <v>-0.19259999999999999</v>
      </c>
      <c r="AD97" s="32">
        <v>4.3999999999999997E-2</v>
      </c>
      <c r="AE97" s="32" t="s">
        <v>51</v>
      </c>
      <c r="AF97" s="32">
        <v>44.1</v>
      </c>
      <c r="AG97" s="32">
        <v>4.5187843755253608E-6</v>
      </c>
      <c r="AH97" s="32">
        <v>0.152</v>
      </c>
      <c r="AI97" s="32">
        <v>4.16</v>
      </c>
      <c r="AJ97" s="32">
        <v>4.3</v>
      </c>
      <c r="AK97" s="125">
        <v>1.6999999999999999E-20</v>
      </c>
      <c r="AL97" s="292">
        <v>18.204409216305741</v>
      </c>
      <c r="AM97" s="35">
        <f t="shared" si="26"/>
        <v>3.094749566771976E-5</v>
      </c>
    </row>
    <row r="98" spans="1:51" x14ac:dyDescent="0.25">
      <c r="A98" s="31" t="s">
        <v>62</v>
      </c>
      <c r="B98" s="31">
        <v>1.6991000000000001</v>
      </c>
      <c r="C98" s="32">
        <v>2.3199999999999998</v>
      </c>
      <c r="D98" s="32">
        <v>4</v>
      </c>
      <c r="E98" s="79">
        <f t="shared" si="29"/>
        <v>1.7241379310344829</v>
      </c>
      <c r="F98" s="32">
        <v>1.95</v>
      </c>
      <c r="G98" s="32">
        <v>2.0409999999999999</v>
      </c>
      <c r="H98" s="32">
        <v>55479.8</v>
      </c>
      <c r="I98" s="32">
        <v>74</v>
      </c>
      <c r="J98" s="32">
        <v>30</v>
      </c>
      <c r="K98" s="32">
        <v>65.38</v>
      </c>
      <c r="L98" s="32">
        <v>1.3216639999999999</v>
      </c>
      <c r="M98" s="32"/>
      <c r="N98" s="32">
        <v>0.25</v>
      </c>
      <c r="O98" s="32">
        <v>6.2700000000000006E-2</v>
      </c>
      <c r="P98" s="32">
        <v>4.4379999999999997</v>
      </c>
      <c r="Q98" s="32">
        <v>4.4379999999999997</v>
      </c>
      <c r="R98" s="32">
        <v>5.9960000000000004</v>
      </c>
      <c r="S98" s="32">
        <v>81</v>
      </c>
      <c r="T98" s="32">
        <v>81</v>
      </c>
      <c r="U98" s="32">
        <v>117</v>
      </c>
      <c r="V98" s="32">
        <v>3.78</v>
      </c>
      <c r="W98" s="32">
        <v>3.78</v>
      </c>
      <c r="X98" s="32">
        <v>2.278</v>
      </c>
      <c r="Y98" s="32">
        <v>15</v>
      </c>
      <c r="Z98" s="32">
        <v>15</v>
      </c>
      <c r="AA98" s="32">
        <v>1</v>
      </c>
      <c r="AB98" s="32">
        <v>-0.19259999999999999</v>
      </c>
      <c r="AC98" s="32">
        <v>-0.19259999999999999</v>
      </c>
      <c r="AD98" s="32">
        <v>4.3999999999999997E-2</v>
      </c>
      <c r="AE98" s="32" t="s">
        <v>52</v>
      </c>
      <c r="AF98" s="32">
        <v>58.12</v>
      </c>
      <c r="AG98" s="32">
        <v>2.9135357642312415E-6</v>
      </c>
      <c r="AH98" s="32">
        <v>0.2</v>
      </c>
      <c r="AI98" s="32">
        <v>4.5199999999999996</v>
      </c>
      <c r="AJ98" s="32">
        <v>4.5</v>
      </c>
      <c r="AK98" s="119">
        <v>9.9700000000000006E-21</v>
      </c>
      <c r="AL98" s="292"/>
      <c r="AM98" s="35"/>
    </row>
    <row r="99" spans="1:51" x14ac:dyDescent="0.25">
      <c r="A99" s="31" t="s">
        <v>62</v>
      </c>
      <c r="B99" s="31">
        <v>1.6991000000000001</v>
      </c>
      <c r="C99" s="32">
        <v>2.3199999999999998</v>
      </c>
      <c r="D99" s="32">
        <v>3.58</v>
      </c>
      <c r="E99" s="79">
        <f t="shared" si="29"/>
        <v>1.5431034482758621</v>
      </c>
      <c r="F99" s="32">
        <v>1.95</v>
      </c>
      <c r="G99" s="32">
        <v>2.0409999999999999</v>
      </c>
      <c r="H99" s="32">
        <v>55479.8</v>
      </c>
      <c r="I99" s="32">
        <v>74</v>
      </c>
      <c r="J99" s="32">
        <v>30</v>
      </c>
      <c r="K99" s="32">
        <v>65.38</v>
      </c>
      <c r="L99" s="32">
        <v>1.3216639999999999</v>
      </c>
      <c r="M99" s="32"/>
      <c r="N99" s="32">
        <v>0.25</v>
      </c>
      <c r="O99" s="32">
        <v>6.2700000000000006E-2</v>
      </c>
      <c r="P99" s="32">
        <v>4.4379999999999997</v>
      </c>
      <c r="Q99" s="32">
        <v>4.4379999999999997</v>
      </c>
      <c r="R99" s="32">
        <v>5.9960000000000004</v>
      </c>
      <c r="S99" s="32">
        <v>81</v>
      </c>
      <c r="T99" s="32">
        <v>81</v>
      </c>
      <c r="U99" s="32">
        <v>117</v>
      </c>
      <c r="V99" s="32">
        <v>3.78</v>
      </c>
      <c r="W99" s="32">
        <v>3.78</v>
      </c>
      <c r="X99" s="32">
        <v>2.278</v>
      </c>
      <c r="Y99" s="32">
        <v>15</v>
      </c>
      <c r="Z99" s="32">
        <v>15</v>
      </c>
      <c r="AA99" s="32">
        <v>1</v>
      </c>
      <c r="AB99" s="32">
        <v>-0.19259999999999999</v>
      </c>
      <c r="AC99" s="32">
        <v>-0.19259999999999999</v>
      </c>
      <c r="AD99" s="32">
        <v>4.3999999999999997E-2</v>
      </c>
      <c r="AE99" s="32" t="s">
        <v>53</v>
      </c>
      <c r="AF99" s="32">
        <v>83.8</v>
      </c>
      <c r="AG99" s="86"/>
      <c r="AH99" s="32">
        <v>5.0000000000000001E-3</v>
      </c>
      <c r="AI99" s="32">
        <v>4</v>
      </c>
      <c r="AJ99" s="32">
        <v>3.69</v>
      </c>
      <c r="AK99" s="119">
        <v>9.7499999999999994E-17</v>
      </c>
      <c r="AL99" s="292"/>
      <c r="AM99" s="35">
        <f t="shared" ref="AM99:AM102" si="30">AK99*10000*(AL99)*10000000000</f>
        <v>0</v>
      </c>
    </row>
    <row r="100" spans="1:51" x14ac:dyDescent="0.25">
      <c r="A100" s="31" t="s">
        <v>62</v>
      </c>
      <c r="B100" s="31">
        <v>1.6991000000000001</v>
      </c>
      <c r="C100" s="32">
        <v>2.3199999999999998</v>
      </c>
      <c r="D100" s="32">
        <v>3.59</v>
      </c>
      <c r="E100" s="79">
        <f t="shared" si="29"/>
        <v>1.5474137931034484</v>
      </c>
      <c r="F100" s="32">
        <v>1.95</v>
      </c>
      <c r="G100" s="32">
        <v>2.0409999999999999</v>
      </c>
      <c r="H100" s="32">
        <v>55479.8</v>
      </c>
      <c r="I100" s="32">
        <v>74</v>
      </c>
      <c r="J100" s="32">
        <v>30</v>
      </c>
      <c r="K100" s="32">
        <v>65.38</v>
      </c>
      <c r="L100" s="32">
        <v>1.3216639999999999</v>
      </c>
      <c r="M100" s="32"/>
      <c r="N100" s="32">
        <v>0.25</v>
      </c>
      <c r="O100" s="32">
        <v>6.2700000000000006E-2</v>
      </c>
      <c r="P100" s="32">
        <v>4.4379999999999997</v>
      </c>
      <c r="Q100" s="32">
        <v>4.4379999999999997</v>
      </c>
      <c r="R100" s="32">
        <v>5.9960000000000004</v>
      </c>
      <c r="S100" s="32">
        <v>81</v>
      </c>
      <c r="T100" s="32">
        <v>81</v>
      </c>
      <c r="U100" s="32">
        <v>117</v>
      </c>
      <c r="V100" s="32">
        <v>3.78</v>
      </c>
      <c r="W100" s="32">
        <v>3.78</v>
      </c>
      <c r="X100" s="32">
        <v>2.278</v>
      </c>
      <c r="Y100" s="32">
        <v>15</v>
      </c>
      <c r="Z100" s="32">
        <v>15</v>
      </c>
      <c r="AA100" s="32">
        <v>1</v>
      </c>
      <c r="AB100" s="32">
        <v>-0.19259999999999999</v>
      </c>
      <c r="AC100" s="32">
        <v>-0.19259999999999999</v>
      </c>
      <c r="AD100" s="32">
        <v>4.3999999999999997E-2</v>
      </c>
      <c r="AE100" s="32" t="s">
        <v>54</v>
      </c>
      <c r="AF100" s="32">
        <v>131.29</v>
      </c>
      <c r="AG100" s="32"/>
      <c r="AH100" s="32">
        <v>8.0000000000000002E-3</v>
      </c>
      <c r="AI100" s="32">
        <v>4.0999999999999996</v>
      </c>
      <c r="AJ100" s="32">
        <v>4.0999999999999996</v>
      </c>
      <c r="AK100" s="119">
        <v>3.0000000000000003E-20</v>
      </c>
      <c r="AL100" s="292"/>
      <c r="AM100" s="35">
        <f t="shared" si="30"/>
        <v>0</v>
      </c>
    </row>
    <row r="101" spans="1:51" x14ac:dyDescent="0.25">
      <c r="A101" s="31" t="s">
        <v>62</v>
      </c>
      <c r="B101" s="31">
        <v>1.6991000000000001</v>
      </c>
      <c r="C101" s="32">
        <v>2.3199999999999998</v>
      </c>
      <c r="D101" s="32">
        <v>3.64</v>
      </c>
      <c r="E101" s="79">
        <f t="shared" ref="E101:E102" si="31">D101/C101</f>
        <v>1.5689655172413794</v>
      </c>
      <c r="F101" s="32">
        <v>1.95</v>
      </c>
      <c r="G101" s="32">
        <v>2.0409999999999999</v>
      </c>
      <c r="H101" s="32">
        <v>55479.8</v>
      </c>
      <c r="I101" s="32">
        <v>74</v>
      </c>
      <c r="J101" s="32">
        <v>30</v>
      </c>
      <c r="K101" s="32">
        <v>65.38</v>
      </c>
      <c r="L101" s="32">
        <v>1.3216639999999999</v>
      </c>
      <c r="M101" s="32"/>
      <c r="N101" s="32">
        <v>0.25</v>
      </c>
      <c r="O101" s="32">
        <v>6.2700000000000006E-2</v>
      </c>
      <c r="P101" s="32">
        <v>4.4379999999999997</v>
      </c>
      <c r="Q101" s="32">
        <v>4.4379999999999997</v>
      </c>
      <c r="R101" s="32">
        <v>5.9960000000000004</v>
      </c>
      <c r="S101" s="32">
        <v>81</v>
      </c>
      <c r="T101" s="32">
        <v>81</v>
      </c>
      <c r="U101" s="32">
        <v>117</v>
      </c>
      <c r="V101" s="32">
        <v>3.78</v>
      </c>
      <c r="W101" s="32">
        <v>3.78</v>
      </c>
      <c r="X101" s="32">
        <v>2.278</v>
      </c>
      <c r="Y101" s="32">
        <v>15</v>
      </c>
      <c r="Z101" s="32">
        <v>15</v>
      </c>
      <c r="AA101" s="32">
        <v>1</v>
      </c>
      <c r="AB101" s="32">
        <v>-0.19259999999999999</v>
      </c>
      <c r="AC101" s="32">
        <v>-0.19259999999999999</v>
      </c>
      <c r="AD101" s="32">
        <v>4.3999999999999997E-2</v>
      </c>
      <c r="AE101" s="32" t="s">
        <v>55</v>
      </c>
      <c r="AF101" s="32">
        <v>146.06</v>
      </c>
      <c r="AG101" s="32"/>
      <c r="AH101" s="32">
        <v>0.21</v>
      </c>
      <c r="AI101" s="32">
        <v>5.13</v>
      </c>
      <c r="AJ101" s="32">
        <v>5.0999999999999996</v>
      </c>
      <c r="AK101" s="119"/>
      <c r="AL101" s="292"/>
      <c r="AM101" s="35">
        <f t="shared" si="30"/>
        <v>0</v>
      </c>
    </row>
    <row r="102" spans="1:51" x14ac:dyDescent="0.25">
      <c r="A102" s="31" t="s">
        <v>62</v>
      </c>
      <c r="B102" s="31">
        <v>1.6991000000000001</v>
      </c>
      <c r="C102" s="32">
        <v>2.3199999999999998</v>
      </c>
      <c r="D102" s="32">
        <v>4</v>
      </c>
      <c r="E102" s="79">
        <f t="shared" si="31"/>
        <v>1.7241379310344829</v>
      </c>
      <c r="F102" s="32">
        <v>1.95</v>
      </c>
      <c r="G102" s="32">
        <v>2.0409999999999999</v>
      </c>
      <c r="H102" s="32">
        <v>55479.8</v>
      </c>
      <c r="I102" s="32">
        <v>74</v>
      </c>
      <c r="J102" s="32">
        <v>30</v>
      </c>
      <c r="K102" s="32">
        <v>65.38</v>
      </c>
      <c r="L102" s="32">
        <v>1.3216639999999999</v>
      </c>
      <c r="M102" s="32"/>
      <c r="N102" s="32">
        <v>0.25</v>
      </c>
      <c r="O102" s="32">
        <v>6.2700000000000006E-2</v>
      </c>
      <c r="P102" s="32">
        <v>4.4379999999999997</v>
      </c>
      <c r="Q102" s="32">
        <v>4.4379999999999997</v>
      </c>
      <c r="R102" s="32">
        <v>5.9960000000000004</v>
      </c>
      <c r="S102" s="32">
        <v>81</v>
      </c>
      <c r="T102" s="32">
        <v>81</v>
      </c>
      <c r="U102" s="32">
        <v>117</v>
      </c>
      <c r="V102" s="32">
        <v>3.78</v>
      </c>
      <c r="W102" s="32">
        <v>3.78</v>
      </c>
      <c r="X102" s="32">
        <v>2.278</v>
      </c>
      <c r="Y102" s="32">
        <v>15</v>
      </c>
      <c r="Z102" s="32">
        <v>15</v>
      </c>
      <c r="AA102" s="32">
        <v>1</v>
      </c>
      <c r="AB102" s="32">
        <v>-0.19259999999999999</v>
      </c>
      <c r="AC102" s="32">
        <v>-0.19259999999999999</v>
      </c>
      <c r="AD102" s="32">
        <v>4.3999999999999997E-2</v>
      </c>
      <c r="AE102" s="32" t="s">
        <v>56</v>
      </c>
      <c r="AF102" s="32">
        <v>222</v>
      </c>
      <c r="AG102" s="32"/>
      <c r="AH102" s="32">
        <v>8.0000000000000002E-3</v>
      </c>
      <c r="AI102" s="32">
        <v>4.2</v>
      </c>
      <c r="AJ102" s="32">
        <v>4.2</v>
      </c>
      <c r="AK102" s="119">
        <v>2.4999999999999999E-21</v>
      </c>
      <c r="AL102" s="292"/>
      <c r="AM102" s="35">
        <f t="shared" si="30"/>
        <v>0</v>
      </c>
    </row>
    <row r="103" spans="1:51" x14ac:dyDescent="0.25">
      <c r="A103" s="26" t="s">
        <v>63</v>
      </c>
      <c r="B103" s="26">
        <v>1.6959</v>
      </c>
      <c r="C103" s="27">
        <v>2.31</v>
      </c>
      <c r="D103" s="27">
        <v>2.6393</v>
      </c>
      <c r="E103" s="27">
        <f t="shared" si="29"/>
        <v>1.1425541125541125</v>
      </c>
      <c r="F103" s="27">
        <v>1.95</v>
      </c>
      <c r="G103" s="27">
        <v>2.0369999999999999</v>
      </c>
      <c r="H103" s="27">
        <v>61170.080000000002</v>
      </c>
      <c r="I103" s="27">
        <v>72</v>
      </c>
      <c r="J103" s="27">
        <v>27</v>
      </c>
      <c r="K103" s="27">
        <v>58.93</v>
      </c>
      <c r="L103" s="27">
        <v>1.32426</v>
      </c>
      <c r="M103" s="27"/>
      <c r="N103" s="27">
        <v>0.25</v>
      </c>
      <c r="O103" s="27">
        <v>6.2700000000000006E-2</v>
      </c>
      <c r="P103" s="27">
        <v>4.4379999999999997</v>
      </c>
      <c r="Q103" s="27">
        <v>4.4379999999999997</v>
      </c>
      <c r="R103" s="27">
        <v>5.9960000000000004</v>
      </c>
      <c r="S103" s="27">
        <v>81</v>
      </c>
      <c r="T103" s="27">
        <v>81</v>
      </c>
      <c r="U103" s="27">
        <v>117</v>
      </c>
      <c r="V103" s="27">
        <v>3.78</v>
      </c>
      <c r="W103" s="27">
        <v>3.78</v>
      </c>
      <c r="X103" s="27">
        <v>2.278</v>
      </c>
      <c r="Y103" s="27">
        <v>15</v>
      </c>
      <c r="Z103" s="27">
        <v>15</v>
      </c>
      <c r="AA103" s="27">
        <v>1</v>
      </c>
      <c r="AB103" s="27">
        <v>-0.19750000000000001</v>
      </c>
      <c r="AC103" s="27">
        <v>-0.19750000000000001</v>
      </c>
      <c r="AD103" s="27">
        <v>4.1599999999999998E-2</v>
      </c>
      <c r="AE103" s="27" t="s">
        <v>42</v>
      </c>
      <c r="AF103" s="27">
        <v>4.0019999999999998</v>
      </c>
      <c r="AG103" s="85">
        <v>1.213598928416634E-4</v>
      </c>
      <c r="AH103" s="27">
        <v>-0.39</v>
      </c>
      <c r="AI103" s="27">
        <v>2.66</v>
      </c>
      <c r="AJ103" s="27">
        <v>2.6</v>
      </c>
      <c r="AK103" s="118">
        <v>1.5E-9</v>
      </c>
      <c r="AL103" s="291">
        <v>4.8300000000000001E-3</v>
      </c>
      <c r="AM103" s="29">
        <f t="shared" si="26"/>
        <v>724.5</v>
      </c>
    </row>
    <row r="104" spans="1:51" x14ac:dyDescent="0.25">
      <c r="A104" s="26" t="s">
        <v>63</v>
      </c>
      <c r="B104" s="26">
        <v>1.6959</v>
      </c>
      <c r="C104" s="27">
        <v>2.31</v>
      </c>
      <c r="D104" s="27">
        <v>2.8868999999999998</v>
      </c>
      <c r="E104" s="27">
        <f t="shared" si="29"/>
        <v>1.2497402597402596</v>
      </c>
      <c r="F104" s="27">
        <v>1.95</v>
      </c>
      <c r="G104" s="27">
        <v>2.0369999999999999</v>
      </c>
      <c r="H104" s="27">
        <v>61170.080000000002</v>
      </c>
      <c r="I104" s="27">
        <v>72</v>
      </c>
      <c r="J104" s="27">
        <v>27</v>
      </c>
      <c r="K104" s="27">
        <v>58.93</v>
      </c>
      <c r="L104" s="27">
        <v>1.32426</v>
      </c>
      <c r="M104" s="27"/>
      <c r="N104" s="27">
        <v>0.25</v>
      </c>
      <c r="O104" s="27">
        <v>6.2700000000000006E-2</v>
      </c>
      <c r="P104" s="27">
        <v>4.4379999999999997</v>
      </c>
      <c r="Q104" s="27">
        <v>4.4379999999999997</v>
      </c>
      <c r="R104" s="27">
        <v>5.9960000000000004</v>
      </c>
      <c r="S104" s="27">
        <v>81</v>
      </c>
      <c r="T104" s="27">
        <v>81</v>
      </c>
      <c r="U104" s="27">
        <v>117</v>
      </c>
      <c r="V104" s="27">
        <v>3.78</v>
      </c>
      <c r="W104" s="27">
        <v>3.78</v>
      </c>
      <c r="X104" s="27">
        <v>2.278</v>
      </c>
      <c r="Y104" s="27">
        <v>15</v>
      </c>
      <c r="Z104" s="27">
        <v>15</v>
      </c>
      <c r="AA104" s="27">
        <v>1</v>
      </c>
      <c r="AB104" s="27">
        <v>-0.19750000000000001</v>
      </c>
      <c r="AC104" s="27">
        <v>-0.19750000000000001</v>
      </c>
      <c r="AD104" s="27">
        <v>4.1599999999999998E-2</v>
      </c>
      <c r="AE104" s="27" t="s">
        <v>43</v>
      </c>
      <c r="AF104" s="27">
        <v>2.0099999999999998</v>
      </c>
      <c r="AG104" s="85">
        <v>1.0828692705685033E-4</v>
      </c>
      <c r="AH104" s="27">
        <v>-0.217</v>
      </c>
      <c r="AI104" s="27">
        <v>2.76</v>
      </c>
      <c r="AJ104" s="27">
        <v>2.89</v>
      </c>
      <c r="AK104" s="118">
        <v>1.7000000000000001E-10</v>
      </c>
      <c r="AL104" s="291">
        <v>8.6599999999999993E-3</v>
      </c>
      <c r="AM104" s="29">
        <f t="shared" si="26"/>
        <v>147.22</v>
      </c>
    </row>
    <row r="105" spans="1:51" x14ac:dyDescent="0.25">
      <c r="A105" s="26" t="s">
        <v>63</v>
      </c>
      <c r="B105" s="26">
        <v>1.6959</v>
      </c>
      <c r="C105" s="27">
        <v>2.31</v>
      </c>
      <c r="D105" s="27">
        <v>3.1288</v>
      </c>
      <c r="E105" s="27">
        <f t="shared" si="29"/>
        <v>1.3544588744588744</v>
      </c>
      <c r="F105" s="27">
        <v>1.95</v>
      </c>
      <c r="G105" s="27">
        <v>2.0369999999999999</v>
      </c>
      <c r="H105" s="27">
        <v>61170.080000000002</v>
      </c>
      <c r="I105" s="27">
        <v>72</v>
      </c>
      <c r="J105" s="27">
        <v>27</v>
      </c>
      <c r="K105" s="27">
        <v>58.93</v>
      </c>
      <c r="L105" s="27">
        <v>1.32426</v>
      </c>
      <c r="M105" s="27"/>
      <c r="N105" s="27">
        <v>0.25</v>
      </c>
      <c r="O105" s="27">
        <v>6.2700000000000006E-2</v>
      </c>
      <c r="P105" s="27">
        <v>4.4379999999999997</v>
      </c>
      <c r="Q105" s="27">
        <v>4.4379999999999997</v>
      </c>
      <c r="R105" s="27">
        <v>5.9960000000000004</v>
      </c>
      <c r="S105" s="27">
        <v>81</v>
      </c>
      <c r="T105" s="27">
        <v>81</v>
      </c>
      <c r="U105" s="27">
        <v>117</v>
      </c>
      <c r="V105" s="27">
        <v>3.78</v>
      </c>
      <c r="W105" s="27">
        <v>3.78</v>
      </c>
      <c r="X105" s="27">
        <v>2.278</v>
      </c>
      <c r="Y105" s="27">
        <v>15</v>
      </c>
      <c r="Z105" s="27">
        <v>15</v>
      </c>
      <c r="AA105" s="27">
        <v>1</v>
      </c>
      <c r="AB105" s="27">
        <v>-0.19750000000000001</v>
      </c>
      <c r="AC105" s="27">
        <v>-0.19750000000000001</v>
      </c>
      <c r="AD105" s="27">
        <v>4.1599999999999998E-2</v>
      </c>
      <c r="AE105" s="27" t="s">
        <v>44</v>
      </c>
      <c r="AF105" s="27">
        <v>31.998999999999999</v>
      </c>
      <c r="AG105" s="85">
        <v>1.5402755908922099E-5</v>
      </c>
      <c r="AH105" s="27">
        <v>2.1999999999999999E-2</v>
      </c>
      <c r="AI105" s="27">
        <v>2.94</v>
      </c>
      <c r="AJ105" s="27">
        <v>3.46</v>
      </c>
      <c r="AK105" s="118">
        <v>1.8E-12</v>
      </c>
      <c r="AL105" s="291">
        <v>5.7599999999999998E-2</v>
      </c>
      <c r="AM105" s="29">
        <f t="shared" si="26"/>
        <v>10.368</v>
      </c>
    </row>
    <row r="106" spans="1:51" x14ac:dyDescent="0.25">
      <c r="A106" s="26" t="s">
        <v>63</v>
      </c>
      <c r="B106" s="26">
        <v>1.6959</v>
      </c>
      <c r="C106" s="27">
        <v>2.31</v>
      </c>
      <c r="D106" s="27">
        <v>3.1507000000000001</v>
      </c>
      <c r="E106" s="27">
        <f t="shared" si="29"/>
        <v>1.363939393939394</v>
      </c>
      <c r="F106" s="27">
        <v>1.95</v>
      </c>
      <c r="G106" s="27">
        <v>2.0369999999999999</v>
      </c>
      <c r="H106" s="27">
        <v>61170.080000000002</v>
      </c>
      <c r="I106" s="27">
        <v>72</v>
      </c>
      <c r="J106" s="27">
        <v>27</v>
      </c>
      <c r="K106" s="27">
        <v>58.93</v>
      </c>
      <c r="L106" s="27">
        <v>1.32426</v>
      </c>
      <c r="M106" s="27"/>
      <c r="N106" s="27">
        <v>0.25</v>
      </c>
      <c r="O106" s="27">
        <v>6.2700000000000006E-2</v>
      </c>
      <c r="P106" s="27">
        <v>4.4379999999999997</v>
      </c>
      <c r="Q106" s="27">
        <v>4.4379999999999997</v>
      </c>
      <c r="R106" s="27">
        <v>5.9960000000000004</v>
      </c>
      <c r="S106" s="27">
        <v>81</v>
      </c>
      <c r="T106" s="27">
        <v>81</v>
      </c>
      <c r="U106" s="27">
        <v>117</v>
      </c>
      <c r="V106" s="27">
        <v>3.78</v>
      </c>
      <c r="W106" s="27">
        <v>3.78</v>
      </c>
      <c r="X106" s="27">
        <v>2.278</v>
      </c>
      <c r="Y106" s="27">
        <v>15</v>
      </c>
      <c r="Z106" s="27">
        <v>15</v>
      </c>
      <c r="AA106" s="27">
        <v>1</v>
      </c>
      <c r="AB106" s="27">
        <v>-0.19750000000000001</v>
      </c>
      <c r="AC106" s="27">
        <v>-0.19750000000000001</v>
      </c>
      <c r="AD106" s="27">
        <v>4.1599999999999998E-2</v>
      </c>
      <c r="AE106" s="27" t="s">
        <v>45</v>
      </c>
      <c r="AF106" s="27">
        <v>44.01</v>
      </c>
      <c r="AG106" s="85">
        <v>8.9625087063364713E-6</v>
      </c>
      <c r="AH106" s="27">
        <v>0.22500000000000001</v>
      </c>
      <c r="AI106" s="27">
        <v>3.24</v>
      </c>
      <c r="AJ106" s="27">
        <v>3.3</v>
      </c>
      <c r="AK106" s="118">
        <v>9.9999999999999998E-13</v>
      </c>
      <c r="AL106" s="291">
        <v>0.42499999999999999</v>
      </c>
      <c r="AM106" s="29">
        <f t="shared" si="26"/>
        <v>42.5</v>
      </c>
      <c r="AQ106" s="44"/>
      <c r="AR106" s="44"/>
      <c r="AV106" s="44"/>
      <c r="AW106" s="44"/>
      <c r="AX106" s="44"/>
      <c r="AY106" s="44"/>
    </row>
    <row r="107" spans="1:51" x14ac:dyDescent="0.25">
      <c r="A107" s="26" t="s">
        <v>63</v>
      </c>
      <c r="B107" s="26">
        <v>1.6959</v>
      </c>
      <c r="C107" s="27">
        <v>2.31</v>
      </c>
      <c r="D107" s="27">
        <v>3.1507000000000001</v>
      </c>
      <c r="E107" s="27">
        <f t="shared" ref="E107" si="32">D107/C107</f>
        <v>1.363939393939394</v>
      </c>
      <c r="F107" s="27">
        <v>1.95</v>
      </c>
      <c r="G107" s="27">
        <v>2.0369999999999999</v>
      </c>
      <c r="H107" s="27">
        <v>61170.080000000002</v>
      </c>
      <c r="I107" s="27">
        <v>72</v>
      </c>
      <c r="J107" s="27">
        <v>27</v>
      </c>
      <c r="K107" s="27">
        <v>58.93</v>
      </c>
      <c r="L107" s="27">
        <v>1.32426</v>
      </c>
      <c r="M107" s="27"/>
      <c r="N107" s="27">
        <v>0.25</v>
      </c>
      <c r="O107" s="27">
        <v>6.2700000000000006E-2</v>
      </c>
      <c r="P107" s="27">
        <v>4.4379999999999997</v>
      </c>
      <c r="Q107" s="27">
        <v>4.4379999999999997</v>
      </c>
      <c r="R107" s="27">
        <v>5.9960000000000004</v>
      </c>
      <c r="S107" s="27">
        <v>81</v>
      </c>
      <c r="T107" s="27">
        <v>81</v>
      </c>
      <c r="U107" s="27">
        <v>117</v>
      </c>
      <c r="V107" s="27">
        <v>3.78</v>
      </c>
      <c r="W107" s="27">
        <v>3.78</v>
      </c>
      <c r="X107" s="27">
        <v>2.278</v>
      </c>
      <c r="Y107" s="27">
        <v>15</v>
      </c>
      <c r="Z107" s="27">
        <v>15</v>
      </c>
      <c r="AA107" s="27">
        <v>1</v>
      </c>
      <c r="AB107" s="27">
        <v>-0.19750000000000001</v>
      </c>
      <c r="AC107" s="27">
        <v>-0.19750000000000001</v>
      </c>
      <c r="AD107" s="27">
        <v>4.1599999999999998E-2</v>
      </c>
      <c r="AE107" s="27" t="s">
        <v>536</v>
      </c>
      <c r="AF107" s="27">
        <v>46.005499999999998</v>
      </c>
      <c r="AG107" s="85"/>
      <c r="AH107" s="27">
        <v>0.83399999999999996</v>
      </c>
      <c r="AI107" s="27">
        <v>3.22</v>
      </c>
      <c r="AJ107" s="27">
        <v>3.3</v>
      </c>
      <c r="AK107" s="118">
        <v>1.06E-14</v>
      </c>
      <c r="AL107" s="291"/>
      <c r="AM107" s="29"/>
      <c r="AQ107" s="44"/>
      <c r="AR107" s="44"/>
      <c r="AV107" s="44"/>
      <c r="AW107" s="44"/>
      <c r="AX107" s="44"/>
      <c r="AY107" s="44"/>
    </row>
    <row r="108" spans="1:51" x14ac:dyDescent="0.25">
      <c r="A108" s="26" t="s">
        <v>63</v>
      </c>
      <c r="B108" s="26">
        <v>1.6959</v>
      </c>
      <c r="C108" s="27">
        <v>2.31</v>
      </c>
      <c r="D108" s="27">
        <v>3.3298000000000001</v>
      </c>
      <c r="E108" s="27">
        <f t="shared" si="29"/>
        <v>1.4414718614718616</v>
      </c>
      <c r="F108" s="27">
        <v>1.95</v>
      </c>
      <c r="G108" s="27">
        <v>2.0369999999999999</v>
      </c>
      <c r="H108" s="27">
        <v>61170.080000000002</v>
      </c>
      <c r="I108" s="27">
        <v>72</v>
      </c>
      <c r="J108" s="27">
        <v>27</v>
      </c>
      <c r="K108" s="27">
        <v>58.93</v>
      </c>
      <c r="L108" s="27">
        <v>1.32426</v>
      </c>
      <c r="M108" s="27"/>
      <c r="N108" s="27">
        <v>0.25</v>
      </c>
      <c r="O108" s="27">
        <v>6.2700000000000006E-2</v>
      </c>
      <c r="P108" s="27">
        <v>4.4379999999999997</v>
      </c>
      <c r="Q108" s="27">
        <v>4.4379999999999997</v>
      </c>
      <c r="R108" s="27">
        <v>5.9960000000000004</v>
      </c>
      <c r="S108" s="27">
        <v>81</v>
      </c>
      <c r="T108" s="27">
        <v>81</v>
      </c>
      <c r="U108" s="27">
        <v>117</v>
      </c>
      <c r="V108" s="27">
        <v>3.78</v>
      </c>
      <c r="W108" s="27">
        <v>3.78</v>
      </c>
      <c r="X108" s="27">
        <v>2.278</v>
      </c>
      <c r="Y108" s="27">
        <v>15</v>
      </c>
      <c r="Z108" s="27">
        <v>15</v>
      </c>
      <c r="AA108" s="27">
        <v>1</v>
      </c>
      <c r="AB108" s="27">
        <v>-0.19750000000000001</v>
      </c>
      <c r="AC108" s="27">
        <v>-0.19750000000000001</v>
      </c>
      <c r="AD108" s="27">
        <v>4.1599999999999998E-2</v>
      </c>
      <c r="AE108" s="27" t="s">
        <v>46</v>
      </c>
      <c r="AF108" s="27">
        <v>28</v>
      </c>
      <c r="AG108" s="85">
        <v>1.4859953853764374E-5</v>
      </c>
      <c r="AH108" s="27">
        <v>3.6999999999999998E-2</v>
      </c>
      <c r="AI108" s="27">
        <v>3.13</v>
      </c>
      <c r="AJ108" s="27">
        <v>3.64</v>
      </c>
      <c r="AK108" s="126">
        <v>5.6999999999999997E-14</v>
      </c>
      <c r="AL108" s="291">
        <v>5.3065000000000001E-2</v>
      </c>
      <c r="AM108" s="29">
        <f t="shared" si="26"/>
        <v>0.30247050000000003</v>
      </c>
    </row>
    <row r="109" spans="1:51" x14ac:dyDescent="0.25">
      <c r="A109" s="26" t="s">
        <v>63</v>
      </c>
      <c r="B109" s="26">
        <v>1.6959</v>
      </c>
      <c r="C109" s="27">
        <v>2.31</v>
      </c>
      <c r="D109" s="27">
        <v>3.5587</v>
      </c>
      <c r="E109" s="27">
        <f t="shared" si="29"/>
        <v>1.5405627705627705</v>
      </c>
      <c r="F109" s="27">
        <v>1.95</v>
      </c>
      <c r="G109" s="27">
        <v>2.0369999999999999</v>
      </c>
      <c r="H109" s="27">
        <v>61170.080000000002</v>
      </c>
      <c r="I109" s="27">
        <v>72</v>
      </c>
      <c r="J109" s="27">
        <v>27</v>
      </c>
      <c r="K109" s="27">
        <v>58.93</v>
      </c>
      <c r="L109" s="27">
        <v>1.32426</v>
      </c>
      <c r="M109" s="27"/>
      <c r="N109" s="27">
        <v>0.25</v>
      </c>
      <c r="O109" s="27">
        <v>6.2700000000000006E-2</v>
      </c>
      <c r="P109" s="27">
        <v>4.4379999999999997</v>
      </c>
      <c r="Q109" s="27">
        <v>4.4379999999999997</v>
      </c>
      <c r="R109" s="27">
        <v>5.9960000000000004</v>
      </c>
      <c r="S109" s="27">
        <v>81</v>
      </c>
      <c r="T109" s="27">
        <v>81</v>
      </c>
      <c r="U109" s="27">
        <v>117</v>
      </c>
      <c r="V109" s="27">
        <v>3.78</v>
      </c>
      <c r="W109" s="27">
        <v>3.78</v>
      </c>
      <c r="X109" s="27">
        <v>2.278</v>
      </c>
      <c r="Y109" s="27">
        <v>15</v>
      </c>
      <c r="Z109" s="27">
        <v>15</v>
      </c>
      <c r="AA109" s="27">
        <v>1</v>
      </c>
      <c r="AB109" s="27">
        <v>-0.19750000000000001</v>
      </c>
      <c r="AC109" s="27">
        <v>-0.19750000000000001</v>
      </c>
      <c r="AD109" s="27">
        <v>4.1599999999999998E-2</v>
      </c>
      <c r="AE109" s="27" t="s">
        <v>47</v>
      </c>
      <c r="AF109" s="27">
        <v>16.04</v>
      </c>
      <c r="AG109" s="85">
        <v>1.6328551327402565E-5</v>
      </c>
      <c r="AH109" s="27">
        <v>1.0999999999999999E-2</v>
      </c>
      <c r="AI109" s="27">
        <v>3.25</v>
      </c>
      <c r="AJ109" s="27">
        <v>3.8</v>
      </c>
      <c r="AK109" s="126">
        <v>1.7999999999999999E-16</v>
      </c>
      <c r="AL109" s="291">
        <v>0.217</v>
      </c>
      <c r="AM109" s="29">
        <f t="shared" si="26"/>
        <v>3.9060000000000002E-3</v>
      </c>
    </row>
    <row r="110" spans="1:51" x14ac:dyDescent="0.25">
      <c r="A110" s="26" t="s">
        <v>63</v>
      </c>
      <c r="B110" s="26">
        <v>1.6959</v>
      </c>
      <c r="C110" s="27">
        <v>2.31</v>
      </c>
      <c r="D110" s="27">
        <v>3.55</v>
      </c>
      <c r="E110" s="27">
        <f t="shared" si="29"/>
        <v>1.5367965367965366</v>
      </c>
      <c r="F110" s="27">
        <v>1.95</v>
      </c>
      <c r="G110" s="27">
        <v>2.0369999999999999</v>
      </c>
      <c r="H110" s="27">
        <v>61170.080000000002</v>
      </c>
      <c r="I110" s="27">
        <v>72</v>
      </c>
      <c r="J110" s="27">
        <v>27</v>
      </c>
      <c r="K110" s="27">
        <v>58.93</v>
      </c>
      <c r="L110" s="27">
        <v>1.32426</v>
      </c>
      <c r="M110" s="27"/>
      <c r="N110" s="27">
        <v>0.25</v>
      </c>
      <c r="O110" s="27">
        <v>6.2700000000000006E-2</v>
      </c>
      <c r="P110" s="27">
        <v>4.4379999999999997</v>
      </c>
      <c r="Q110" s="27">
        <v>4.4379999999999997</v>
      </c>
      <c r="R110" s="27">
        <v>5.9960000000000004</v>
      </c>
      <c r="S110" s="27">
        <v>81</v>
      </c>
      <c r="T110" s="27">
        <v>81</v>
      </c>
      <c r="U110" s="27">
        <v>117</v>
      </c>
      <c r="V110" s="27">
        <v>3.78</v>
      </c>
      <c r="W110" s="27">
        <v>3.78</v>
      </c>
      <c r="X110" s="27">
        <v>2.278</v>
      </c>
      <c r="Y110" s="27">
        <v>15</v>
      </c>
      <c r="Z110" s="27">
        <v>15</v>
      </c>
      <c r="AA110" s="27">
        <v>1</v>
      </c>
      <c r="AB110" s="27">
        <v>-0.19750000000000001</v>
      </c>
      <c r="AC110" s="27">
        <v>-0.19750000000000001</v>
      </c>
      <c r="AD110" s="27">
        <v>4.1599999999999998E-2</v>
      </c>
      <c r="AE110" s="27" t="s">
        <v>48</v>
      </c>
      <c r="AF110" s="27">
        <v>28.05</v>
      </c>
      <c r="AG110" s="27">
        <v>8.597859657763983E-6</v>
      </c>
      <c r="AH110" s="27">
        <v>8.6999999999999994E-2</v>
      </c>
      <c r="AI110" s="27">
        <v>3.59</v>
      </c>
      <c r="AJ110" s="27">
        <v>3.9</v>
      </c>
      <c r="AK110" s="126">
        <v>3.3599999999999998E-18</v>
      </c>
      <c r="AL110" s="291">
        <v>1.394043005848665</v>
      </c>
      <c r="AM110" s="30">
        <f t="shared" si="26"/>
        <v>4.6839844996515143E-4</v>
      </c>
    </row>
    <row r="111" spans="1:51" x14ac:dyDescent="0.25">
      <c r="A111" s="26" t="s">
        <v>63</v>
      </c>
      <c r="B111" s="26">
        <v>1.6959</v>
      </c>
      <c r="C111" s="27">
        <v>2.31</v>
      </c>
      <c r="D111" s="27">
        <v>3.55</v>
      </c>
      <c r="E111" s="27">
        <f t="shared" si="29"/>
        <v>1.5367965367965366</v>
      </c>
      <c r="F111" s="27">
        <v>1.95</v>
      </c>
      <c r="G111" s="27">
        <v>2.0369999999999999</v>
      </c>
      <c r="H111" s="27">
        <v>61170.080000000002</v>
      </c>
      <c r="I111" s="27">
        <v>72</v>
      </c>
      <c r="J111" s="27">
        <v>27</v>
      </c>
      <c r="K111" s="27">
        <v>58.93</v>
      </c>
      <c r="L111" s="27">
        <v>1.32426</v>
      </c>
      <c r="M111" s="27"/>
      <c r="N111" s="27">
        <v>0.25</v>
      </c>
      <c r="O111" s="27">
        <v>6.2700000000000006E-2</v>
      </c>
      <c r="P111" s="27">
        <v>4.4379999999999997</v>
      </c>
      <c r="Q111" s="27">
        <v>4.4379999999999997</v>
      </c>
      <c r="R111" s="27">
        <v>5.9960000000000004</v>
      </c>
      <c r="S111" s="27">
        <v>81</v>
      </c>
      <c r="T111" s="27">
        <v>81</v>
      </c>
      <c r="U111" s="27">
        <v>117</v>
      </c>
      <c r="V111" s="27">
        <v>3.78</v>
      </c>
      <c r="W111" s="27">
        <v>3.78</v>
      </c>
      <c r="X111" s="27">
        <v>2.278</v>
      </c>
      <c r="Y111" s="27">
        <v>15</v>
      </c>
      <c r="Z111" s="27">
        <v>15</v>
      </c>
      <c r="AA111" s="27">
        <v>1</v>
      </c>
      <c r="AB111" s="27">
        <v>-0.19750000000000001</v>
      </c>
      <c r="AC111" s="27">
        <v>-0.19750000000000001</v>
      </c>
      <c r="AD111" s="27">
        <v>4.1599999999999998E-2</v>
      </c>
      <c r="AE111" s="27" t="s">
        <v>49</v>
      </c>
      <c r="AF111" s="27">
        <v>30.07</v>
      </c>
      <c r="AG111" s="27">
        <v>7.4674534117532306E-6</v>
      </c>
      <c r="AH111" s="27">
        <v>9.9000000000000005E-2</v>
      </c>
      <c r="AI111" s="27">
        <v>3.72</v>
      </c>
      <c r="AJ111" s="27">
        <v>4</v>
      </c>
      <c r="AK111" s="126">
        <v>4.48E-18</v>
      </c>
      <c r="AL111" s="291">
        <v>2.697011597911763</v>
      </c>
      <c r="AM111" s="30">
        <f t="shared" si="26"/>
        <v>1.20826119586447E-3</v>
      </c>
      <c r="AQ111" s="44"/>
      <c r="AR111" s="44"/>
      <c r="AV111" s="44"/>
      <c r="AW111" s="44"/>
      <c r="AX111" s="44"/>
      <c r="AY111" s="44"/>
    </row>
    <row r="112" spans="1:51" x14ac:dyDescent="0.25">
      <c r="A112" s="26" t="s">
        <v>63</v>
      </c>
      <c r="B112" s="26">
        <v>1.6959</v>
      </c>
      <c r="C112" s="27">
        <v>2.31</v>
      </c>
      <c r="D112" s="27">
        <v>3.55</v>
      </c>
      <c r="E112" s="27">
        <f t="shared" ref="E112" si="33">D112/C112</f>
        <v>1.5367965367965366</v>
      </c>
      <c r="F112" s="27">
        <v>1.95</v>
      </c>
      <c r="G112" s="27">
        <v>2.0369999999999999</v>
      </c>
      <c r="H112" s="27">
        <v>61170.080000000002</v>
      </c>
      <c r="I112" s="27">
        <v>72</v>
      </c>
      <c r="J112" s="27">
        <v>27</v>
      </c>
      <c r="K112" s="27">
        <v>58.93</v>
      </c>
      <c r="L112" s="27">
        <v>1.32426</v>
      </c>
      <c r="M112" s="27"/>
      <c r="N112" s="27">
        <v>0.25</v>
      </c>
      <c r="O112" s="27">
        <v>6.2700000000000006E-2</v>
      </c>
      <c r="P112" s="27">
        <v>4.4379999999999997</v>
      </c>
      <c r="Q112" s="27">
        <v>4.4379999999999997</v>
      </c>
      <c r="R112" s="27">
        <v>5.9960000000000004</v>
      </c>
      <c r="S112" s="27">
        <v>81</v>
      </c>
      <c r="T112" s="27">
        <v>81</v>
      </c>
      <c r="U112" s="27">
        <v>117</v>
      </c>
      <c r="V112" s="27">
        <v>3.78</v>
      </c>
      <c r="W112" s="27">
        <v>3.78</v>
      </c>
      <c r="X112" s="27">
        <v>2.278</v>
      </c>
      <c r="Y112" s="27">
        <v>15</v>
      </c>
      <c r="Z112" s="27">
        <v>15</v>
      </c>
      <c r="AA112" s="27">
        <v>1</v>
      </c>
      <c r="AB112" s="27">
        <v>-0.19750000000000001</v>
      </c>
      <c r="AC112" s="27">
        <v>-0.19750000000000001</v>
      </c>
      <c r="AD112" s="27">
        <v>4.1599999999999998E-2</v>
      </c>
      <c r="AE112" s="27" t="s">
        <v>537</v>
      </c>
      <c r="AF112" s="27">
        <v>64.066000000000003</v>
      </c>
      <c r="AG112" s="27"/>
      <c r="AH112" s="27">
        <v>0.251</v>
      </c>
      <c r="AI112" s="27">
        <v>3.55</v>
      </c>
      <c r="AJ112" s="27">
        <v>4.0999999999999996</v>
      </c>
      <c r="AK112" s="126">
        <v>9.8799999999999998E-18</v>
      </c>
      <c r="AL112" s="291"/>
      <c r="AM112" s="30"/>
      <c r="AQ112" s="44"/>
      <c r="AR112" s="44"/>
      <c r="AV112" s="44"/>
      <c r="AW112" s="44"/>
      <c r="AX112" s="44"/>
      <c r="AY112" s="44"/>
    </row>
    <row r="113" spans="1:51" x14ac:dyDescent="0.25">
      <c r="A113" s="26" t="s">
        <v>63</v>
      </c>
      <c r="B113" s="26">
        <v>1.6959</v>
      </c>
      <c r="C113" s="27">
        <v>2.31</v>
      </c>
      <c r="D113" s="27">
        <v>3.52</v>
      </c>
      <c r="E113" s="27">
        <f t="shared" si="29"/>
        <v>1.5238095238095237</v>
      </c>
      <c r="F113" s="27">
        <v>1.95</v>
      </c>
      <c r="G113" s="27">
        <v>2.0369999999999999</v>
      </c>
      <c r="H113" s="27">
        <v>61170.080000000002</v>
      </c>
      <c r="I113" s="27">
        <v>72</v>
      </c>
      <c r="J113" s="27">
        <v>27</v>
      </c>
      <c r="K113" s="27">
        <v>58.93</v>
      </c>
      <c r="L113" s="27">
        <v>1.32426</v>
      </c>
      <c r="M113" s="27"/>
      <c r="N113" s="27">
        <v>0.25</v>
      </c>
      <c r="O113" s="27">
        <v>6.2700000000000006E-2</v>
      </c>
      <c r="P113" s="27">
        <v>4.4379999999999997</v>
      </c>
      <c r="Q113" s="27">
        <v>4.4379999999999997</v>
      </c>
      <c r="R113" s="27">
        <v>5.9960000000000004</v>
      </c>
      <c r="S113" s="27">
        <v>81</v>
      </c>
      <c r="T113" s="27">
        <v>81</v>
      </c>
      <c r="U113" s="27">
        <v>117</v>
      </c>
      <c r="V113" s="27">
        <v>3.78</v>
      </c>
      <c r="W113" s="27">
        <v>3.78</v>
      </c>
      <c r="X113" s="27">
        <v>2.278</v>
      </c>
      <c r="Y113" s="27">
        <v>15</v>
      </c>
      <c r="Z113" s="27">
        <v>15</v>
      </c>
      <c r="AA113" s="27">
        <v>1</v>
      </c>
      <c r="AB113" s="27">
        <v>-0.19750000000000001</v>
      </c>
      <c r="AC113" s="27">
        <v>-0.19750000000000001</v>
      </c>
      <c r="AD113" s="27">
        <v>4.1599999999999998E-2</v>
      </c>
      <c r="AE113" s="27" t="s">
        <v>50</v>
      </c>
      <c r="AF113" s="27">
        <v>42.08</v>
      </c>
      <c r="AG113" s="27">
        <v>4.9578486170417476E-6</v>
      </c>
      <c r="AH113" s="27">
        <v>0.14199999999999999</v>
      </c>
      <c r="AI113" s="27">
        <v>4.03</v>
      </c>
      <c r="AJ113" s="27">
        <v>4.5</v>
      </c>
      <c r="AK113" s="126">
        <v>1.58E-19</v>
      </c>
      <c r="AL113" s="291">
        <v>11.893886359304597</v>
      </c>
      <c r="AM113" s="30">
        <f t="shared" si="26"/>
        <v>1.8792340447701264E-4</v>
      </c>
    </row>
    <row r="114" spans="1:51" x14ac:dyDescent="0.25">
      <c r="A114" s="26" t="s">
        <v>63</v>
      </c>
      <c r="B114" s="26">
        <v>1.6959</v>
      </c>
      <c r="C114" s="27">
        <v>2.31</v>
      </c>
      <c r="D114" s="27">
        <v>3.48</v>
      </c>
      <c r="E114" s="27">
        <f t="shared" si="29"/>
        <v>1.5064935064935066</v>
      </c>
      <c r="F114" s="27">
        <v>1.95</v>
      </c>
      <c r="G114" s="27">
        <v>2.0369999999999999</v>
      </c>
      <c r="H114" s="27">
        <v>61170.080000000002</v>
      </c>
      <c r="I114" s="27">
        <v>72</v>
      </c>
      <c r="J114" s="27">
        <v>27</v>
      </c>
      <c r="K114" s="27">
        <v>58.93</v>
      </c>
      <c r="L114" s="27">
        <v>1.32426</v>
      </c>
      <c r="M114" s="27"/>
      <c r="N114" s="27">
        <v>0.25</v>
      </c>
      <c r="O114" s="27">
        <v>6.2700000000000006E-2</v>
      </c>
      <c r="P114" s="27">
        <v>4.4379999999999997</v>
      </c>
      <c r="Q114" s="27">
        <v>4.4379999999999997</v>
      </c>
      <c r="R114" s="27">
        <v>5.9960000000000004</v>
      </c>
      <c r="S114" s="27">
        <v>81</v>
      </c>
      <c r="T114" s="27">
        <v>81</v>
      </c>
      <c r="U114" s="27">
        <v>117</v>
      </c>
      <c r="V114" s="27">
        <v>3.78</v>
      </c>
      <c r="W114" s="27">
        <v>3.78</v>
      </c>
      <c r="X114" s="27">
        <v>2.278</v>
      </c>
      <c r="Y114" s="27">
        <v>15</v>
      </c>
      <c r="Z114" s="27">
        <v>15</v>
      </c>
      <c r="AA114" s="27">
        <v>1</v>
      </c>
      <c r="AB114" s="27">
        <v>-0.19750000000000001</v>
      </c>
      <c r="AC114" s="27">
        <v>-0.19750000000000001</v>
      </c>
      <c r="AD114" s="27">
        <v>4.1599999999999998E-2</v>
      </c>
      <c r="AE114" s="27" t="s">
        <v>51</v>
      </c>
      <c r="AF114" s="27">
        <v>44.1</v>
      </c>
      <c r="AG114" s="27">
        <v>4.5187843755253608E-6</v>
      </c>
      <c r="AH114" s="27">
        <v>0.152</v>
      </c>
      <c r="AI114" s="27">
        <v>4.16</v>
      </c>
      <c r="AJ114" s="27">
        <v>4.3</v>
      </c>
      <c r="AK114" s="126">
        <v>3.2599999999999998E-21</v>
      </c>
      <c r="AL114" s="291">
        <v>18.347140384825273</v>
      </c>
      <c r="AM114" s="30">
        <f t="shared" si="26"/>
        <v>5.9811677654530384E-6</v>
      </c>
    </row>
    <row r="115" spans="1:51" x14ac:dyDescent="0.25">
      <c r="A115" s="26" t="s">
        <v>63</v>
      </c>
      <c r="B115" s="26">
        <v>1.6959</v>
      </c>
      <c r="C115" s="27">
        <v>2.31</v>
      </c>
      <c r="D115" s="27">
        <v>3.58</v>
      </c>
      <c r="E115" s="27">
        <f t="shared" si="29"/>
        <v>1.5497835497835497</v>
      </c>
      <c r="F115" s="27">
        <v>1.95</v>
      </c>
      <c r="G115" s="27">
        <v>2.0369999999999999</v>
      </c>
      <c r="H115" s="27">
        <v>61170.080000000002</v>
      </c>
      <c r="I115" s="27">
        <v>72</v>
      </c>
      <c r="J115" s="27">
        <v>27</v>
      </c>
      <c r="K115" s="27">
        <v>58.93</v>
      </c>
      <c r="L115" s="27">
        <v>1.32426</v>
      </c>
      <c r="M115" s="27"/>
      <c r="N115" s="27">
        <v>0.25</v>
      </c>
      <c r="O115" s="27">
        <v>6.2700000000000006E-2</v>
      </c>
      <c r="P115" s="27">
        <v>4.4379999999999997</v>
      </c>
      <c r="Q115" s="27">
        <v>4.4379999999999997</v>
      </c>
      <c r="R115" s="27">
        <v>5.9960000000000004</v>
      </c>
      <c r="S115" s="27">
        <v>81</v>
      </c>
      <c r="T115" s="27">
        <v>81</v>
      </c>
      <c r="U115" s="27">
        <v>117</v>
      </c>
      <c r="V115" s="27">
        <v>3.78</v>
      </c>
      <c r="W115" s="27">
        <v>3.78</v>
      </c>
      <c r="X115" s="27">
        <v>2.278</v>
      </c>
      <c r="Y115" s="27">
        <v>15</v>
      </c>
      <c r="Z115" s="27">
        <v>15</v>
      </c>
      <c r="AA115" s="27">
        <v>1</v>
      </c>
      <c r="AB115" s="27">
        <v>-0.19750000000000001</v>
      </c>
      <c r="AC115" s="27">
        <v>-0.19750000000000001</v>
      </c>
      <c r="AD115" s="27">
        <v>4.1599999999999998E-2</v>
      </c>
      <c r="AE115" s="27" t="s">
        <v>52</v>
      </c>
      <c r="AF115" s="27">
        <v>58.12</v>
      </c>
      <c r="AG115" s="27">
        <v>2.9135357642312415E-6</v>
      </c>
      <c r="AH115" s="27">
        <v>0.2</v>
      </c>
      <c r="AI115" s="27">
        <v>4.5199999999999996</v>
      </c>
      <c r="AJ115" s="27">
        <v>4.5</v>
      </c>
      <c r="AK115" s="118">
        <v>1.37E-21</v>
      </c>
      <c r="AL115" s="291"/>
      <c r="AM115" s="30"/>
    </row>
    <row r="116" spans="1:51" x14ac:dyDescent="0.25">
      <c r="A116" s="26" t="s">
        <v>63</v>
      </c>
      <c r="B116" s="26">
        <v>1.6959</v>
      </c>
      <c r="C116" s="27">
        <v>2.31</v>
      </c>
      <c r="D116" s="27">
        <v>3.55</v>
      </c>
      <c r="E116" s="27">
        <f t="shared" ref="E116:E119" si="34">D116/C116</f>
        <v>1.5367965367965366</v>
      </c>
      <c r="F116" s="27">
        <v>1.95</v>
      </c>
      <c r="G116" s="27">
        <v>2.0369999999999999</v>
      </c>
      <c r="H116" s="27">
        <v>61170.080000000002</v>
      </c>
      <c r="I116" s="27">
        <v>72</v>
      </c>
      <c r="J116" s="27">
        <v>27</v>
      </c>
      <c r="K116" s="27">
        <v>58.93</v>
      </c>
      <c r="L116" s="27">
        <v>1.32426</v>
      </c>
      <c r="M116" s="27"/>
      <c r="N116" s="27">
        <v>0.25</v>
      </c>
      <c r="O116" s="27">
        <v>6.2700000000000006E-2</v>
      </c>
      <c r="P116" s="27">
        <v>4.4379999999999997</v>
      </c>
      <c r="Q116" s="27">
        <v>4.4379999999999997</v>
      </c>
      <c r="R116" s="27">
        <v>5.9960000000000004</v>
      </c>
      <c r="S116" s="27">
        <v>81</v>
      </c>
      <c r="T116" s="27">
        <v>81</v>
      </c>
      <c r="U116" s="27">
        <v>117</v>
      </c>
      <c r="V116" s="27">
        <v>3.78</v>
      </c>
      <c r="W116" s="27">
        <v>3.78</v>
      </c>
      <c r="X116" s="27">
        <v>2.278</v>
      </c>
      <c r="Y116" s="27">
        <v>15</v>
      </c>
      <c r="Z116" s="27">
        <v>15</v>
      </c>
      <c r="AA116" s="27">
        <v>1</v>
      </c>
      <c r="AB116" s="27">
        <v>-0.19750000000000001</v>
      </c>
      <c r="AC116" s="27">
        <v>-0.19750000000000001</v>
      </c>
      <c r="AD116" s="27">
        <v>4.1599999999999998E-2</v>
      </c>
      <c r="AE116" s="27" t="s">
        <v>53</v>
      </c>
      <c r="AF116" s="27">
        <v>83.8</v>
      </c>
      <c r="AG116" s="85"/>
      <c r="AH116" s="27">
        <v>5.0000000000000001E-3</v>
      </c>
      <c r="AI116" s="27">
        <v>4</v>
      </c>
      <c r="AJ116" s="27">
        <v>3.69</v>
      </c>
      <c r="AK116" s="118">
        <v>1.3800000000000001E-17</v>
      </c>
      <c r="AL116" s="291"/>
      <c r="AM116" s="30">
        <f t="shared" ref="AM116:AM119" si="35">AK116*10000*(AL116)*10000000000</f>
        <v>0</v>
      </c>
    </row>
    <row r="117" spans="1:51" x14ac:dyDescent="0.25">
      <c r="A117" s="26" t="s">
        <v>63</v>
      </c>
      <c r="B117" s="26">
        <v>1.6959</v>
      </c>
      <c r="C117" s="27">
        <v>2.31</v>
      </c>
      <c r="D117" s="27">
        <v>3.52</v>
      </c>
      <c r="E117" s="27">
        <f t="shared" si="34"/>
        <v>1.5238095238095237</v>
      </c>
      <c r="F117" s="27">
        <v>1.95</v>
      </c>
      <c r="G117" s="27">
        <v>2.0369999999999999</v>
      </c>
      <c r="H117" s="27">
        <v>61170.080000000002</v>
      </c>
      <c r="I117" s="27">
        <v>72</v>
      </c>
      <c r="J117" s="27">
        <v>27</v>
      </c>
      <c r="K117" s="27">
        <v>58.93</v>
      </c>
      <c r="L117" s="27">
        <v>1.32426</v>
      </c>
      <c r="M117" s="27"/>
      <c r="N117" s="27">
        <v>0.25</v>
      </c>
      <c r="O117" s="27">
        <v>6.2700000000000006E-2</v>
      </c>
      <c r="P117" s="27">
        <v>4.4379999999999997</v>
      </c>
      <c r="Q117" s="27">
        <v>4.4379999999999997</v>
      </c>
      <c r="R117" s="27">
        <v>5.9960000000000004</v>
      </c>
      <c r="S117" s="27">
        <v>81</v>
      </c>
      <c r="T117" s="27">
        <v>81</v>
      </c>
      <c r="U117" s="27">
        <v>117</v>
      </c>
      <c r="V117" s="27">
        <v>3.78</v>
      </c>
      <c r="W117" s="27">
        <v>3.78</v>
      </c>
      <c r="X117" s="27">
        <v>2.278</v>
      </c>
      <c r="Y117" s="27">
        <v>15</v>
      </c>
      <c r="Z117" s="27">
        <v>15</v>
      </c>
      <c r="AA117" s="27">
        <v>1</v>
      </c>
      <c r="AB117" s="27">
        <v>-0.19750000000000001</v>
      </c>
      <c r="AC117" s="27">
        <v>-0.19750000000000001</v>
      </c>
      <c r="AD117" s="27">
        <v>4.1599999999999998E-2</v>
      </c>
      <c r="AE117" s="27" t="s">
        <v>54</v>
      </c>
      <c r="AF117" s="27">
        <v>131.29</v>
      </c>
      <c r="AG117" s="27"/>
      <c r="AH117" s="27">
        <v>8.0000000000000002E-3</v>
      </c>
      <c r="AI117" s="27">
        <v>4.0999999999999996</v>
      </c>
      <c r="AJ117" s="27">
        <v>4.0999999999999996</v>
      </c>
      <c r="AK117" s="118">
        <v>3.9000000000000001E-20</v>
      </c>
      <c r="AL117" s="291"/>
      <c r="AM117" s="30">
        <f t="shared" si="35"/>
        <v>0</v>
      </c>
    </row>
    <row r="118" spans="1:51" x14ac:dyDescent="0.25">
      <c r="A118" s="26" t="s">
        <v>63</v>
      </c>
      <c r="B118" s="26">
        <v>1.6959</v>
      </c>
      <c r="C118" s="27">
        <v>2.31</v>
      </c>
      <c r="D118" s="27">
        <v>3.48</v>
      </c>
      <c r="E118" s="27">
        <f t="shared" si="34"/>
        <v>1.5064935064935066</v>
      </c>
      <c r="F118" s="27">
        <v>1.95</v>
      </c>
      <c r="G118" s="27">
        <v>2.0369999999999999</v>
      </c>
      <c r="H118" s="27">
        <v>61170.080000000002</v>
      </c>
      <c r="I118" s="27">
        <v>72</v>
      </c>
      <c r="J118" s="27">
        <v>27</v>
      </c>
      <c r="K118" s="27">
        <v>58.93</v>
      </c>
      <c r="L118" s="27">
        <v>1.32426</v>
      </c>
      <c r="M118" s="27"/>
      <c r="N118" s="27">
        <v>0.25</v>
      </c>
      <c r="O118" s="27">
        <v>6.2700000000000006E-2</v>
      </c>
      <c r="P118" s="27">
        <v>4.4379999999999997</v>
      </c>
      <c r="Q118" s="27">
        <v>4.4379999999999997</v>
      </c>
      <c r="R118" s="27">
        <v>5.9960000000000004</v>
      </c>
      <c r="S118" s="27">
        <v>81</v>
      </c>
      <c r="T118" s="27">
        <v>81</v>
      </c>
      <c r="U118" s="27">
        <v>117</v>
      </c>
      <c r="V118" s="27">
        <v>3.78</v>
      </c>
      <c r="W118" s="27">
        <v>3.78</v>
      </c>
      <c r="X118" s="27">
        <v>2.278</v>
      </c>
      <c r="Y118" s="27">
        <v>15</v>
      </c>
      <c r="Z118" s="27">
        <v>15</v>
      </c>
      <c r="AA118" s="27">
        <v>1</v>
      </c>
      <c r="AB118" s="27">
        <v>-0.19750000000000001</v>
      </c>
      <c r="AC118" s="27">
        <v>-0.19750000000000001</v>
      </c>
      <c r="AD118" s="27">
        <v>4.1599999999999998E-2</v>
      </c>
      <c r="AE118" s="27" t="s">
        <v>55</v>
      </c>
      <c r="AF118" s="27">
        <v>146.06</v>
      </c>
      <c r="AG118" s="27"/>
      <c r="AH118" s="27">
        <v>0.21</v>
      </c>
      <c r="AI118" s="27">
        <v>5.13</v>
      </c>
      <c r="AJ118" s="27">
        <v>5.0999999999999996</v>
      </c>
      <c r="AK118" s="118"/>
      <c r="AL118" s="291"/>
      <c r="AM118" s="30">
        <f t="shared" si="35"/>
        <v>0</v>
      </c>
    </row>
    <row r="119" spans="1:51" x14ac:dyDescent="0.25">
      <c r="A119" s="26" t="s">
        <v>63</v>
      </c>
      <c r="B119" s="26">
        <v>1.6959</v>
      </c>
      <c r="C119" s="27">
        <v>2.31</v>
      </c>
      <c r="D119" s="27">
        <v>3.58</v>
      </c>
      <c r="E119" s="27">
        <f t="shared" si="34"/>
        <v>1.5497835497835497</v>
      </c>
      <c r="F119" s="27">
        <v>1.95</v>
      </c>
      <c r="G119" s="27">
        <v>2.0369999999999999</v>
      </c>
      <c r="H119" s="27">
        <v>61170.080000000002</v>
      </c>
      <c r="I119" s="27">
        <v>72</v>
      </c>
      <c r="J119" s="27">
        <v>27</v>
      </c>
      <c r="K119" s="27">
        <v>58.93</v>
      </c>
      <c r="L119" s="27">
        <v>1.32426</v>
      </c>
      <c r="M119" s="27"/>
      <c r="N119" s="27">
        <v>0.25</v>
      </c>
      <c r="O119" s="27">
        <v>6.2700000000000006E-2</v>
      </c>
      <c r="P119" s="27">
        <v>4.4379999999999997</v>
      </c>
      <c r="Q119" s="27">
        <v>4.4379999999999997</v>
      </c>
      <c r="R119" s="27">
        <v>5.9960000000000004</v>
      </c>
      <c r="S119" s="27">
        <v>81</v>
      </c>
      <c r="T119" s="27">
        <v>81</v>
      </c>
      <c r="U119" s="27">
        <v>117</v>
      </c>
      <c r="V119" s="27">
        <v>3.78</v>
      </c>
      <c r="W119" s="27">
        <v>3.78</v>
      </c>
      <c r="X119" s="27">
        <v>2.278</v>
      </c>
      <c r="Y119" s="27">
        <v>15</v>
      </c>
      <c r="Z119" s="27">
        <v>15</v>
      </c>
      <c r="AA119" s="27">
        <v>1</v>
      </c>
      <c r="AB119" s="27">
        <v>-0.19750000000000001</v>
      </c>
      <c r="AC119" s="27">
        <v>-0.19750000000000001</v>
      </c>
      <c r="AD119" s="27">
        <v>4.1599999999999998E-2</v>
      </c>
      <c r="AE119" s="27" t="s">
        <v>56</v>
      </c>
      <c r="AF119" s="27">
        <v>222</v>
      </c>
      <c r="AG119" s="27"/>
      <c r="AH119" s="27">
        <v>8.0000000000000002E-3</v>
      </c>
      <c r="AI119" s="27">
        <v>4.2</v>
      </c>
      <c r="AJ119" s="27">
        <v>4.2</v>
      </c>
      <c r="AK119" s="118">
        <v>3.8399999999999999E-22</v>
      </c>
      <c r="AL119" s="291"/>
      <c r="AM119" s="30">
        <f t="shared" si="35"/>
        <v>0</v>
      </c>
    </row>
    <row r="120" spans="1:51" x14ac:dyDescent="0.25">
      <c r="A120" s="31" t="s">
        <v>64</v>
      </c>
      <c r="B120" s="31">
        <v>1.6372</v>
      </c>
      <c r="C120" s="32">
        <v>2.1052</v>
      </c>
      <c r="D120" s="32">
        <v>2.4058999999999999</v>
      </c>
      <c r="E120" s="79">
        <f t="shared" si="29"/>
        <v>1.142836785103553</v>
      </c>
      <c r="F120" s="32">
        <v>1.88</v>
      </c>
      <c r="G120" s="32">
        <v>2.0369999999999999</v>
      </c>
      <c r="H120" s="32">
        <v>56735</v>
      </c>
      <c r="I120" s="32">
        <v>74</v>
      </c>
      <c r="J120" s="32">
        <v>30</v>
      </c>
      <c r="K120" s="32">
        <v>65.38</v>
      </c>
      <c r="L120" s="32">
        <v>1.3260000000000001</v>
      </c>
      <c r="M120" s="32"/>
      <c r="N120" s="32">
        <v>0.25</v>
      </c>
      <c r="O120" s="32">
        <v>6.2700000000000006E-2</v>
      </c>
      <c r="P120" s="32">
        <v>4.4379999999999997</v>
      </c>
      <c r="Q120" s="32">
        <v>4.4379999999999997</v>
      </c>
      <c r="R120" s="32">
        <v>5.9960000000000004</v>
      </c>
      <c r="S120" s="32">
        <v>81</v>
      </c>
      <c r="T120" s="32">
        <v>81</v>
      </c>
      <c r="U120" s="32">
        <v>117</v>
      </c>
      <c r="V120" s="32">
        <v>3.78</v>
      </c>
      <c r="W120" s="32">
        <v>3.78</v>
      </c>
      <c r="X120" s="32">
        <v>3.54</v>
      </c>
      <c r="Y120" s="32">
        <v>15</v>
      </c>
      <c r="Z120" s="32">
        <v>15</v>
      </c>
      <c r="AA120" s="32">
        <v>35.450000000000003</v>
      </c>
      <c r="AB120" s="32">
        <v>-0.21829999999999999</v>
      </c>
      <c r="AC120" s="32">
        <v>-0.21829999999999999</v>
      </c>
      <c r="AD120" s="32">
        <v>-0.1643</v>
      </c>
      <c r="AE120" s="32" t="s">
        <v>42</v>
      </c>
      <c r="AF120" s="32">
        <v>4.0019999999999998</v>
      </c>
      <c r="AG120" s="86">
        <v>1.213598928416634E-4</v>
      </c>
      <c r="AH120" s="32">
        <v>-0.39</v>
      </c>
      <c r="AI120" s="32">
        <v>2.66</v>
      </c>
      <c r="AJ120" s="32">
        <v>2.6</v>
      </c>
      <c r="AK120" s="119">
        <v>2.4599999999999998E-10</v>
      </c>
      <c r="AL120" s="292">
        <v>3.9699999999999996E-3</v>
      </c>
      <c r="AM120" s="34">
        <f t="shared" si="26"/>
        <v>97.661999999999978</v>
      </c>
    </row>
    <row r="121" spans="1:51" x14ac:dyDescent="0.25">
      <c r="A121" s="31" t="s">
        <v>64</v>
      </c>
      <c r="B121" s="31">
        <v>1.6372</v>
      </c>
      <c r="C121" s="32">
        <v>2.1052</v>
      </c>
      <c r="D121" s="32">
        <v>2.6503999999999999</v>
      </c>
      <c r="E121" s="79">
        <f t="shared" si="29"/>
        <v>1.2589777693330799</v>
      </c>
      <c r="F121" s="32">
        <v>1.88</v>
      </c>
      <c r="G121" s="32">
        <v>2.0369999999999999</v>
      </c>
      <c r="H121" s="32">
        <v>56735</v>
      </c>
      <c r="I121" s="32">
        <v>74</v>
      </c>
      <c r="J121" s="32">
        <v>30</v>
      </c>
      <c r="K121" s="32">
        <v>65.38</v>
      </c>
      <c r="L121" s="32">
        <v>1.3260000000000001</v>
      </c>
      <c r="M121" s="32"/>
      <c r="N121" s="32">
        <v>0.25</v>
      </c>
      <c r="O121" s="32">
        <v>6.2700000000000006E-2</v>
      </c>
      <c r="P121" s="32">
        <v>4.4379999999999997</v>
      </c>
      <c r="Q121" s="32">
        <v>4.4379999999999997</v>
      </c>
      <c r="R121" s="32">
        <v>5.9960000000000004</v>
      </c>
      <c r="S121" s="32">
        <v>81</v>
      </c>
      <c r="T121" s="32">
        <v>81</v>
      </c>
      <c r="U121" s="32">
        <v>117</v>
      </c>
      <c r="V121" s="32">
        <v>3.78</v>
      </c>
      <c r="W121" s="32">
        <v>3.78</v>
      </c>
      <c r="X121" s="32">
        <v>3.54</v>
      </c>
      <c r="Y121" s="32">
        <v>15</v>
      </c>
      <c r="Z121" s="32">
        <v>15</v>
      </c>
      <c r="AA121" s="32">
        <v>35.450000000000003</v>
      </c>
      <c r="AB121" s="32">
        <v>-0.21829999999999999</v>
      </c>
      <c r="AC121" s="32">
        <v>-0.21829999999999999</v>
      </c>
      <c r="AD121" s="32">
        <v>-0.1643</v>
      </c>
      <c r="AE121" s="32" t="s">
        <v>43</v>
      </c>
      <c r="AF121" s="32">
        <v>2.0099999999999998</v>
      </c>
      <c r="AG121" s="86">
        <v>1.0828692705685033E-4</v>
      </c>
      <c r="AH121" s="32">
        <v>-0.217</v>
      </c>
      <c r="AI121" s="32">
        <v>2.76</v>
      </c>
      <c r="AJ121" s="32">
        <v>2.89</v>
      </c>
      <c r="AK121" s="119">
        <v>1.8999999999999999E-11</v>
      </c>
      <c r="AL121" s="292">
        <v>8.0999999999999996E-3</v>
      </c>
      <c r="AM121" s="34">
        <f t="shared" si="26"/>
        <v>15.389999999999997</v>
      </c>
    </row>
    <row r="122" spans="1:51" x14ac:dyDescent="0.25">
      <c r="A122" s="31" t="s">
        <v>64</v>
      </c>
      <c r="B122" s="31">
        <v>1.6372</v>
      </c>
      <c r="C122" s="32">
        <v>2.1052</v>
      </c>
      <c r="D122" s="32">
        <v>2.8742000000000001</v>
      </c>
      <c r="E122" s="79">
        <f t="shared" si="29"/>
        <v>1.3652859585787573</v>
      </c>
      <c r="F122" s="32">
        <v>1.88</v>
      </c>
      <c r="G122" s="32">
        <v>2.0369999999999999</v>
      </c>
      <c r="H122" s="32">
        <v>56735</v>
      </c>
      <c r="I122" s="32">
        <v>74</v>
      </c>
      <c r="J122" s="32">
        <v>30</v>
      </c>
      <c r="K122" s="32">
        <v>65.38</v>
      </c>
      <c r="L122" s="32">
        <v>1.3260000000000001</v>
      </c>
      <c r="M122" s="32"/>
      <c r="N122" s="32">
        <v>0.25</v>
      </c>
      <c r="O122" s="32">
        <v>6.2700000000000006E-2</v>
      </c>
      <c r="P122" s="32">
        <v>4.4379999999999997</v>
      </c>
      <c r="Q122" s="32">
        <v>4.4379999999999997</v>
      </c>
      <c r="R122" s="32">
        <v>5.9960000000000004</v>
      </c>
      <c r="S122" s="32">
        <v>81</v>
      </c>
      <c r="T122" s="32">
        <v>81</v>
      </c>
      <c r="U122" s="32">
        <v>117</v>
      </c>
      <c r="V122" s="32">
        <v>3.78</v>
      </c>
      <c r="W122" s="32">
        <v>3.78</v>
      </c>
      <c r="X122" s="32">
        <v>3.54</v>
      </c>
      <c r="Y122" s="32">
        <v>15</v>
      </c>
      <c r="Z122" s="32">
        <v>15</v>
      </c>
      <c r="AA122" s="32">
        <v>35.450000000000003</v>
      </c>
      <c r="AB122" s="32">
        <v>-0.21829999999999999</v>
      </c>
      <c r="AC122" s="32">
        <v>-0.21829999999999999</v>
      </c>
      <c r="AD122" s="32">
        <v>-0.1643</v>
      </c>
      <c r="AE122" s="32" t="s">
        <v>44</v>
      </c>
      <c r="AF122" s="32">
        <v>31.998999999999999</v>
      </c>
      <c r="AG122" s="86">
        <v>1.5402755908922099E-5</v>
      </c>
      <c r="AH122" s="32">
        <v>2.1999999999999999E-2</v>
      </c>
      <c r="AI122" s="32">
        <v>2.94</v>
      </c>
      <c r="AJ122" s="32">
        <v>3.46</v>
      </c>
      <c r="AK122" s="119">
        <v>1E-14</v>
      </c>
      <c r="AL122" s="292">
        <v>7.8100000000000003E-2</v>
      </c>
      <c r="AM122" s="34">
        <f t="shared" si="26"/>
        <v>7.8100000000000003E-2</v>
      </c>
    </row>
    <row r="123" spans="1:51" x14ac:dyDescent="0.25">
      <c r="A123" s="31" t="s">
        <v>64</v>
      </c>
      <c r="B123" s="31">
        <v>1.6372</v>
      </c>
      <c r="C123" s="32">
        <v>2.1052</v>
      </c>
      <c r="D123" s="32">
        <v>2.8965999999999998</v>
      </c>
      <c r="E123" s="79">
        <f t="shared" si="29"/>
        <v>1.3759262777883337</v>
      </c>
      <c r="F123" s="32">
        <v>1.88</v>
      </c>
      <c r="G123" s="32">
        <v>2.0369999999999999</v>
      </c>
      <c r="H123" s="32">
        <v>56735</v>
      </c>
      <c r="I123" s="32">
        <v>74</v>
      </c>
      <c r="J123" s="32">
        <v>30</v>
      </c>
      <c r="K123" s="32">
        <v>65.38</v>
      </c>
      <c r="L123" s="32">
        <v>1.3260000000000001</v>
      </c>
      <c r="M123" s="32"/>
      <c r="N123" s="32">
        <v>0.25</v>
      </c>
      <c r="O123" s="32">
        <v>6.2700000000000006E-2</v>
      </c>
      <c r="P123" s="32">
        <v>4.4379999999999997</v>
      </c>
      <c r="Q123" s="32">
        <v>4.4379999999999997</v>
      </c>
      <c r="R123" s="32">
        <v>5.9960000000000004</v>
      </c>
      <c r="S123" s="32">
        <v>81</v>
      </c>
      <c r="T123" s="32">
        <v>81</v>
      </c>
      <c r="U123" s="32">
        <v>117</v>
      </c>
      <c r="V123" s="32">
        <v>3.78</v>
      </c>
      <c r="W123" s="32">
        <v>3.78</v>
      </c>
      <c r="X123" s="32">
        <v>3.54</v>
      </c>
      <c r="Y123" s="32">
        <v>15</v>
      </c>
      <c r="Z123" s="32">
        <v>15</v>
      </c>
      <c r="AA123" s="32">
        <v>35.450000000000003</v>
      </c>
      <c r="AB123" s="32">
        <v>-0.21829999999999999</v>
      </c>
      <c r="AC123" s="32">
        <v>-0.21829999999999999</v>
      </c>
      <c r="AD123" s="32">
        <v>-0.1643</v>
      </c>
      <c r="AE123" s="32" t="s">
        <v>45</v>
      </c>
      <c r="AF123" s="32">
        <v>44.01</v>
      </c>
      <c r="AG123" s="86">
        <v>8.9625087063364713E-6</v>
      </c>
      <c r="AH123" s="32">
        <v>0.22500000000000001</v>
      </c>
      <c r="AI123" s="32">
        <v>3.24</v>
      </c>
      <c r="AJ123" s="32">
        <v>3.3</v>
      </c>
      <c r="AK123" s="119">
        <v>5.2000000000000001E-15</v>
      </c>
      <c r="AL123" s="292">
        <v>0.55300000000000005</v>
      </c>
      <c r="AM123" s="34">
        <f t="shared" si="26"/>
        <v>0.28756000000000004</v>
      </c>
      <c r="AQ123" s="44"/>
      <c r="AR123" s="44"/>
      <c r="AV123" s="44"/>
      <c r="AW123" s="44"/>
      <c r="AX123" s="44"/>
      <c r="AY123" s="44"/>
    </row>
    <row r="124" spans="1:51" x14ac:dyDescent="0.25">
      <c r="A124" s="31" t="s">
        <v>64</v>
      </c>
      <c r="B124" s="31">
        <v>1.6372</v>
      </c>
      <c r="C124" s="32">
        <v>2.1052</v>
      </c>
      <c r="D124" s="32">
        <v>2.8965999999999998</v>
      </c>
      <c r="E124" s="79">
        <f t="shared" ref="E124" si="36">D124/C124</f>
        <v>1.3759262777883337</v>
      </c>
      <c r="F124" s="32">
        <v>1.88</v>
      </c>
      <c r="G124" s="32">
        <v>2.0369999999999999</v>
      </c>
      <c r="H124" s="32">
        <v>56735</v>
      </c>
      <c r="I124" s="32">
        <v>74</v>
      </c>
      <c r="J124" s="32">
        <v>30</v>
      </c>
      <c r="K124" s="32">
        <v>65.38</v>
      </c>
      <c r="L124" s="32">
        <v>1.3260000000000001</v>
      </c>
      <c r="M124" s="32"/>
      <c r="N124" s="32">
        <v>0.25</v>
      </c>
      <c r="O124" s="32">
        <v>6.2700000000000006E-2</v>
      </c>
      <c r="P124" s="32">
        <v>4.4379999999999997</v>
      </c>
      <c r="Q124" s="32">
        <v>4.4379999999999997</v>
      </c>
      <c r="R124" s="32">
        <v>5.9960000000000004</v>
      </c>
      <c r="S124" s="32">
        <v>81</v>
      </c>
      <c r="T124" s="32">
        <v>81</v>
      </c>
      <c r="U124" s="32">
        <v>117</v>
      </c>
      <c r="V124" s="32">
        <v>3.78</v>
      </c>
      <c r="W124" s="32">
        <v>3.78</v>
      </c>
      <c r="X124" s="32">
        <v>3.54</v>
      </c>
      <c r="Y124" s="32">
        <v>15</v>
      </c>
      <c r="Z124" s="32">
        <v>15</v>
      </c>
      <c r="AA124" s="32">
        <v>35.450000000000003</v>
      </c>
      <c r="AB124" s="32">
        <v>-0.21829999999999999</v>
      </c>
      <c r="AC124" s="32">
        <v>-0.21829999999999999</v>
      </c>
      <c r="AD124" s="32">
        <v>-0.1643</v>
      </c>
      <c r="AE124" s="32" t="s">
        <v>536</v>
      </c>
      <c r="AF124" s="32">
        <v>46.005499999999998</v>
      </c>
      <c r="AG124" s="86"/>
      <c r="AH124" s="32">
        <v>0.83399999999999996</v>
      </c>
      <c r="AI124" s="32">
        <v>3.22</v>
      </c>
      <c r="AJ124" s="32">
        <v>3.3</v>
      </c>
      <c r="AK124" s="119">
        <v>2.2E-17</v>
      </c>
      <c r="AL124" s="292"/>
      <c r="AM124" s="34"/>
      <c r="AQ124" s="44"/>
      <c r="AR124" s="44"/>
      <c r="AV124" s="44"/>
      <c r="AW124" s="44"/>
      <c r="AX124" s="44"/>
      <c r="AY124" s="44"/>
    </row>
    <row r="125" spans="1:51" x14ac:dyDescent="0.25">
      <c r="A125" s="31" t="s">
        <v>64</v>
      </c>
      <c r="B125" s="31">
        <v>1.6372</v>
      </c>
      <c r="C125" s="32">
        <v>2.1052</v>
      </c>
      <c r="D125" s="32">
        <v>3.0550999999999999</v>
      </c>
      <c r="E125" s="79">
        <f t="shared" si="29"/>
        <v>1.4512160364810944</v>
      </c>
      <c r="F125" s="32">
        <v>1.88</v>
      </c>
      <c r="G125" s="32">
        <v>2.0369999999999999</v>
      </c>
      <c r="H125" s="32">
        <v>56735</v>
      </c>
      <c r="I125" s="32">
        <v>74</v>
      </c>
      <c r="J125" s="32">
        <v>30</v>
      </c>
      <c r="K125" s="32">
        <v>65.38</v>
      </c>
      <c r="L125" s="32">
        <v>1.3260000000000001</v>
      </c>
      <c r="M125" s="32"/>
      <c r="N125" s="32">
        <v>0.25</v>
      </c>
      <c r="O125" s="32">
        <v>6.2700000000000006E-2</v>
      </c>
      <c r="P125" s="32">
        <v>4.4379999999999997</v>
      </c>
      <c r="Q125" s="32">
        <v>4.4379999999999997</v>
      </c>
      <c r="R125" s="32">
        <v>5.9960000000000004</v>
      </c>
      <c r="S125" s="32">
        <v>81</v>
      </c>
      <c r="T125" s="32">
        <v>81</v>
      </c>
      <c r="U125" s="32">
        <v>117</v>
      </c>
      <c r="V125" s="32">
        <v>3.78</v>
      </c>
      <c r="W125" s="32">
        <v>3.78</v>
      </c>
      <c r="X125" s="32">
        <v>3.54</v>
      </c>
      <c r="Y125" s="32">
        <v>15</v>
      </c>
      <c r="Z125" s="32">
        <v>15</v>
      </c>
      <c r="AA125" s="32">
        <v>35.450000000000003</v>
      </c>
      <c r="AB125" s="32">
        <v>-0.21829999999999999</v>
      </c>
      <c r="AC125" s="32">
        <v>-0.21829999999999999</v>
      </c>
      <c r="AD125" s="32">
        <v>-0.1643</v>
      </c>
      <c r="AE125" s="32" t="s">
        <v>46</v>
      </c>
      <c r="AF125" s="32">
        <v>28</v>
      </c>
      <c r="AG125" s="86">
        <v>1.4859953853764374E-5</v>
      </c>
      <c r="AH125" s="32">
        <v>3.6999999999999998E-2</v>
      </c>
      <c r="AI125" s="32">
        <v>3.13</v>
      </c>
      <c r="AJ125" s="32">
        <v>3.64</v>
      </c>
      <c r="AK125" s="125">
        <v>2.1000000000000001E-16</v>
      </c>
      <c r="AL125" s="292">
        <v>5.9700000000000003E-2</v>
      </c>
      <c r="AM125" s="34">
        <f t="shared" si="26"/>
        <v>1.2537E-3</v>
      </c>
    </row>
    <row r="126" spans="1:51" x14ac:dyDescent="0.25">
      <c r="A126" s="31" t="s">
        <v>64</v>
      </c>
      <c r="B126" s="31">
        <v>1.6372</v>
      </c>
      <c r="C126" s="32">
        <v>2.1052</v>
      </c>
      <c r="D126" s="32">
        <v>3.3155000000000001</v>
      </c>
      <c r="E126" s="79">
        <f t="shared" si="29"/>
        <v>1.5749097472924189</v>
      </c>
      <c r="F126" s="32">
        <v>1.88</v>
      </c>
      <c r="G126" s="32">
        <v>2.0369999999999999</v>
      </c>
      <c r="H126" s="32">
        <v>56735</v>
      </c>
      <c r="I126" s="32">
        <v>74</v>
      </c>
      <c r="J126" s="32">
        <v>30</v>
      </c>
      <c r="K126" s="32">
        <v>65.38</v>
      </c>
      <c r="L126" s="32">
        <v>1.3260000000000001</v>
      </c>
      <c r="M126" s="32"/>
      <c r="N126" s="32">
        <v>0.25</v>
      </c>
      <c r="O126" s="32">
        <v>6.2700000000000006E-2</v>
      </c>
      <c r="P126" s="32">
        <v>4.4379999999999997</v>
      </c>
      <c r="Q126" s="32">
        <v>4.4379999999999997</v>
      </c>
      <c r="R126" s="32">
        <v>5.9960000000000004</v>
      </c>
      <c r="S126" s="32">
        <v>81</v>
      </c>
      <c r="T126" s="32">
        <v>81</v>
      </c>
      <c r="U126" s="32">
        <v>117</v>
      </c>
      <c r="V126" s="32">
        <v>3.78</v>
      </c>
      <c r="W126" s="32">
        <v>3.78</v>
      </c>
      <c r="X126" s="32">
        <v>3.54</v>
      </c>
      <c r="Y126" s="32">
        <v>15</v>
      </c>
      <c r="Z126" s="32">
        <v>15</v>
      </c>
      <c r="AA126" s="32">
        <v>35.450000000000003</v>
      </c>
      <c r="AB126" s="32">
        <v>-0.21829999999999999</v>
      </c>
      <c r="AC126" s="32">
        <v>-0.21829999999999999</v>
      </c>
      <c r="AD126" s="32">
        <v>-0.1643</v>
      </c>
      <c r="AE126" s="32" t="s">
        <v>47</v>
      </c>
      <c r="AF126" s="32">
        <v>16.04</v>
      </c>
      <c r="AG126" s="86">
        <v>1.6328551327402565E-5</v>
      </c>
      <c r="AH126" s="32">
        <v>1.0999999999999999E-2</v>
      </c>
      <c r="AI126" s="32">
        <v>3.25</v>
      </c>
      <c r="AJ126" s="32">
        <v>3.8</v>
      </c>
      <c r="AK126" s="125">
        <v>1.3E-20</v>
      </c>
      <c r="AL126" s="292">
        <v>0.31900000000000001</v>
      </c>
      <c r="AM126" s="34">
        <f t="shared" si="26"/>
        <v>4.1469999999999997E-7</v>
      </c>
    </row>
    <row r="127" spans="1:51" x14ac:dyDescent="0.25">
      <c r="A127" s="31" t="s">
        <v>64</v>
      </c>
      <c r="B127" s="31">
        <v>1.6372</v>
      </c>
      <c r="C127" s="32">
        <v>2.1052</v>
      </c>
      <c r="D127" s="32">
        <v>3.36</v>
      </c>
      <c r="E127" s="79">
        <f t="shared" ref="E127" si="37">D127/C127</f>
        <v>1.5960478814364432</v>
      </c>
      <c r="F127" s="32">
        <v>1.88</v>
      </c>
      <c r="G127" s="32">
        <v>2.0369999999999999</v>
      </c>
      <c r="H127" s="32">
        <v>56735</v>
      </c>
      <c r="I127" s="32">
        <v>74</v>
      </c>
      <c r="J127" s="32">
        <v>30</v>
      </c>
      <c r="K127" s="32">
        <v>65.38</v>
      </c>
      <c r="L127" s="32">
        <v>1.3260000000000001</v>
      </c>
      <c r="M127" s="32"/>
      <c r="N127" s="32">
        <v>0.25</v>
      </c>
      <c r="O127" s="32">
        <v>6.2700000000000006E-2</v>
      </c>
      <c r="P127" s="32">
        <v>4.4379999999999997</v>
      </c>
      <c r="Q127" s="32">
        <v>4.4379999999999997</v>
      </c>
      <c r="R127" s="32">
        <v>5.9960000000000004</v>
      </c>
      <c r="S127" s="32">
        <v>81</v>
      </c>
      <c r="T127" s="32">
        <v>81</v>
      </c>
      <c r="U127" s="32">
        <v>117</v>
      </c>
      <c r="V127" s="32">
        <v>3.78</v>
      </c>
      <c r="W127" s="32">
        <v>3.78</v>
      </c>
      <c r="X127" s="32">
        <v>3.54</v>
      </c>
      <c r="Y127" s="32">
        <v>15</v>
      </c>
      <c r="Z127" s="32">
        <v>15</v>
      </c>
      <c r="AA127" s="32">
        <v>35.450000000000003</v>
      </c>
      <c r="AB127" s="32">
        <v>-0.21829999999999999</v>
      </c>
      <c r="AC127" s="32">
        <v>-0.21829999999999999</v>
      </c>
      <c r="AD127" s="32">
        <v>-0.1643</v>
      </c>
      <c r="AE127" s="32" t="s">
        <v>537</v>
      </c>
      <c r="AF127" s="32">
        <v>64.066000000000003</v>
      </c>
      <c r="AG127" s="86"/>
      <c r="AH127" s="32">
        <v>0.251</v>
      </c>
      <c r="AI127" s="32">
        <v>3.55</v>
      </c>
      <c r="AJ127" s="32">
        <v>4.0999999999999996</v>
      </c>
      <c r="AK127" s="125">
        <v>1.9800000000000001E-21</v>
      </c>
      <c r="AL127" s="292"/>
      <c r="AM127" s="34"/>
    </row>
    <row r="128" spans="1:51" x14ac:dyDescent="0.25">
      <c r="A128" s="31" t="s">
        <v>64</v>
      </c>
      <c r="B128" s="31">
        <v>1.6372</v>
      </c>
      <c r="C128" s="32">
        <v>2.1052</v>
      </c>
      <c r="D128" s="32">
        <v>3.36</v>
      </c>
      <c r="E128" s="79">
        <f t="shared" si="29"/>
        <v>1.5960478814364432</v>
      </c>
      <c r="F128" s="32">
        <v>1.88</v>
      </c>
      <c r="G128" s="32">
        <v>2.0369999999999999</v>
      </c>
      <c r="H128" s="32">
        <v>56735</v>
      </c>
      <c r="I128" s="32">
        <v>74</v>
      </c>
      <c r="J128" s="32">
        <v>30</v>
      </c>
      <c r="K128" s="32">
        <v>65.38</v>
      </c>
      <c r="L128" s="32">
        <v>1.3260000000000001</v>
      </c>
      <c r="M128" s="32"/>
      <c r="N128" s="32">
        <v>0.25</v>
      </c>
      <c r="O128" s="32">
        <v>6.2700000000000006E-2</v>
      </c>
      <c r="P128" s="32">
        <v>4.4379999999999997</v>
      </c>
      <c r="Q128" s="32">
        <v>4.4379999999999997</v>
      </c>
      <c r="R128" s="32">
        <v>5.9960000000000004</v>
      </c>
      <c r="S128" s="32">
        <v>81</v>
      </c>
      <c r="T128" s="32">
        <v>81</v>
      </c>
      <c r="U128" s="32">
        <v>117</v>
      </c>
      <c r="V128" s="32">
        <v>3.78</v>
      </c>
      <c r="W128" s="32">
        <v>3.78</v>
      </c>
      <c r="X128" s="32">
        <v>3.54</v>
      </c>
      <c r="Y128" s="32">
        <v>15</v>
      </c>
      <c r="Z128" s="32">
        <v>15</v>
      </c>
      <c r="AA128" s="32">
        <v>35.450000000000003</v>
      </c>
      <c r="AB128" s="32">
        <v>-0.21829999999999999</v>
      </c>
      <c r="AC128" s="32">
        <v>-0.21829999999999999</v>
      </c>
      <c r="AD128" s="32">
        <v>-0.1643</v>
      </c>
      <c r="AE128" s="32" t="s">
        <v>48</v>
      </c>
      <c r="AF128" s="32">
        <v>28.05</v>
      </c>
      <c r="AG128" s="32">
        <v>8.597859657763983E-6</v>
      </c>
      <c r="AH128" s="32">
        <v>8.6999999999999994E-2</v>
      </c>
      <c r="AI128" s="32">
        <v>3.59</v>
      </c>
      <c r="AJ128" s="32">
        <v>3.9</v>
      </c>
      <c r="AK128" s="125">
        <v>6.5700000000000002E-20</v>
      </c>
      <c r="AL128" s="292">
        <v>2.4271330675941858</v>
      </c>
      <c r="AM128" s="35">
        <f t="shared" si="26"/>
        <v>1.5946264254093799E-5</v>
      </c>
    </row>
    <row r="129" spans="1:51" x14ac:dyDescent="0.25">
      <c r="A129" s="31" t="s">
        <v>64</v>
      </c>
      <c r="B129" s="31">
        <v>1.6372</v>
      </c>
      <c r="C129" s="32">
        <v>2.1052</v>
      </c>
      <c r="D129" s="32">
        <v>3.41</v>
      </c>
      <c r="E129" s="79">
        <f t="shared" si="29"/>
        <v>1.6197985939578188</v>
      </c>
      <c r="F129" s="32">
        <v>1.88</v>
      </c>
      <c r="G129" s="32">
        <v>2.0369999999999999</v>
      </c>
      <c r="H129" s="32">
        <v>56735</v>
      </c>
      <c r="I129" s="32">
        <v>74</v>
      </c>
      <c r="J129" s="32">
        <v>30</v>
      </c>
      <c r="K129" s="32">
        <v>65.38</v>
      </c>
      <c r="L129" s="32">
        <v>1.3260000000000001</v>
      </c>
      <c r="M129" s="32"/>
      <c r="N129" s="32">
        <v>0.25</v>
      </c>
      <c r="O129" s="32">
        <v>6.2700000000000006E-2</v>
      </c>
      <c r="P129" s="32">
        <v>4.4379999999999997</v>
      </c>
      <c r="Q129" s="32">
        <v>4.4379999999999997</v>
      </c>
      <c r="R129" s="32">
        <v>5.9960000000000004</v>
      </c>
      <c r="S129" s="32">
        <v>81</v>
      </c>
      <c r="T129" s="32">
        <v>81</v>
      </c>
      <c r="U129" s="32">
        <v>117</v>
      </c>
      <c r="V129" s="32">
        <v>3.78</v>
      </c>
      <c r="W129" s="32">
        <v>3.78</v>
      </c>
      <c r="X129" s="32">
        <v>3.54</v>
      </c>
      <c r="Y129" s="32">
        <v>15</v>
      </c>
      <c r="Z129" s="32">
        <v>15</v>
      </c>
      <c r="AA129" s="32">
        <v>35.450000000000003</v>
      </c>
      <c r="AB129" s="32">
        <v>-0.21829999999999999</v>
      </c>
      <c r="AC129" s="32">
        <v>-0.21829999999999999</v>
      </c>
      <c r="AD129" s="32">
        <v>-0.1643</v>
      </c>
      <c r="AE129" s="32" t="s">
        <v>49</v>
      </c>
      <c r="AF129" s="32">
        <v>30.07</v>
      </c>
      <c r="AG129" s="32">
        <v>7.4674534117532306E-6</v>
      </c>
      <c r="AH129" s="32">
        <v>9.9000000000000005E-2</v>
      </c>
      <c r="AI129" s="32">
        <v>3.72</v>
      </c>
      <c r="AJ129" s="32">
        <v>4</v>
      </c>
      <c r="AK129" s="125">
        <v>9.9199999999999997E-22</v>
      </c>
      <c r="AL129" s="292">
        <v>4.7696204259014809</v>
      </c>
      <c r="AM129" s="35">
        <f t="shared" si="26"/>
        <v>4.7314634624942691E-7</v>
      </c>
      <c r="AQ129" s="44"/>
      <c r="AR129" s="44"/>
      <c r="AV129" s="44"/>
      <c r="AW129" s="44"/>
      <c r="AX129" s="44"/>
      <c r="AY129" s="44"/>
    </row>
    <row r="130" spans="1:51" x14ac:dyDescent="0.25">
      <c r="A130" s="31" t="s">
        <v>64</v>
      </c>
      <c r="B130" s="31">
        <v>1.6372</v>
      </c>
      <c r="C130" s="32">
        <v>2.1052</v>
      </c>
      <c r="D130" s="32">
        <v>3.51</v>
      </c>
      <c r="E130" s="79">
        <f t="shared" si="29"/>
        <v>1.66730001900057</v>
      </c>
      <c r="F130" s="32">
        <v>1.88</v>
      </c>
      <c r="G130" s="32">
        <v>2.0369999999999999</v>
      </c>
      <c r="H130" s="32">
        <v>56735</v>
      </c>
      <c r="I130" s="32">
        <v>74</v>
      </c>
      <c r="J130" s="32">
        <v>30</v>
      </c>
      <c r="K130" s="32">
        <v>65.38</v>
      </c>
      <c r="L130" s="32">
        <v>1.3260000000000001</v>
      </c>
      <c r="M130" s="32"/>
      <c r="N130" s="32">
        <v>0.25</v>
      </c>
      <c r="O130" s="32">
        <v>6.2700000000000006E-2</v>
      </c>
      <c r="P130" s="32">
        <v>4.4379999999999997</v>
      </c>
      <c r="Q130" s="32">
        <v>4.4379999999999997</v>
      </c>
      <c r="R130" s="32">
        <v>5.9960000000000004</v>
      </c>
      <c r="S130" s="32">
        <v>81</v>
      </c>
      <c r="T130" s="32">
        <v>81</v>
      </c>
      <c r="U130" s="32">
        <v>117</v>
      </c>
      <c r="V130" s="32">
        <v>3.78</v>
      </c>
      <c r="W130" s="32">
        <v>3.78</v>
      </c>
      <c r="X130" s="32">
        <v>3.54</v>
      </c>
      <c r="Y130" s="32">
        <v>15</v>
      </c>
      <c r="Z130" s="32">
        <v>15</v>
      </c>
      <c r="AA130" s="32">
        <v>35.450000000000003</v>
      </c>
      <c r="AB130" s="32">
        <v>-0.21829999999999999</v>
      </c>
      <c r="AC130" s="32">
        <v>-0.21829999999999999</v>
      </c>
      <c r="AD130" s="32">
        <v>-0.1643</v>
      </c>
      <c r="AE130" s="32" t="s">
        <v>50</v>
      </c>
      <c r="AF130" s="32">
        <v>42.08</v>
      </c>
      <c r="AG130" s="32">
        <v>4.9578486170417476E-6</v>
      </c>
      <c r="AH130" s="32">
        <v>0.14199999999999999</v>
      </c>
      <c r="AI130" s="32">
        <v>4.03</v>
      </c>
      <c r="AJ130" s="32">
        <v>4.5</v>
      </c>
      <c r="AK130" s="125">
        <v>7.4899999999999997E-24</v>
      </c>
      <c r="AL130" s="292">
        <v>22.39026047166799</v>
      </c>
      <c r="AM130" s="35">
        <f t="shared" si="26"/>
        <v>1.6770305093279323E-8</v>
      </c>
    </row>
    <row r="131" spans="1:51" x14ac:dyDescent="0.25">
      <c r="A131" s="31" t="s">
        <v>64</v>
      </c>
      <c r="B131" s="31">
        <v>1.6372</v>
      </c>
      <c r="C131" s="32">
        <v>2.1052</v>
      </c>
      <c r="D131" s="32">
        <v>3.61</v>
      </c>
      <c r="E131" s="79">
        <f t="shared" si="29"/>
        <v>1.7148014440433212</v>
      </c>
      <c r="F131" s="32">
        <v>1.88</v>
      </c>
      <c r="G131" s="32">
        <v>2.0369999999999999</v>
      </c>
      <c r="H131" s="32">
        <v>56735</v>
      </c>
      <c r="I131" s="32">
        <v>74</v>
      </c>
      <c r="J131" s="32">
        <v>30</v>
      </c>
      <c r="K131" s="32">
        <v>65.38</v>
      </c>
      <c r="L131" s="32">
        <v>1.3260000000000001</v>
      </c>
      <c r="M131" s="32"/>
      <c r="N131" s="32">
        <v>0.25</v>
      </c>
      <c r="O131" s="32">
        <v>6.2700000000000006E-2</v>
      </c>
      <c r="P131" s="32">
        <v>4.4379999999999997</v>
      </c>
      <c r="Q131" s="32">
        <v>4.4379999999999997</v>
      </c>
      <c r="R131" s="32">
        <v>5.9960000000000004</v>
      </c>
      <c r="S131" s="32">
        <v>81</v>
      </c>
      <c r="T131" s="32">
        <v>81</v>
      </c>
      <c r="U131" s="32">
        <v>117</v>
      </c>
      <c r="V131" s="32">
        <v>3.78</v>
      </c>
      <c r="W131" s="32">
        <v>3.78</v>
      </c>
      <c r="X131" s="32">
        <v>3.54</v>
      </c>
      <c r="Y131" s="32">
        <v>15</v>
      </c>
      <c r="Z131" s="32">
        <v>15</v>
      </c>
      <c r="AA131" s="32">
        <v>35.450000000000003</v>
      </c>
      <c r="AB131" s="32">
        <v>-0.21829999999999999</v>
      </c>
      <c r="AC131" s="32">
        <v>-0.21829999999999999</v>
      </c>
      <c r="AD131" s="32">
        <v>-0.1643</v>
      </c>
      <c r="AE131" s="32" t="s">
        <v>51</v>
      </c>
      <c r="AF131" s="32">
        <v>44.1</v>
      </c>
      <c r="AG131" s="32">
        <v>4.5187843755253608E-6</v>
      </c>
      <c r="AH131" s="32">
        <v>0.152</v>
      </c>
      <c r="AI131" s="32">
        <v>4.16</v>
      </c>
      <c r="AJ131" s="32">
        <v>4.3</v>
      </c>
      <c r="AK131" s="125">
        <v>1.29E-27</v>
      </c>
      <c r="AL131" s="292">
        <v>34.945514349000732</v>
      </c>
      <c r="AM131" s="35">
        <f t="shared" si="26"/>
        <v>4.5079713510210941E-12</v>
      </c>
    </row>
    <row r="132" spans="1:51" x14ac:dyDescent="0.25">
      <c r="A132" s="31" t="s">
        <v>64</v>
      </c>
      <c r="B132" s="31">
        <v>1.6372</v>
      </c>
      <c r="C132" s="32">
        <v>2.1052</v>
      </c>
      <c r="D132" s="32">
        <v>3.62</v>
      </c>
      <c r="E132" s="79">
        <f t="shared" si="29"/>
        <v>1.7195515865475965</v>
      </c>
      <c r="F132" s="32">
        <v>1.88</v>
      </c>
      <c r="G132" s="32">
        <v>2.0369999999999999</v>
      </c>
      <c r="H132" s="32">
        <v>56735</v>
      </c>
      <c r="I132" s="32">
        <v>74</v>
      </c>
      <c r="J132" s="32">
        <v>30</v>
      </c>
      <c r="K132" s="32">
        <v>65.38</v>
      </c>
      <c r="L132" s="32">
        <v>1.3260000000000001</v>
      </c>
      <c r="M132" s="32"/>
      <c r="N132" s="32">
        <v>0.25</v>
      </c>
      <c r="O132" s="32">
        <v>6.2700000000000006E-2</v>
      </c>
      <c r="P132" s="32">
        <v>4.4379999999999997</v>
      </c>
      <c r="Q132" s="32">
        <v>4.4379999999999997</v>
      </c>
      <c r="R132" s="32">
        <v>5.9960000000000004</v>
      </c>
      <c r="S132" s="32">
        <v>81</v>
      </c>
      <c r="T132" s="32">
        <v>81</v>
      </c>
      <c r="U132" s="32">
        <v>117</v>
      </c>
      <c r="V132" s="32">
        <v>3.78</v>
      </c>
      <c r="W132" s="32">
        <v>3.78</v>
      </c>
      <c r="X132" s="32">
        <v>3.54</v>
      </c>
      <c r="Y132" s="32">
        <v>15</v>
      </c>
      <c r="Z132" s="32">
        <v>15</v>
      </c>
      <c r="AA132" s="32">
        <v>35.450000000000003</v>
      </c>
      <c r="AB132" s="32">
        <v>-0.21829999999999999</v>
      </c>
      <c r="AC132" s="32">
        <v>-0.21829999999999999</v>
      </c>
      <c r="AD132" s="32">
        <v>-0.1643</v>
      </c>
      <c r="AE132" s="32" t="s">
        <v>52</v>
      </c>
      <c r="AF132" s="32">
        <v>58.12</v>
      </c>
      <c r="AG132" s="32">
        <v>2.9135357642312415E-6</v>
      </c>
      <c r="AH132" s="32">
        <v>0.2</v>
      </c>
      <c r="AI132" s="32">
        <v>4.5199999999999996</v>
      </c>
      <c r="AJ132" s="32">
        <v>4.5</v>
      </c>
      <c r="AK132" s="119">
        <v>3.2500000000000001E-27</v>
      </c>
      <c r="AL132" s="292"/>
      <c r="AM132" s="35"/>
    </row>
    <row r="133" spans="1:51" x14ac:dyDescent="0.25">
      <c r="A133" s="31" t="s">
        <v>64</v>
      </c>
      <c r="B133" s="31">
        <v>1.6372</v>
      </c>
      <c r="C133" s="32">
        <v>2.1052</v>
      </c>
      <c r="D133" s="32">
        <v>3.41</v>
      </c>
      <c r="E133" s="79">
        <f t="shared" ref="E133:E136" si="38">D133/C133</f>
        <v>1.6197985939578188</v>
      </c>
      <c r="F133" s="32">
        <v>1.88</v>
      </c>
      <c r="G133" s="32">
        <v>2.0369999999999999</v>
      </c>
      <c r="H133" s="32">
        <v>56735</v>
      </c>
      <c r="I133" s="32">
        <v>74</v>
      </c>
      <c r="J133" s="32">
        <v>30</v>
      </c>
      <c r="K133" s="32">
        <v>65.38</v>
      </c>
      <c r="L133" s="32">
        <v>1.3260000000000001</v>
      </c>
      <c r="M133" s="32"/>
      <c r="N133" s="32">
        <v>0.25</v>
      </c>
      <c r="O133" s="32">
        <v>6.2700000000000006E-2</v>
      </c>
      <c r="P133" s="32">
        <v>4.4379999999999997</v>
      </c>
      <c r="Q133" s="32">
        <v>4.4379999999999997</v>
      </c>
      <c r="R133" s="32">
        <v>5.9960000000000004</v>
      </c>
      <c r="S133" s="32">
        <v>81</v>
      </c>
      <c r="T133" s="32">
        <v>81</v>
      </c>
      <c r="U133" s="32">
        <v>117</v>
      </c>
      <c r="V133" s="32">
        <v>3.78</v>
      </c>
      <c r="W133" s="32">
        <v>3.78</v>
      </c>
      <c r="X133" s="32">
        <v>3.54</v>
      </c>
      <c r="Y133" s="32">
        <v>15</v>
      </c>
      <c r="Z133" s="32">
        <v>15</v>
      </c>
      <c r="AA133" s="32">
        <v>35.450000000000003</v>
      </c>
      <c r="AB133" s="32">
        <v>-0.21829999999999999</v>
      </c>
      <c r="AC133" s="32">
        <v>-0.21829999999999999</v>
      </c>
      <c r="AD133" s="32">
        <v>-0.1643</v>
      </c>
      <c r="AE133" s="32" t="s">
        <v>53</v>
      </c>
      <c r="AF133" s="32">
        <v>83.8</v>
      </c>
      <c r="AG133" s="86"/>
      <c r="AH133" s="32">
        <v>5.0000000000000001E-3</v>
      </c>
      <c r="AI133" s="32">
        <v>4</v>
      </c>
      <c r="AJ133" s="32">
        <v>3.69</v>
      </c>
      <c r="AK133" s="119">
        <v>7.6E-19</v>
      </c>
      <c r="AL133" s="292"/>
      <c r="AM133" s="35">
        <f t="shared" ref="AM133:AM136" si="39">AK133*10000*(AL133)*10000000000</f>
        <v>0</v>
      </c>
    </row>
    <row r="134" spans="1:51" x14ac:dyDescent="0.25">
      <c r="A134" s="31" t="s">
        <v>64</v>
      </c>
      <c r="B134" s="31">
        <v>1.6372</v>
      </c>
      <c r="C134" s="32">
        <v>2.1052</v>
      </c>
      <c r="D134" s="32">
        <v>3.51</v>
      </c>
      <c r="E134" s="79">
        <f t="shared" si="38"/>
        <v>1.66730001900057</v>
      </c>
      <c r="F134" s="32">
        <v>1.88</v>
      </c>
      <c r="G134" s="32">
        <v>2.0369999999999999</v>
      </c>
      <c r="H134" s="32">
        <v>56735</v>
      </c>
      <c r="I134" s="32">
        <v>74</v>
      </c>
      <c r="J134" s="32">
        <v>30</v>
      </c>
      <c r="K134" s="32">
        <v>65.38</v>
      </c>
      <c r="L134" s="32">
        <v>1.3260000000000001</v>
      </c>
      <c r="M134" s="32"/>
      <c r="N134" s="32">
        <v>0.25</v>
      </c>
      <c r="O134" s="32">
        <v>6.2700000000000006E-2</v>
      </c>
      <c r="P134" s="32">
        <v>4.4379999999999997</v>
      </c>
      <c r="Q134" s="32">
        <v>4.4379999999999997</v>
      </c>
      <c r="R134" s="32">
        <v>5.9960000000000004</v>
      </c>
      <c r="S134" s="32">
        <v>81</v>
      </c>
      <c r="T134" s="32">
        <v>81</v>
      </c>
      <c r="U134" s="32">
        <v>117</v>
      </c>
      <c r="V134" s="32">
        <v>3.78</v>
      </c>
      <c r="W134" s="32">
        <v>3.78</v>
      </c>
      <c r="X134" s="32">
        <v>3.54</v>
      </c>
      <c r="Y134" s="32">
        <v>15</v>
      </c>
      <c r="Z134" s="32">
        <v>15</v>
      </c>
      <c r="AA134" s="32">
        <v>35.450000000000003</v>
      </c>
      <c r="AB134" s="32">
        <v>-0.21829999999999999</v>
      </c>
      <c r="AC134" s="32">
        <v>-0.21829999999999999</v>
      </c>
      <c r="AD134" s="32">
        <v>-0.1643</v>
      </c>
      <c r="AE134" s="32" t="s">
        <v>54</v>
      </c>
      <c r="AF134" s="32">
        <v>131.29</v>
      </c>
      <c r="AG134" s="32"/>
      <c r="AH134" s="32">
        <v>8.0000000000000002E-3</v>
      </c>
      <c r="AI134" s="32">
        <v>4.0999999999999996</v>
      </c>
      <c r="AJ134" s="32">
        <v>4.0999999999999996</v>
      </c>
      <c r="AK134" s="119">
        <v>4.6699999999999996E-25</v>
      </c>
      <c r="AL134" s="292"/>
      <c r="AM134" s="35">
        <f t="shared" si="39"/>
        <v>0</v>
      </c>
    </row>
    <row r="135" spans="1:51" x14ac:dyDescent="0.25">
      <c r="A135" s="31" t="s">
        <v>64</v>
      </c>
      <c r="B135" s="31">
        <v>1.6372</v>
      </c>
      <c r="C135" s="32">
        <v>2.1052</v>
      </c>
      <c r="D135" s="32">
        <v>3.61</v>
      </c>
      <c r="E135" s="79">
        <f t="shared" si="38"/>
        <v>1.7148014440433212</v>
      </c>
      <c r="F135" s="32">
        <v>1.88</v>
      </c>
      <c r="G135" s="32">
        <v>2.0369999999999999</v>
      </c>
      <c r="H135" s="32">
        <v>56735</v>
      </c>
      <c r="I135" s="32">
        <v>74</v>
      </c>
      <c r="J135" s="32">
        <v>30</v>
      </c>
      <c r="K135" s="32">
        <v>65.38</v>
      </c>
      <c r="L135" s="32">
        <v>1.3260000000000001</v>
      </c>
      <c r="M135" s="32"/>
      <c r="N135" s="32">
        <v>0.25</v>
      </c>
      <c r="O135" s="32">
        <v>6.2700000000000006E-2</v>
      </c>
      <c r="P135" s="32">
        <v>4.4379999999999997</v>
      </c>
      <c r="Q135" s="32">
        <v>4.4379999999999997</v>
      </c>
      <c r="R135" s="32">
        <v>5.9960000000000004</v>
      </c>
      <c r="S135" s="32">
        <v>81</v>
      </c>
      <c r="T135" s="32">
        <v>81</v>
      </c>
      <c r="U135" s="32">
        <v>117</v>
      </c>
      <c r="V135" s="32">
        <v>3.78</v>
      </c>
      <c r="W135" s="32">
        <v>3.78</v>
      </c>
      <c r="X135" s="32">
        <v>3.54</v>
      </c>
      <c r="Y135" s="32">
        <v>15</v>
      </c>
      <c r="Z135" s="32">
        <v>15</v>
      </c>
      <c r="AA135" s="32">
        <v>35.450000000000003</v>
      </c>
      <c r="AB135" s="32">
        <v>-0.21829999999999999</v>
      </c>
      <c r="AC135" s="32">
        <v>-0.21829999999999999</v>
      </c>
      <c r="AD135" s="32">
        <v>-0.1643</v>
      </c>
      <c r="AE135" s="32" t="s">
        <v>55</v>
      </c>
      <c r="AF135" s="32">
        <v>146.06</v>
      </c>
      <c r="AG135" s="32"/>
      <c r="AH135" s="32">
        <v>0.21</v>
      </c>
      <c r="AI135" s="32">
        <v>5.13</v>
      </c>
      <c r="AJ135" s="32">
        <v>5.0999999999999996</v>
      </c>
      <c r="AK135" s="119"/>
      <c r="AL135" s="292"/>
      <c r="AM135" s="35">
        <f t="shared" si="39"/>
        <v>0</v>
      </c>
    </row>
    <row r="136" spans="1:51" x14ac:dyDescent="0.25">
      <c r="A136" s="31" t="s">
        <v>64</v>
      </c>
      <c r="B136" s="31">
        <v>1.6372</v>
      </c>
      <c r="C136" s="32">
        <v>2.1052</v>
      </c>
      <c r="D136" s="32">
        <v>3.62</v>
      </c>
      <c r="E136" s="79">
        <f t="shared" si="38"/>
        <v>1.7195515865475965</v>
      </c>
      <c r="F136" s="32">
        <v>1.88</v>
      </c>
      <c r="G136" s="32">
        <v>2.0369999999999999</v>
      </c>
      <c r="H136" s="32">
        <v>56735</v>
      </c>
      <c r="I136" s="32">
        <v>74</v>
      </c>
      <c r="J136" s="32">
        <v>30</v>
      </c>
      <c r="K136" s="32">
        <v>65.38</v>
      </c>
      <c r="L136" s="32">
        <v>1.3260000000000001</v>
      </c>
      <c r="M136" s="32"/>
      <c r="N136" s="32">
        <v>0.25</v>
      </c>
      <c r="O136" s="32">
        <v>6.2700000000000006E-2</v>
      </c>
      <c r="P136" s="32">
        <v>4.4379999999999997</v>
      </c>
      <c r="Q136" s="32">
        <v>4.4379999999999997</v>
      </c>
      <c r="R136" s="32">
        <v>5.9960000000000004</v>
      </c>
      <c r="S136" s="32">
        <v>81</v>
      </c>
      <c r="T136" s="32">
        <v>81</v>
      </c>
      <c r="U136" s="32">
        <v>117</v>
      </c>
      <c r="V136" s="32">
        <v>3.78</v>
      </c>
      <c r="W136" s="32">
        <v>3.78</v>
      </c>
      <c r="X136" s="32">
        <v>3.54</v>
      </c>
      <c r="Y136" s="32">
        <v>15</v>
      </c>
      <c r="Z136" s="32">
        <v>15</v>
      </c>
      <c r="AA136" s="32">
        <v>35.450000000000003</v>
      </c>
      <c r="AB136" s="32">
        <v>-0.21829999999999999</v>
      </c>
      <c r="AC136" s="32">
        <v>-0.21829999999999999</v>
      </c>
      <c r="AD136" s="32">
        <v>-0.1643</v>
      </c>
      <c r="AE136" s="32" t="s">
        <v>56</v>
      </c>
      <c r="AF136" s="32">
        <v>222</v>
      </c>
      <c r="AG136" s="32"/>
      <c r="AH136" s="32">
        <v>8.0000000000000002E-3</v>
      </c>
      <c r="AI136" s="32">
        <v>4.2</v>
      </c>
      <c r="AJ136" s="32">
        <v>4.2</v>
      </c>
      <c r="AK136" s="119">
        <v>2.7999999999999999E-25</v>
      </c>
      <c r="AL136" s="292"/>
      <c r="AM136" s="35">
        <f t="shared" si="39"/>
        <v>0</v>
      </c>
    </row>
    <row r="137" spans="1:51" x14ac:dyDescent="0.25">
      <c r="A137" s="26" t="s">
        <v>65</v>
      </c>
      <c r="B137" s="26">
        <v>1.6453</v>
      </c>
      <c r="C137" s="27">
        <v>2.1021000000000001</v>
      </c>
      <c r="D137" s="27">
        <v>2.3820999999999999</v>
      </c>
      <c r="E137" s="27">
        <f t="shared" si="29"/>
        <v>1.1332001332001331</v>
      </c>
      <c r="F137" s="27">
        <v>1.88</v>
      </c>
      <c r="G137" s="27">
        <v>2.0369999999999999</v>
      </c>
      <c r="H137" s="27">
        <v>56894.031999999999</v>
      </c>
      <c r="I137" s="27">
        <v>74</v>
      </c>
      <c r="J137" s="27">
        <v>30</v>
      </c>
      <c r="K137" s="27">
        <v>65.38</v>
      </c>
      <c r="L137" s="27">
        <v>1.3825000000000001</v>
      </c>
      <c r="M137" s="27"/>
      <c r="N137" s="27">
        <v>0.25</v>
      </c>
      <c r="O137" s="27">
        <v>6.2700000000000006E-2</v>
      </c>
      <c r="P137" s="27">
        <v>4.4379999999999997</v>
      </c>
      <c r="Q137" s="27">
        <v>4.4379999999999997</v>
      </c>
      <c r="R137" s="27">
        <v>5.9960000000000004</v>
      </c>
      <c r="S137" s="27">
        <v>81</v>
      </c>
      <c r="T137" s="27">
        <v>81</v>
      </c>
      <c r="U137" s="27">
        <v>117</v>
      </c>
      <c r="V137" s="27">
        <v>3.78</v>
      </c>
      <c r="W137" s="27">
        <v>3.78</v>
      </c>
      <c r="X137" s="27">
        <v>3.85</v>
      </c>
      <c r="Y137" s="27">
        <v>15</v>
      </c>
      <c r="Z137" s="27">
        <v>15</v>
      </c>
      <c r="AA137" s="27">
        <v>79.900000000000006</v>
      </c>
      <c r="AB137" s="27">
        <v>-0.21290000000000001</v>
      </c>
      <c r="AC137" s="27">
        <v>-0.21290000000000001</v>
      </c>
      <c r="AD137" s="27">
        <v>-0.1686</v>
      </c>
      <c r="AE137" s="27" t="s">
        <v>42</v>
      </c>
      <c r="AF137" s="27">
        <v>4.0019999999999998</v>
      </c>
      <c r="AG137" s="85">
        <v>1.213598928416634E-4</v>
      </c>
      <c r="AH137" s="27">
        <v>-0.39</v>
      </c>
      <c r="AI137" s="27">
        <v>2.66</v>
      </c>
      <c r="AJ137" s="27">
        <v>2.6</v>
      </c>
      <c r="AK137" s="118">
        <v>6.1900000000000003E-10</v>
      </c>
      <c r="AL137" s="291">
        <v>3.985017519638495E-3</v>
      </c>
      <c r="AM137" s="29">
        <f t="shared" si="26"/>
        <v>246.67258446562283</v>
      </c>
    </row>
    <row r="138" spans="1:51" x14ac:dyDescent="0.25">
      <c r="A138" s="26" t="s">
        <v>65</v>
      </c>
      <c r="B138" s="26">
        <v>1.6453</v>
      </c>
      <c r="C138" s="27">
        <v>2.1021000000000001</v>
      </c>
      <c r="D138" s="27">
        <v>2.6236999999999999</v>
      </c>
      <c r="E138" s="27">
        <f t="shared" si="29"/>
        <v>1.248132819561391</v>
      </c>
      <c r="F138" s="27">
        <v>1.88</v>
      </c>
      <c r="G138" s="27">
        <v>2.0369999999999999</v>
      </c>
      <c r="H138" s="27">
        <v>56894.031999999999</v>
      </c>
      <c r="I138" s="27">
        <v>74</v>
      </c>
      <c r="J138" s="27">
        <v>30</v>
      </c>
      <c r="K138" s="27">
        <v>65.38</v>
      </c>
      <c r="L138" s="27">
        <v>1.3825000000000001</v>
      </c>
      <c r="M138" s="27"/>
      <c r="N138" s="27">
        <v>0.25</v>
      </c>
      <c r="O138" s="27">
        <v>6.2700000000000006E-2</v>
      </c>
      <c r="P138" s="27">
        <v>4.4379999999999997</v>
      </c>
      <c r="Q138" s="27">
        <v>4.4379999999999997</v>
      </c>
      <c r="R138" s="27">
        <v>5.9960000000000004</v>
      </c>
      <c r="S138" s="27">
        <v>81</v>
      </c>
      <c r="T138" s="27">
        <v>81</v>
      </c>
      <c r="U138" s="27">
        <v>117</v>
      </c>
      <c r="V138" s="27">
        <v>3.78</v>
      </c>
      <c r="W138" s="27">
        <v>3.78</v>
      </c>
      <c r="X138" s="27">
        <v>3.85</v>
      </c>
      <c r="Y138" s="27">
        <v>15</v>
      </c>
      <c r="Z138" s="27">
        <v>15</v>
      </c>
      <c r="AA138" s="27">
        <v>79.900000000000006</v>
      </c>
      <c r="AB138" s="27">
        <v>-0.21290000000000001</v>
      </c>
      <c r="AC138" s="27">
        <v>-0.21290000000000001</v>
      </c>
      <c r="AD138" s="27">
        <v>-0.1686</v>
      </c>
      <c r="AE138" s="27" t="s">
        <v>43</v>
      </c>
      <c r="AF138" s="27">
        <v>2.0099999999999998</v>
      </c>
      <c r="AG138" s="85">
        <v>1.0828692705685033E-4</v>
      </c>
      <c r="AH138" s="27">
        <v>-0.217</v>
      </c>
      <c r="AI138" s="27">
        <v>2.76</v>
      </c>
      <c r="AJ138" s="27">
        <v>2.89</v>
      </c>
      <c r="AK138" s="118">
        <v>2.5299999999999999E-11</v>
      </c>
      <c r="AL138" s="291">
        <v>8.0858712940918443E-3</v>
      </c>
      <c r="AM138" s="29">
        <f t="shared" si="26"/>
        <v>20.457254374052365</v>
      </c>
    </row>
    <row r="139" spans="1:51" x14ac:dyDescent="0.25">
      <c r="A139" s="26" t="s">
        <v>65</v>
      </c>
      <c r="B139" s="26">
        <v>1.6453</v>
      </c>
      <c r="C139" s="27">
        <v>2.1021000000000001</v>
      </c>
      <c r="D139" s="27">
        <v>2.847</v>
      </c>
      <c r="E139" s="27">
        <f t="shared" si="29"/>
        <v>1.3543599257884971</v>
      </c>
      <c r="F139" s="27">
        <v>1.88</v>
      </c>
      <c r="G139" s="27">
        <v>2.0369999999999999</v>
      </c>
      <c r="H139" s="27">
        <v>56894.031999999999</v>
      </c>
      <c r="I139" s="27">
        <v>74</v>
      </c>
      <c r="J139" s="27">
        <v>30</v>
      </c>
      <c r="K139" s="27">
        <v>65.38</v>
      </c>
      <c r="L139" s="27">
        <v>1.3825000000000001</v>
      </c>
      <c r="M139" s="27"/>
      <c r="N139" s="27">
        <v>0.25</v>
      </c>
      <c r="O139" s="27">
        <v>6.2700000000000006E-2</v>
      </c>
      <c r="P139" s="27">
        <v>4.4379999999999997</v>
      </c>
      <c r="Q139" s="27">
        <v>4.4379999999999997</v>
      </c>
      <c r="R139" s="27">
        <v>5.9960000000000004</v>
      </c>
      <c r="S139" s="27">
        <v>81</v>
      </c>
      <c r="T139" s="27">
        <v>81</v>
      </c>
      <c r="U139" s="27">
        <v>117</v>
      </c>
      <c r="V139" s="27">
        <v>3.78</v>
      </c>
      <c r="W139" s="27">
        <v>3.78</v>
      </c>
      <c r="X139" s="27">
        <v>3.85</v>
      </c>
      <c r="Y139" s="27">
        <v>15</v>
      </c>
      <c r="Z139" s="27">
        <v>15</v>
      </c>
      <c r="AA139" s="27">
        <v>79.900000000000006</v>
      </c>
      <c r="AB139" s="27">
        <v>-0.21290000000000001</v>
      </c>
      <c r="AC139" s="27">
        <v>-0.21290000000000001</v>
      </c>
      <c r="AD139" s="27">
        <v>-0.1686</v>
      </c>
      <c r="AE139" s="27" t="s">
        <v>44</v>
      </c>
      <c r="AF139" s="27">
        <v>31.998999999999999</v>
      </c>
      <c r="AG139" s="85">
        <v>1.5402755908922099E-5</v>
      </c>
      <c r="AH139" s="27">
        <v>2.1999999999999999E-2</v>
      </c>
      <c r="AI139" s="27">
        <v>2.94</v>
      </c>
      <c r="AJ139" s="27">
        <v>3.46</v>
      </c>
      <c r="AK139" s="118">
        <v>1.13E-14</v>
      </c>
      <c r="AL139" s="291">
        <v>7.5707131724154775E-2</v>
      </c>
      <c r="AM139" s="29">
        <f t="shared" si="26"/>
        <v>8.554905884829489E-2</v>
      </c>
    </row>
    <row r="140" spans="1:51" x14ac:dyDescent="0.25">
      <c r="A140" s="26" t="s">
        <v>65</v>
      </c>
      <c r="B140" s="26">
        <v>1.6453</v>
      </c>
      <c r="C140" s="27">
        <v>2.1021000000000001</v>
      </c>
      <c r="D140" s="27">
        <v>2.8571</v>
      </c>
      <c r="E140" s="27">
        <f t="shared" si="29"/>
        <v>1.3591646448789305</v>
      </c>
      <c r="F140" s="27">
        <v>1.88</v>
      </c>
      <c r="G140" s="27">
        <v>2.0369999999999999</v>
      </c>
      <c r="H140" s="27">
        <v>56894.031999999999</v>
      </c>
      <c r="I140" s="27">
        <v>74</v>
      </c>
      <c r="J140" s="27">
        <v>30</v>
      </c>
      <c r="K140" s="27">
        <v>65.38</v>
      </c>
      <c r="L140" s="27">
        <v>1.3825000000000001</v>
      </c>
      <c r="M140" s="27"/>
      <c r="N140" s="27">
        <v>0.25</v>
      </c>
      <c r="O140" s="27">
        <v>6.2700000000000006E-2</v>
      </c>
      <c r="P140" s="27">
        <v>4.4379999999999997</v>
      </c>
      <c r="Q140" s="27">
        <v>4.4379999999999997</v>
      </c>
      <c r="R140" s="27">
        <v>5.9960000000000004</v>
      </c>
      <c r="S140" s="27">
        <v>81</v>
      </c>
      <c r="T140" s="27">
        <v>81</v>
      </c>
      <c r="U140" s="27">
        <v>117</v>
      </c>
      <c r="V140" s="27">
        <v>3.78</v>
      </c>
      <c r="W140" s="27">
        <v>3.78</v>
      </c>
      <c r="X140" s="27">
        <v>3.85</v>
      </c>
      <c r="Y140" s="27">
        <v>15</v>
      </c>
      <c r="Z140" s="27">
        <v>15</v>
      </c>
      <c r="AA140" s="27">
        <v>79.900000000000006</v>
      </c>
      <c r="AB140" s="27">
        <v>-0.21290000000000001</v>
      </c>
      <c r="AC140" s="27">
        <v>-0.21290000000000001</v>
      </c>
      <c r="AD140" s="27">
        <v>-0.1686</v>
      </c>
      <c r="AE140" s="27" t="s">
        <v>45</v>
      </c>
      <c r="AF140" s="27">
        <v>44.01</v>
      </c>
      <c r="AG140" s="85">
        <v>8.9625087063364713E-6</v>
      </c>
      <c r="AH140" s="27">
        <v>0.22500000000000001</v>
      </c>
      <c r="AI140" s="27">
        <v>3.24</v>
      </c>
      <c r="AJ140" s="27">
        <v>3.3</v>
      </c>
      <c r="AK140" s="118">
        <v>1.27E-14</v>
      </c>
      <c r="AL140" s="291">
        <v>0.53552695521238913</v>
      </c>
      <c r="AM140" s="29">
        <f t="shared" si="26"/>
        <v>0.6801192331197341</v>
      </c>
      <c r="AQ140" s="44"/>
      <c r="AR140" s="44"/>
      <c r="AV140" s="44"/>
      <c r="AW140" s="44"/>
      <c r="AX140" s="44"/>
      <c r="AY140" s="44"/>
    </row>
    <row r="141" spans="1:51" x14ac:dyDescent="0.25">
      <c r="A141" s="26" t="s">
        <v>65</v>
      </c>
      <c r="B141" s="26">
        <v>1.6453</v>
      </c>
      <c r="C141" s="27">
        <v>2.1021000000000001</v>
      </c>
      <c r="D141" s="27">
        <v>2.8571</v>
      </c>
      <c r="E141" s="27">
        <f t="shared" ref="E141" si="40">D141/C141</f>
        <v>1.3591646448789305</v>
      </c>
      <c r="F141" s="27">
        <v>1.88</v>
      </c>
      <c r="G141" s="27">
        <v>2.0369999999999999</v>
      </c>
      <c r="H141" s="27">
        <v>56894.031999999999</v>
      </c>
      <c r="I141" s="27">
        <v>74</v>
      </c>
      <c r="J141" s="27">
        <v>30</v>
      </c>
      <c r="K141" s="27">
        <v>65.38</v>
      </c>
      <c r="L141" s="27">
        <v>1.3825000000000001</v>
      </c>
      <c r="M141" s="27"/>
      <c r="N141" s="27">
        <v>0.25</v>
      </c>
      <c r="O141" s="27">
        <v>6.2700000000000006E-2</v>
      </c>
      <c r="P141" s="27">
        <v>4.4379999999999997</v>
      </c>
      <c r="Q141" s="27">
        <v>4.4379999999999997</v>
      </c>
      <c r="R141" s="27">
        <v>5.9960000000000004</v>
      </c>
      <c r="S141" s="27">
        <v>81</v>
      </c>
      <c r="T141" s="27">
        <v>81</v>
      </c>
      <c r="U141" s="27">
        <v>117</v>
      </c>
      <c r="V141" s="27">
        <v>3.78</v>
      </c>
      <c r="W141" s="27">
        <v>3.78</v>
      </c>
      <c r="X141" s="27">
        <v>3.85</v>
      </c>
      <c r="Y141" s="27">
        <v>15</v>
      </c>
      <c r="Z141" s="27">
        <v>15</v>
      </c>
      <c r="AA141" s="27">
        <v>79.900000000000006</v>
      </c>
      <c r="AB141" s="27">
        <v>-0.21290000000000001</v>
      </c>
      <c r="AC141" s="27">
        <v>-0.21290000000000001</v>
      </c>
      <c r="AD141" s="27">
        <v>-0.1686</v>
      </c>
      <c r="AE141" s="27" t="s">
        <v>536</v>
      </c>
      <c r="AF141" s="27">
        <v>46.005499999999998</v>
      </c>
      <c r="AG141" s="85"/>
      <c r="AH141" s="27">
        <v>0.83399999999999996</v>
      </c>
      <c r="AI141" s="27">
        <v>3.22</v>
      </c>
      <c r="AJ141" s="27">
        <v>3.3</v>
      </c>
      <c r="AK141" s="118">
        <v>1.64E-16</v>
      </c>
      <c r="AL141" s="291"/>
      <c r="AM141" s="29"/>
      <c r="AQ141" s="44"/>
      <c r="AR141" s="44"/>
      <c r="AV141" s="44"/>
      <c r="AW141" s="44"/>
      <c r="AX141" s="44"/>
      <c r="AY141" s="44"/>
    </row>
    <row r="142" spans="1:51" x14ac:dyDescent="0.25">
      <c r="A142" s="26" t="s">
        <v>65</v>
      </c>
      <c r="B142" s="26">
        <v>1.6453</v>
      </c>
      <c r="C142" s="27">
        <v>2.1021000000000001</v>
      </c>
      <c r="D142" s="27">
        <v>3.0268000000000002</v>
      </c>
      <c r="E142" s="27">
        <f t="shared" si="29"/>
        <v>1.43989343989344</v>
      </c>
      <c r="F142" s="27">
        <v>1.88</v>
      </c>
      <c r="G142" s="27">
        <v>2.0369999999999999</v>
      </c>
      <c r="H142" s="27">
        <v>56894.031999999999</v>
      </c>
      <c r="I142" s="27">
        <v>74</v>
      </c>
      <c r="J142" s="27">
        <v>30</v>
      </c>
      <c r="K142" s="27">
        <v>65.38</v>
      </c>
      <c r="L142" s="27">
        <v>1.3825000000000001</v>
      </c>
      <c r="M142" s="27"/>
      <c r="N142" s="27">
        <v>0.25</v>
      </c>
      <c r="O142" s="27">
        <v>6.2700000000000006E-2</v>
      </c>
      <c r="P142" s="27">
        <v>4.4379999999999997</v>
      </c>
      <c r="Q142" s="27">
        <v>4.4379999999999997</v>
      </c>
      <c r="R142" s="27">
        <v>5.9960000000000004</v>
      </c>
      <c r="S142" s="27">
        <v>81</v>
      </c>
      <c r="T142" s="27">
        <v>81</v>
      </c>
      <c r="U142" s="27">
        <v>117</v>
      </c>
      <c r="V142" s="27">
        <v>3.78</v>
      </c>
      <c r="W142" s="27">
        <v>3.78</v>
      </c>
      <c r="X142" s="27">
        <v>3.85</v>
      </c>
      <c r="Y142" s="27">
        <v>15</v>
      </c>
      <c r="Z142" s="27">
        <v>15</v>
      </c>
      <c r="AA142" s="27">
        <v>79.900000000000006</v>
      </c>
      <c r="AB142" s="27">
        <v>-0.21290000000000001</v>
      </c>
      <c r="AC142" s="27">
        <v>-0.21290000000000001</v>
      </c>
      <c r="AD142" s="27">
        <v>-0.1686</v>
      </c>
      <c r="AE142" s="27" t="s">
        <v>46</v>
      </c>
      <c r="AF142" s="27">
        <v>28</v>
      </c>
      <c r="AG142" s="85">
        <v>1.4859953853764374E-5</v>
      </c>
      <c r="AH142" s="27">
        <v>3.6999999999999998E-2</v>
      </c>
      <c r="AI142" s="27">
        <v>3.13</v>
      </c>
      <c r="AJ142" s="27">
        <v>3.64</v>
      </c>
      <c r="AK142" s="126">
        <v>3.67E-16</v>
      </c>
      <c r="AL142" s="291">
        <v>5.3690547297183928E-2</v>
      </c>
      <c r="AM142" s="29">
        <f t="shared" si="26"/>
        <v>1.9704430858066505E-3</v>
      </c>
    </row>
    <row r="143" spans="1:51" x14ac:dyDescent="0.25">
      <c r="A143" s="26" t="s">
        <v>65</v>
      </c>
      <c r="B143" s="26">
        <v>1.6453</v>
      </c>
      <c r="C143" s="27">
        <v>2.1021000000000001</v>
      </c>
      <c r="D143" s="27">
        <v>3.2749999999999999</v>
      </c>
      <c r="E143" s="27">
        <f t="shared" si="29"/>
        <v>1.5579658436801294</v>
      </c>
      <c r="F143" s="27">
        <v>1.88</v>
      </c>
      <c r="G143" s="27">
        <v>2.0369999999999999</v>
      </c>
      <c r="H143" s="27">
        <v>56894.031999999999</v>
      </c>
      <c r="I143" s="27">
        <v>74</v>
      </c>
      <c r="J143" s="27">
        <v>30</v>
      </c>
      <c r="K143" s="27">
        <v>65.38</v>
      </c>
      <c r="L143" s="27">
        <v>1.3825000000000001</v>
      </c>
      <c r="M143" s="27"/>
      <c r="N143" s="27">
        <v>0.25</v>
      </c>
      <c r="O143" s="27">
        <v>6.2700000000000006E-2</v>
      </c>
      <c r="P143" s="27">
        <v>4.4379999999999997</v>
      </c>
      <c r="Q143" s="27">
        <v>4.4379999999999997</v>
      </c>
      <c r="R143" s="27">
        <v>5.9960000000000004</v>
      </c>
      <c r="S143" s="27">
        <v>81</v>
      </c>
      <c r="T143" s="27">
        <v>81</v>
      </c>
      <c r="U143" s="27">
        <v>117</v>
      </c>
      <c r="V143" s="27">
        <v>3.78</v>
      </c>
      <c r="W143" s="27">
        <v>3.78</v>
      </c>
      <c r="X143" s="27">
        <v>3.85</v>
      </c>
      <c r="Y143" s="27">
        <v>15</v>
      </c>
      <c r="Z143" s="27">
        <v>15</v>
      </c>
      <c r="AA143" s="27">
        <v>79.900000000000006</v>
      </c>
      <c r="AB143" s="27">
        <v>-0.21290000000000001</v>
      </c>
      <c r="AC143" s="27">
        <v>-0.21290000000000001</v>
      </c>
      <c r="AD143" s="27">
        <v>-0.1686</v>
      </c>
      <c r="AE143" s="27" t="s">
        <v>47</v>
      </c>
      <c r="AF143" s="27">
        <v>16.04</v>
      </c>
      <c r="AG143" s="85">
        <v>1.6328551327402565E-5</v>
      </c>
      <c r="AH143" s="27">
        <v>1.0999999999999999E-2</v>
      </c>
      <c r="AI143" s="27">
        <v>3.25</v>
      </c>
      <c r="AJ143" s="27">
        <v>3.8</v>
      </c>
      <c r="AK143" s="126">
        <v>1.0499999999999999E-19</v>
      </c>
      <c r="AL143" s="291">
        <v>0.29812386421143511</v>
      </c>
      <c r="AM143" s="29">
        <f t="shared" si="26"/>
        <v>3.1303005742200681E-6</v>
      </c>
    </row>
    <row r="144" spans="1:51" x14ac:dyDescent="0.25">
      <c r="A144" s="26" t="s">
        <v>65</v>
      </c>
      <c r="B144" s="26">
        <v>1.6453</v>
      </c>
      <c r="C144" s="27">
        <v>2.1021000000000001</v>
      </c>
      <c r="D144" s="27">
        <v>3.2749999999999999</v>
      </c>
      <c r="E144" s="27">
        <f t="shared" ref="E144" si="41">D144/C144</f>
        <v>1.5579658436801294</v>
      </c>
      <c r="F144" s="27">
        <v>1.88</v>
      </c>
      <c r="G144" s="27">
        <v>2.0369999999999999</v>
      </c>
      <c r="H144" s="27">
        <v>56894.031999999999</v>
      </c>
      <c r="I144" s="27">
        <v>74</v>
      </c>
      <c r="J144" s="27">
        <v>30</v>
      </c>
      <c r="K144" s="27">
        <v>65.38</v>
      </c>
      <c r="L144" s="27">
        <v>1.3825000000000001</v>
      </c>
      <c r="M144" s="27"/>
      <c r="N144" s="27">
        <v>0.25</v>
      </c>
      <c r="O144" s="27">
        <v>6.2700000000000006E-2</v>
      </c>
      <c r="P144" s="27">
        <v>4.4379999999999997</v>
      </c>
      <c r="Q144" s="27">
        <v>4.4379999999999997</v>
      </c>
      <c r="R144" s="27">
        <v>5.9960000000000004</v>
      </c>
      <c r="S144" s="27">
        <v>81</v>
      </c>
      <c r="T144" s="27">
        <v>81</v>
      </c>
      <c r="U144" s="27">
        <v>117</v>
      </c>
      <c r="V144" s="27">
        <v>3.78</v>
      </c>
      <c r="W144" s="27">
        <v>3.78</v>
      </c>
      <c r="X144" s="27">
        <v>3.85</v>
      </c>
      <c r="Y144" s="27">
        <v>15</v>
      </c>
      <c r="Z144" s="27">
        <v>15</v>
      </c>
      <c r="AA144" s="27">
        <v>79.900000000000006</v>
      </c>
      <c r="AB144" s="27">
        <v>-0.21290000000000001</v>
      </c>
      <c r="AC144" s="27">
        <v>-0.21290000000000001</v>
      </c>
      <c r="AD144" s="27">
        <v>-0.1686</v>
      </c>
      <c r="AE144" s="27" t="s">
        <v>537</v>
      </c>
      <c r="AF144" s="27">
        <v>64.066000000000003</v>
      </c>
      <c r="AG144" s="85"/>
      <c r="AH144" s="27">
        <v>0.251</v>
      </c>
      <c r="AI144" s="27">
        <v>3.55</v>
      </c>
      <c r="AJ144" s="27">
        <v>4.0999999999999996</v>
      </c>
      <c r="AK144" s="126">
        <v>1.9700000000000001E-22</v>
      </c>
      <c r="AL144" s="291"/>
      <c r="AM144" s="29"/>
    </row>
    <row r="145" spans="1:51" x14ac:dyDescent="0.25">
      <c r="A145" s="26" t="s">
        <v>65</v>
      </c>
      <c r="B145" s="26">
        <v>1.6453</v>
      </c>
      <c r="C145" s="27">
        <v>2.1021000000000001</v>
      </c>
      <c r="D145" s="27">
        <v>3.3414000000000001</v>
      </c>
      <c r="E145" s="27">
        <f t="shared" si="29"/>
        <v>1.5895533038390182</v>
      </c>
      <c r="F145" s="27">
        <v>1.88</v>
      </c>
      <c r="G145" s="27">
        <v>2.0369999999999999</v>
      </c>
      <c r="H145" s="27">
        <v>56894.031999999999</v>
      </c>
      <c r="I145" s="27">
        <v>74</v>
      </c>
      <c r="J145" s="27">
        <v>30</v>
      </c>
      <c r="K145" s="27">
        <v>65.38</v>
      </c>
      <c r="L145" s="27">
        <v>1.3825000000000001</v>
      </c>
      <c r="M145" s="27"/>
      <c r="N145" s="27">
        <v>0.25</v>
      </c>
      <c r="O145" s="27">
        <v>6.2700000000000006E-2</v>
      </c>
      <c r="P145" s="27">
        <v>4.4379999999999997</v>
      </c>
      <c r="Q145" s="27">
        <v>4.4379999999999997</v>
      </c>
      <c r="R145" s="27">
        <v>5.9960000000000004</v>
      </c>
      <c r="S145" s="27">
        <v>81</v>
      </c>
      <c r="T145" s="27">
        <v>81</v>
      </c>
      <c r="U145" s="27">
        <v>117</v>
      </c>
      <c r="V145" s="27">
        <v>3.78</v>
      </c>
      <c r="W145" s="27">
        <v>3.78</v>
      </c>
      <c r="X145" s="27">
        <v>3.85</v>
      </c>
      <c r="Y145" s="27">
        <v>15</v>
      </c>
      <c r="Z145" s="27">
        <v>15</v>
      </c>
      <c r="AA145" s="27">
        <v>79.900000000000006</v>
      </c>
      <c r="AB145" s="27">
        <v>-0.21290000000000001</v>
      </c>
      <c r="AC145" s="27">
        <v>-0.21290000000000001</v>
      </c>
      <c r="AD145" s="27">
        <v>-0.1686</v>
      </c>
      <c r="AE145" s="27" t="s">
        <v>48</v>
      </c>
      <c r="AF145" s="27">
        <v>28.05</v>
      </c>
      <c r="AG145" s="27">
        <v>8.597859657763983E-6</v>
      </c>
      <c r="AH145" s="27">
        <v>8.6999999999999994E-2</v>
      </c>
      <c r="AI145" s="27">
        <v>3.59</v>
      </c>
      <c r="AJ145" s="27">
        <v>3.9</v>
      </c>
      <c r="AK145" s="126">
        <v>1.01E-20</v>
      </c>
      <c r="AL145" s="291">
        <v>1.7280269956616243</v>
      </c>
      <c r="AM145" s="30">
        <f t="shared" si="26"/>
        <v>1.7453072656182407E-6</v>
      </c>
    </row>
    <row r="146" spans="1:51" x14ac:dyDescent="0.25">
      <c r="A146" s="26" t="s">
        <v>65</v>
      </c>
      <c r="B146" s="26">
        <v>1.6453</v>
      </c>
      <c r="C146" s="27">
        <v>2.1021000000000001</v>
      </c>
      <c r="D146" s="27">
        <v>3.3515999999999999</v>
      </c>
      <c r="E146" s="27">
        <f t="shared" si="29"/>
        <v>1.5944055944055944</v>
      </c>
      <c r="F146" s="27">
        <v>1.88</v>
      </c>
      <c r="G146" s="27">
        <v>2.0369999999999999</v>
      </c>
      <c r="H146" s="27">
        <v>56894.031999999999</v>
      </c>
      <c r="I146" s="27">
        <v>74</v>
      </c>
      <c r="J146" s="27">
        <v>30</v>
      </c>
      <c r="K146" s="27">
        <v>65.38</v>
      </c>
      <c r="L146" s="27">
        <v>1.3825000000000001</v>
      </c>
      <c r="M146" s="27"/>
      <c r="N146" s="27">
        <v>0.25</v>
      </c>
      <c r="O146" s="27">
        <v>6.2700000000000006E-2</v>
      </c>
      <c r="P146" s="27">
        <v>4.4379999999999997</v>
      </c>
      <c r="Q146" s="27">
        <v>4.4379999999999997</v>
      </c>
      <c r="R146" s="27">
        <v>5.9960000000000004</v>
      </c>
      <c r="S146" s="27">
        <v>81</v>
      </c>
      <c r="T146" s="27">
        <v>81</v>
      </c>
      <c r="U146" s="27">
        <v>117</v>
      </c>
      <c r="V146" s="27">
        <v>3.78</v>
      </c>
      <c r="W146" s="27">
        <v>3.78</v>
      </c>
      <c r="X146" s="27">
        <v>3.85</v>
      </c>
      <c r="Y146" s="27">
        <v>15</v>
      </c>
      <c r="Z146" s="27">
        <v>15</v>
      </c>
      <c r="AA146" s="27">
        <v>79.900000000000006</v>
      </c>
      <c r="AB146" s="27">
        <v>-0.21290000000000001</v>
      </c>
      <c r="AC146" s="27">
        <v>-0.21290000000000001</v>
      </c>
      <c r="AD146" s="27">
        <v>-0.1686</v>
      </c>
      <c r="AE146" s="27" t="s">
        <v>49</v>
      </c>
      <c r="AF146" s="27">
        <v>30.07</v>
      </c>
      <c r="AG146" s="27">
        <v>7.4674534117532306E-6</v>
      </c>
      <c r="AH146" s="27">
        <v>9.9000000000000005E-2</v>
      </c>
      <c r="AI146" s="27">
        <v>3.72</v>
      </c>
      <c r="AJ146" s="27">
        <v>4</v>
      </c>
      <c r="AK146" s="126">
        <v>6.9200000000000001E-21</v>
      </c>
      <c r="AL146" s="291">
        <v>3.9236381989692868</v>
      </c>
      <c r="AM146" s="30">
        <f t="shared" si="26"/>
        <v>2.7151576336867466E-6</v>
      </c>
    </row>
    <row r="147" spans="1:51" x14ac:dyDescent="0.25">
      <c r="A147" s="26" t="s">
        <v>65</v>
      </c>
      <c r="B147" s="26">
        <v>1.6453</v>
      </c>
      <c r="C147" s="27">
        <v>2.1021000000000001</v>
      </c>
      <c r="D147" s="27">
        <v>3.47</v>
      </c>
      <c r="E147" s="27">
        <f t="shared" si="29"/>
        <v>1.6507302221587936</v>
      </c>
      <c r="F147" s="27">
        <v>1.88</v>
      </c>
      <c r="G147" s="27">
        <v>2.0369999999999999</v>
      </c>
      <c r="H147" s="27">
        <v>56894.031999999999</v>
      </c>
      <c r="I147" s="27">
        <v>74</v>
      </c>
      <c r="J147" s="27">
        <v>30</v>
      </c>
      <c r="K147" s="27">
        <v>65.38</v>
      </c>
      <c r="L147" s="27">
        <v>1.3825000000000001</v>
      </c>
      <c r="M147" s="27"/>
      <c r="N147" s="27">
        <v>0.25</v>
      </c>
      <c r="O147" s="27">
        <v>6.2700000000000006E-2</v>
      </c>
      <c r="P147" s="27">
        <v>4.4379999999999997</v>
      </c>
      <c r="Q147" s="27">
        <v>4.4379999999999997</v>
      </c>
      <c r="R147" s="27">
        <v>5.9960000000000004</v>
      </c>
      <c r="S147" s="27">
        <v>81</v>
      </c>
      <c r="T147" s="27">
        <v>81</v>
      </c>
      <c r="U147" s="27">
        <v>117</v>
      </c>
      <c r="V147" s="27">
        <v>3.78</v>
      </c>
      <c r="W147" s="27">
        <v>3.78</v>
      </c>
      <c r="X147" s="27">
        <v>3.85</v>
      </c>
      <c r="Y147" s="27">
        <v>15</v>
      </c>
      <c r="Z147" s="27">
        <v>15</v>
      </c>
      <c r="AA147" s="27">
        <v>79.900000000000006</v>
      </c>
      <c r="AB147" s="27">
        <v>-0.21290000000000001</v>
      </c>
      <c r="AC147" s="27">
        <v>-0.21290000000000001</v>
      </c>
      <c r="AD147" s="27">
        <v>-0.1686</v>
      </c>
      <c r="AE147" s="27" t="s">
        <v>50</v>
      </c>
      <c r="AF147" s="27">
        <v>42.08</v>
      </c>
      <c r="AG147" s="27">
        <v>4.9578486170417476E-6</v>
      </c>
      <c r="AH147" s="27">
        <v>0.14199999999999999</v>
      </c>
      <c r="AI147" s="27">
        <v>4.03</v>
      </c>
      <c r="AJ147" s="27">
        <v>4.5</v>
      </c>
      <c r="AK147" s="126">
        <v>1.9999999999999999E-23</v>
      </c>
      <c r="AL147" s="291">
        <v>17.852420303454647</v>
      </c>
      <c r="AM147" s="30">
        <f t="shared" si="26"/>
        <v>3.5704840606909294E-8</v>
      </c>
    </row>
    <row r="148" spans="1:51" x14ac:dyDescent="0.25">
      <c r="A148" s="26" t="s">
        <v>65</v>
      </c>
      <c r="B148" s="26">
        <v>1.6453</v>
      </c>
      <c r="C148" s="27">
        <v>2.1021000000000001</v>
      </c>
      <c r="D148" s="27">
        <v>3.57</v>
      </c>
      <c r="E148" s="27">
        <f t="shared" si="29"/>
        <v>1.6983016983016981</v>
      </c>
      <c r="F148" s="27">
        <v>1.88</v>
      </c>
      <c r="G148" s="27">
        <v>2.0369999999999999</v>
      </c>
      <c r="H148" s="27">
        <v>56894.031999999999</v>
      </c>
      <c r="I148" s="27">
        <v>74</v>
      </c>
      <c r="J148" s="27">
        <v>30</v>
      </c>
      <c r="K148" s="27">
        <v>65.38</v>
      </c>
      <c r="L148" s="27">
        <v>1.3825000000000001</v>
      </c>
      <c r="M148" s="27"/>
      <c r="N148" s="27">
        <v>0.25</v>
      </c>
      <c r="O148" s="27">
        <v>6.2700000000000006E-2</v>
      </c>
      <c r="P148" s="27">
        <v>4.4379999999999997</v>
      </c>
      <c r="Q148" s="27">
        <v>4.4379999999999997</v>
      </c>
      <c r="R148" s="27">
        <v>5.9960000000000004</v>
      </c>
      <c r="S148" s="27">
        <v>81</v>
      </c>
      <c r="T148" s="27">
        <v>81</v>
      </c>
      <c r="U148" s="27">
        <v>117</v>
      </c>
      <c r="V148" s="27">
        <v>3.78</v>
      </c>
      <c r="W148" s="27">
        <v>3.78</v>
      </c>
      <c r="X148" s="27">
        <v>3.85</v>
      </c>
      <c r="Y148" s="27">
        <v>15</v>
      </c>
      <c r="Z148" s="27">
        <v>15</v>
      </c>
      <c r="AA148" s="27">
        <v>79.900000000000006</v>
      </c>
      <c r="AB148" s="27">
        <v>-0.21290000000000001</v>
      </c>
      <c r="AC148" s="27">
        <v>-0.21290000000000001</v>
      </c>
      <c r="AD148" s="27">
        <v>-0.1686</v>
      </c>
      <c r="AE148" s="27" t="s">
        <v>51</v>
      </c>
      <c r="AF148" s="27">
        <v>44.1</v>
      </c>
      <c r="AG148" s="27">
        <v>4.5187843755253608E-6</v>
      </c>
      <c r="AH148" s="27">
        <v>0.152</v>
      </c>
      <c r="AI148" s="27">
        <v>4.16</v>
      </c>
      <c r="AJ148" s="27">
        <v>4.3</v>
      </c>
      <c r="AK148" s="126">
        <v>2.0000000000000001E-26</v>
      </c>
      <c r="AL148" s="291">
        <v>37.931959673569395</v>
      </c>
      <c r="AM148" s="30">
        <f t="shared" si="26"/>
        <v>7.5863919347138795E-11</v>
      </c>
    </row>
    <row r="149" spans="1:51" x14ac:dyDescent="0.25">
      <c r="A149" s="26" t="s">
        <v>65</v>
      </c>
      <c r="B149" s="26">
        <v>1.6453</v>
      </c>
      <c r="C149" s="27">
        <v>2.1021000000000001</v>
      </c>
      <c r="D149" s="27"/>
      <c r="E149" s="27">
        <f t="shared" si="29"/>
        <v>0</v>
      </c>
      <c r="F149" s="27">
        <v>1.88</v>
      </c>
      <c r="G149" s="27">
        <v>2.0369999999999999</v>
      </c>
      <c r="H149" s="27">
        <v>56894.031999999999</v>
      </c>
      <c r="I149" s="27">
        <v>74</v>
      </c>
      <c r="J149" s="27">
        <v>30</v>
      </c>
      <c r="K149" s="27">
        <v>65.38</v>
      </c>
      <c r="L149" s="27">
        <v>1.3825000000000001</v>
      </c>
      <c r="M149" s="27"/>
      <c r="N149" s="27">
        <v>0.25</v>
      </c>
      <c r="O149" s="27">
        <v>6.2700000000000006E-2</v>
      </c>
      <c r="P149" s="27">
        <v>4.4379999999999997</v>
      </c>
      <c r="Q149" s="27">
        <v>4.4379999999999997</v>
      </c>
      <c r="R149" s="27">
        <v>5.9960000000000004</v>
      </c>
      <c r="S149" s="27">
        <v>81</v>
      </c>
      <c r="T149" s="27">
        <v>81</v>
      </c>
      <c r="U149" s="27">
        <v>117</v>
      </c>
      <c r="V149" s="27">
        <v>3.78</v>
      </c>
      <c r="W149" s="27">
        <v>3.78</v>
      </c>
      <c r="X149" s="27">
        <v>3.85</v>
      </c>
      <c r="Y149" s="27">
        <v>15</v>
      </c>
      <c r="Z149" s="27">
        <v>15</v>
      </c>
      <c r="AA149" s="27">
        <v>79.900000000000006</v>
      </c>
      <c r="AB149" s="27">
        <v>-0.21290000000000001</v>
      </c>
      <c r="AC149" s="27">
        <v>-0.21290000000000001</v>
      </c>
      <c r="AD149" s="27">
        <v>-0.1686</v>
      </c>
      <c r="AE149" s="27" t="s">
        <v>52</v>
      </c>
      <c r="AF149" s="27">
        <v>58.12</v>
      </c>
      <c r="AG149" s="27">
        <v>2.9135357642312415E-6</v>
      </c>
      <c r="AH149" s="27">
        <v>0.2</v>
      </c>
      <c r="AI149" s="27">
        <v>4.5199999999999996</v>
      </c>
      <c r="AJ149" s="27">
        <v>4.5</v>
      </c>
      <c r="AK149" s="118"/>
      <c r="AL149" s="291"/>
      <c r="AM149" s="30"/>
    </row>
    <row r="150" spans="1:51" x14ac:dyDescent="0.25">
      <c r="A150" s="26" t="s">
        <v>65</v>
      </c>
      <c r="B150" s="26">
        <v>1.6453</v>
      </c>
      <c r="C150" s="27">
        <v>2.1021000000000001</v>
      </c>
      <c r="D150" s="27">
        <v>3.3515999999999999</v>
      </c>
      <c r="E150" s="27">
        <f t="shared" ref="E150:E153" si="42">D150/C150</f>
        <v>1.5944055944055944</v>
      </c>
      <c r="F150" s="27">
        <v>1.88</v>
      </c>
      <c r="G150" s="27">
        <v>2.0369999999999999</v>
      </c>
      <c r="H150" s="27">
        <v>56894.031999999999</v>
      </c>
      <c r="I150" s="27">
        <v>74</v>
      </c>
      <c r="J150" s="27">
        <v>30</v>
      </c>
      <c r="K150" s="27">
        <v>65.38</v>
      </c>
      <c r="L150" s="27">
        <v>1.3825000000000001</v>
      </c>
      <c r="M150" s="27"/>
      <c r="N150" s="27">
        <v>0.25</v>
      </c>
      <c r="O150" s="27">
        <v>6.2700000000000006E-2</v>
      </c>
      <c r="P150" s="27">
        <v>4.4379999999999997</v>
      </c>
      <c r="Q150" s="27">
        <v>4.4379999999999997</v>
      </c>
      <c r="R150" s="27">
        <v>5.9960000000000004</v>
      </c>
      <c r="S150" s="27">
        <v>81</v>
      </c>
      <c r="T150" s="27">
        <v>81</v>
      </c>
      <c r="U150" s="27">
        <v>117</v>
      </c>
      <c r="V150" s="27">
        <v>3.78</v>
      </c>
      <c r="W150" s="27">
        <v>3.78</v>
      </c>
      <c r="X150" s="27">
        <v>3.85</v>
      </c>
      <c r="Y150" s="27">
        <v>15</v>
      </c>
      <c r="Z150" s="27">
        <v>15</v>
      </c>
      <c r="AA150" s="27">
        <v>79.900000000000006</v>
      </c>
      <c r="AB150" s="27">
        <v>-0.21290000000000001</v>
      </c>
      <c r="AC150" s="27">
        <v>-0.21290000000000001</v>
      </c>
      <c r="AD150" s="27">
        <v>-0.1686</v>
      </c>
      <c r="AE150" s="27" t="s">
        <v>53</v>
      </c>
      <c r="AF150" s="27">
        <v>83.8</v>
      </c>
      <c r="AG150" s="85"/>
      <c r="AH150" s="27">
        <v>5.0000000000000001E-3</v>
      </c>
      <c r="AI150" s="27">
        <v>4</v>
      </c>
      <c r="AJ150" s="27">
        <v>3.69</v>
      </c>
      <c r="AK150" s="118">
        <v>7.7799999999999995E-20</v>
      </c>
      <c r="AL150" s="291"/>
      <c r="AM150" s="30">
        <f t="shared" ref="AM150:AM153" si="43">AK150*10000*(AL150)*10000000000</f>
        <v>0</v>
      </c>
    </row>
    <row r="151" spans="1:51" x14ac:dyDescent="0.25">
      <c r="A151" s="26" t="s">
        <v>65</v>
      </c>
      <c r="B151" s="26">
        <v>1.6453</v>
      </c>
      <c r="C151" s="27">
        <v>2.1021000000000001</v>
      </c>
      <c r="D151" s="27">
        <v>3.47</v>
      </c>
      <c r="E151" s="27">
        <f t="shared" si="42"/>
        <v>1.6507302221587936</v>
      </c>
      <c r="F151" s="27">
        <v>1.88</v>
      </c>
      <c r="G151" s="27">
        <v>2.0369999999999999</v>
      </c>
      <c r="H151" s="27">
        <v>56894.031999999999</v>
      </c>
      <c r="I151" s="27">
        <v>74</v>
      </c>
      <c r="J151" s="27">
        <v>30</v>
      </c>
      <c r="K151" s="27">
        <v>65.38</v>
      </c>
      <c r="L151" s="27">
        <v>1.3825000000000001</v>
      </c>
      <c r="M151" s="27"/>
      <c r="N151" s="27">
        <v>0.25</v>
      </c>
      <c r="O151" s="27">
        <v>6.2700000000000006E-2</v>
      </c>
      <c r="P151" s="27">
        <v>4.4379999999999997</v>
      </c>
      <c r="Q151" s="27">
        <v>4.4379999999999997</v>
      </c>
      <c r="R151" s="27">
        <v>5.9960000000000004</v>
      </c>
      <c r="S151" s="27">
        <v>81</v>
      </c>
      <c r="T151" s="27">
        <v>81</v>
      </c>
      <c r="U151" s="27">
        <v>117</v>
      </c>
      <c r="V151" s="27">
        <v>3.78</v>
      </c>
      <c r="W151" s="27">
        <v>3.78</v>
      </c>
      <c r="X151" s="27">
        <v>3.85</v>
      </c>
      <c r="Y151" s="27">
        <v>15</v>
      </c>
      <c r="Z151" s="27">
        <v>15</v>
      </c>
      <c r="AA151" s="27">
        <v>79.900000000000006</v>
      </c>
      <c r="AB151" s="27">
        <v>-0.21290000000000001</v>
      </c>
      <c r="AC151" s="27">
        <v>-0.21290000000000001</v>
      </c>
      <c r="AD151" s="27">
        <v>-0.1686</v>
      </c>
      <c r="AE151" s="27" t="s">
        <v>54</v>
      </c>
      <c r="AF151" s="27">
        <v>131.29</v>
      </c>
      <c r="AG151" s="27"/>
      <c r="AH151" s="27">
        <v>8.0000000000000002E-3</v>
      </c>
      <c r="AI151" s="27">
        <v>4.0999999999999996</v>
      </c>
      <c r="AJ151" s="27">
        <v>4.0999999999999996</v>
      </c>
      <c r="AK151" s="118">
        <v>9.7000000000000001E-26</v>
      </c>
      <c r="AL151" s="291"/>
      <c r="AM151" s="30">
        <f t="shared" si="43"/>
        <v>0</v>
      </c>
    </row>
    <row r="152" spans="1:51" x14ac:dyDescent="0.25">
      <c r="A152" s="26" t="s">
        <v>65</v>
      </c>
      <c r="B152" s="26">
        <v>1.6453</v>
      </c>
      <c r="C152" s="27">
        <v>2.1021000000000001</v>
      </c>
      <c r="D152" s="27">
        <v>3.57</v>
      </c>
      <c r="E152" s="27">
        <f t="shared" si="42"/>
        <v>1.6983016983016981</v>
      </c>
      <c r="F152" s="27">
        <v>1.88</v>
      </c>
      <c r="G152" s="27">
        <v>2.0369999999999999</v>
      </c>
      <c r="H152" s="27">
        <v>56894.031999999999</v>
      </c>
      <c r="I152" s="27">
        <v>74</v>
      </c>
      <c r="J152" s="27">
        <v>30</v>
      </c>
      <c r="K152" s="27">
        <v>65.38</v>
      </c>
      <c r="L152" s="27">
        <v>1.3825000000000001</v>
      </c>
      <c r="M152" s="27"/>
      <c r="N152" s="27">
        <v>0.25</v>
      </c>
      <c r="O152" s="27">
        <v>6.2700000000000006E-2</v>
      </c>
      <c r="P152" s="27">
        <v>4.4379999999999997</v>
      </c>
      <c r="Q152" s="27">
        <v>4.4379999999999997</v>
      </c>
      <c r="R152" s="27">
        <v>5.9960000000000004</v>
      </c>
      <c r="S152" s="27">
        <v>81</v>
      </c>
      <c r="T152" s="27">
        <v>81</v>
      </c>
      <c r="U152" s="27">
        <v>117</v>
      </c>
      <c r="V152" s="27">
        <v>3.78</v>
      </c>
      <c r="W152" s="27">
        <v>3.78</v>
      </c>
      <c r="X152" s="27">
        <v>3.85</v>
      </c>
      <c r="Y152" s="27">
        <v>15</v>
      </c>
      <c r="Z152" s="27">
        <v>15</v>
      </c>
      <c r="AA152" s="27">
        <v>79.900000000000006</v>
      </c>
      <c r="AB152" s="27">
        <v>-0.21290000000000001</v>
      </c>
      <c r="AC152" s="27">
        <v>-0.21290000000000001</v>
      </c>
      <c r="AD152" s="27">
        <v>-0.1686</v>
      </c>
      <c r="AE152" s="27" t="s">
        <v>55</v>
      </c>
      <c r="AF152" s="27">
        <v>146.06</v>
      </c>
      <c r="AG152" s="27"/>
      <c r="AH152" s="27">
        <v>0.21</v>
      </c>
      <c r="AI152" s="27">
        <v>5.13</v>
      </c>
      <c r="AJ152" s="27">
        <v>5.0999999999999996</v>
      </c>
      <c r="AK152" s="118"/>
      <c r="AL152" s="291"/>
      <c r="AM152" s="30">
        <f t="shared" si="43"/>
        <v>0</v>
      </c>
    </row>
    <row r="153" spans="1:51" x14ac:dyDescent="0.25">
      <c r="A153" s="26" t="s">
        <v>65</v>
      </c>
      <c r="B153" s="26">
        <v>1.6453</v>
      </c>
      <c r="C153" s="27">
        <v>2.1021000000000001</v>
      </c>
      <c r="D153" s="27"/>
      <c r="E153" s="27">
        <f t="shared" si="42"/>
        <v>0</v>
      </c>
      <c r="F153" s="27">
        <v>1.88</v>
      </c>
      <c r="G153" s="27">
        <v>2.0369999999999999</v>
      </c>
      <c r="H153" s="27">
        <v>56894.031999999999</v>
      </c>
      <c r="I153" s="27">
        <v>74</v>
      </c>
      <c r="J153" s="27">
        <v>30</v>
      </c>
      <c r="K153" s="27">
        <v>65.38</v>
      </c>
      <c r="L153" s="27">
        <v>1.3825000000000001</v>
      </c>
      <c r="M153" s="27"/>
      <c r="N153" s="27">
        <v>0.25</v>
      </c>
      <c r="O153" s="27">
        <v>6.2700000000000006E-2</v>
      </c>
      <c r="P153" s="27">
        <v>4.4379999999999997</v>
      </c>
      <c r="Q153" s="27">
        <v>4.4379999999999997</v>
      </c>
      <c r="R153" s="27">
        <v>5.9960000000000004</v>
      </c>
      <c r="S153" s="27">
        <v>81</v>
      </c>
      <c r="T153" s="27">
        <v>81</v>
      </c>
      <c r="U153" s="27">
        <v>117</v>
      </c>
      <c r="V153" s="27">
        <v>3.78</v>
      </c>
      <c r="W153" s="27">
        <v>3.78</v>
      </c>
      <c r="X153" s="27">
        <v>3.85</v>
      </c>
      <c r="Y153" s="27">
        <v>15</v>
      </c>
      <c r="Z153" s="27">
        <v>15</v>
      </c>
      <c r="AA153" s="27">
        <v>79.900000000000006</v>
      </c>
      <c r="AB153" s="27">
        <v>-0.21290000000000001</v>
      </c>
      <c r="AC153" s="27">
        <v>-0.21290000000000001</v>
      </c>
      <c r="AD153" s="27">
        <v>-0.1686</v>
      </c>
      <c r="AE153" s="27" t="s">
        <v>56</v>
      </c>
      <c r="AF153" s="27">
        <v>222</v>
      </c>
      <c r="AG153" s="27"/>
      <c r="AH153" s="27">
        <v>8.0000000000000002E-3</v>
      </c>
      <c r="AI153" s="27">
        <v>4.2</v>
      </c>
      <c r="AJ153" s="27">
        <v>4.2</v>
      </c>
      <c r="AK153" s="118">
        <v>5.9000000000000002E-28</v>
      </c>
      <c r="AL153" s="291"/>
      <c r="AM153" s="30">
        <f t="shared" si="43"/>
        <v>0</v>
      </c>
      <c r="AX153" s="44"/>
      <c r="AY153" s="44"/>
    </row>
    <row r="154" spans="1:51" x14ac:dyDescent="0.25">
      <c r="A154" s="31" t="s">
        <v>66</v>
      </c>
      <c r="B154" s="31">
        <v>1.5461</v>
      </c>
      <c r="C154" s="32">
        <v>1.99</v>
      </c>
      <c r="D154" s="32">
        <v>2.335</v>
      </c>
      <c r="E154" s="79">
        <f t="shared" si="29"/>
        <v>1.1733668341708543</v>
      </c>
      <c r="F154" s="32">
        <v>1.71</v>
      </c>
      <c r="G154" s="32">
        <v>1.7430000000000001</v>
      </c>
      <c r="H154" s="32">
        <v>58492.32</v>
      </c>
      <c r="I154" s="32">
        <v>41</v>
      </c>
      <c r="J154" s="32">
        <v>4</v>
      </c>
      <c r="K154" s="32">
        <v>9.0120000000000005</v>
      </c>
      <c r="L154" s="32">
        <v>1.512</v>
      </c>
      <c r="M154" s="32"/>
      <c r="N154" s="32">
        <v>0.25</v>
      </c>
      <c r="O154" s="32">
        <v>6.2700000000000006E-2</v>
      </c>
      <c r="P154" s="32">
        <v>4.4379999999999997</v>
      </c>
      <c r="Q154" s="32">
        <v>4.4379999999999997</v>
      </c>
      <c r="R154" s="32">
        <v>5.9960000000000004</v>
      </c>
      <c r="S154" s="32">
        <v>81</v>
      </c>
      <c r="T154" s="32">
        <v>81</v>
      </c>
      <c r="U154" s="32">
        <v>117</v>
      </c>
      <c r="V154" s="32">
        <v>3.78</v>
      </c>
      <c r="W154" s="32">
        <v>3.78</v>
      </c>
      <c r="X154" s="32">
        <v>2.278</v>
      </c>
      <c r="Y154" s="32">
        <v>15</v>
      </c>
      <c r="Z154" s="32">
        <v>15</v>
      </c>
      <c r="AA154" s="32">
        <v>1</v>
      </c>
      <c r="AB154" s="32">
        <v>-0.19750000000000001</v>
      </c>
      <c r="AC154" s="32">
        <v>-0.19750000000000001</v>
      </c>
      <c r="AD154" s="32">
        <v>1.5900000000000001E-2</v>
      </c>
      <c r="AE154" s="32" t="s">
        <v>42</v>
      </c>
      <c r="AF154" s="32">
        <v>4.0019999999999998</v>
      </c>
      <c r="AG154" s="86">
        <v>1.213598928416634E-4</v>
      </c>
      <c r="AH154" s="32">
        <v>-0.39</v>
      </c>
      <c r="AI154" s="32">
        <v>2.66</v>
      </c>
      <c r="AJ154" s="32">
        <v>2.6</v>
      </c>
      <c r="AK154" s="119">
        <v>7.0600000000000002E-12</v>
      </c>
      <c r="AL154" s="292">
        <v>3.16E-3</v>
      </c>
      <c r="AM154" s="34">
        <f t="shared" ref="AM154:AM182" si="44">AK154*10000*(AL154)*10000000000</f>
        <v>2.2309600000000001</v>
      </c>
      <c r="AQ154" s="44"/>
      <c r="AR154" s="44"/>
      <c r="AV154" s="44"/>
      <c r="AW154" s="44"/>
    </row>
    <row r="155" spans="1:51" x14ac:dyDescent="0.25">
      <c r="A155" s="31" t="s">
        <v>66</v>
      </c>
      <c r="B155" s="31">
        <v>1.5461</v>
      </c>
      <c r="C155" s="32">
        <v>1.99</v>
      </c>
      <c r="D155" s="32">
        <v>2.6070000000000002</v>
      </c>
      <c r="E155" s="79">
        <f t="shared" si="29"/>
        <v>1.3100502512562815</v>
      </c>
      <c r="F155" s="32">
        <v>1.71</v>
      </c>
      <c r="G155" s="32">
        <v>1.7430000000000001</v>
      </c>
      <c r="H155" s="32">
        <v>58492.32</v>
      </c>
      <c r="I155" s="32">
        <v>41</v>
      </c>
      <c r="J155" s="32">
        <v>4</v>
      </c>
      <c r="K155" s="32">
        <v>9.0120000000000005</v>
      </c>
      <c r="L155" s="32">
        <v>1.512</v>
      </c>
      <c r="M155" s="32"/>
      <c r="N155" s="32">
        <v>0.25</v>
      </c>
      <c r="O155" s="32">
        <v>6.2700000000000006E-2</v>
      </c>
      <c r="P155" s="32">
        <v>4.4379999999999997</v>
      </c>
      <c r="Q155" s="32">
        <v>4.4379999999999997</v>
      </c>
      <c r="R155" s="32">
        <v>5.9960000000000004</v>
      </c>
      <c r="S155" s="32">
        <v>81</v>
      </c>
      <c r="T155" s="32">
        <v>81</v>
      </c>
      <c r="U155" s="32">
        <v>117</v>
      </c>
      <c r="V155" s="32">
        <v>3.78</v>
      </c>
      <c r="W155" s="32">
        <v>3.78</v>
      </c>
      <c r="X155" s="32">
        <v>2.278</v>
      </c>
      <c r="Y155" s="32">
        <v>15</v>
      </c>
      <c r="Z155" s="32">
        <v>15</v>
      </c>
      <c r="AA155" s="32">
        <v>1</v>
      </c>
      <c r="AB155" s="32">
        <v>-0.19750000000000001</v>
      </c>
      <c r="AC155" s="32">
        <v>-0.19750000000000001</v>
      </c>
      <c r="AD155" s="32">
        <v>1.5900000000000001E-2</v>
      </c>
      <c r="AE155" s="32" t="s">
        <v>43</v>
      </c>
      <c r="AF155" s="32">
        <v>2.0099999999999998</v>
      </c>
      <c r="AG155" s="86">
        <v>1.0828692705685033E-4</v>
      </c>
      <c r="AH155" s="32">
        <v>-0.217</v>
      </c>
      <c r="AI155" s="32">
        <v>2.76</v>
      </c>
      <c r="AJ155" s="32">
        <v>2.89</v>
      </c>
      <c r="AK155" s="119">
        <v>3.18E-15</v>
      </c>
      <c r="AL155" s="292">
        <v>7.0200000000000002E-3</v>
      </c>
      <c r="AM155" s="34">
        <f t="shared" si="44"/>
        <v>2.2323600000000005E-3</v>
      </c>
    </row>
    <row r="156" spans="1:51" x14ac:dyDescent="0.25">
      <c r="A156" s="31" t="s">
        <v>66</v>
      </c>
      <c r="B156" s="31">
        <v>1.5461</v>
      </c>
      <c r="C156" s="32">
        <v>1.99</v>
      </c>
      <c r="D156" s="32">
        <v>2.8098999999999998</v>
      </c>
      <c r="E156" s="79">
        <f t="shared" si="29"/>
        <v>1.4120100502512563</v>
      </c>
      <c r="F156" s="32">
        <v>1.71</v>
      </c>
      <c r="G156" s="32">
        <v>1.7430000000000001</v>
      </c>
      <c r="H156" s="32">
        <v>58492.32</v>
      </c>
      <c r="I156" s="32">
        <v>41</v>
      </c>
      <c r="J156" s="32">
        <v>4</v>
      </c>
      <c r="K156" s="32">
        <v>9.0120000000000005</v>
      </c>
      <c r="L156" s="32">
        <v>1.512</v>
      </c>
      <c r="M156" s="32"/>
      <c r="N156" s="32">
        <v>0.25</v>
      </c>
      <c r="O156" s="32">
        <v>6.2700000000000006E-2</v>
      </c>
      <c r="P156" s="32">
        <v>4.4379999999999997</v>
      </c>
      <c r="Q156" s="32">
        <v>4.4379999999999997</v>
      </c>
      <c r="R156" s="32">
        <v>5.9960000000000004</v>
      </c>
      <c r="S156" s="32">
        <v>81</v>
      </c>
      <c r="T156" s="32">
        <v>81</v>
      </c>
      <c r="U156" s="32">
        <v>117</v>
      </c>
      <c r="V156" s="32">
        <v>3.78</v>
      </c>
      <c r="W156" s="32">
        <v>3.78</v>
      </c>
      <c r="X156" s="32">
        <v>2.278</v>
      </c>
      <c r="Y156" s="32">
        <v>15</v>
      </c>
      <c r="Z156" s="32">
        <v>15</v>
      </c>
      <c r="AA156" s="32">
        <v>1</v>
      </c>
      <c r="AB156" s="32">
        <v>-0.19750000000000001</v>
      </c>
      <c r="AC156" s="32">
        <v>-0.19750000000000001</v>
      </c>
      <c r="AD156" s="32">
        <v>1.5900000000000001E-2</v>
      </c>
      <c r="AE156" s="32" t="s">
        <v>44</v>
      </c>
      <c r="AF156" s="32">
        <v>31.998999999999999</v>
      </c>
      <c r="AG156" s="86">
        <v>1.5402755908922099E-5</v>
      </c>
      <c r="AH156" s="32">
        <v>2.1999999999999999E-2</v>
      </c>
      <c r="AI156" s="32">
        <v>2.94</v>
      </c>
      <c r="AJ156" s="32">
        <v>3.46</v>
      </c>
      <c r="AK156" s="119">
        <v>8.1600000000000001E-20</v>
      </c>
      <c r="AL156" s="292">
        <v>8.9899999999999994E-2</v>
      </c>
      <c r="AM156" s="34">
        <f t="shared" si="44"/>
        <v>7.3358400000000004E-7</v>
      </c>
    </row>
    <row r="157" spans="1:51" x14ac:dyDescent="0.25">
      <c r="A157" s="31" t="s">
        <v>66</v>
      </c>
      <c r="B157" s="31">
        <v>1.5461</v>
      </c>
      <c r="C157" s="32">
        <v>1.99</v>
      </c>
      <c r="D157" s="32">
        <v>2.82</v>
      </c>
      <c r="E157" s="79">
        <f t="shared" si="29"/>
        <v>1.4170854271356783</v>
      </c>
      <c r="F157" s="32">
        <v>1.71</v>
      </c>
      <c r="G157" s="32">
        <v>1.7430000000000001</v>
      </c>
      <c r="H157" s="32">
        <v>58492.32</v>
      </c>
      <c r="I157" s="32">
        <v>41</v>
      </c>
      <c r="J157" s="32">
        <v>4</v>
      </c>
      <c r="K157" s="32">
        <v>9.0120000000000005</v>
      </c>
      <c r="L157" s="32">
        <v>1.512</v>
      </c>
      <c r="M157" s="32"/>
      <c r="N157" s="32">
        <v>0.25</v>
      </c>
      <c r="O157" s="32">
        <v>6.2700000000000006E-2</v>
      </c>
      <c r="P157" s="32">
        <v>4.4379999999999997</v>
      </c>
      <c r="Q157" s="32">
        <v>4.4379999999999997</v>
      </c>
      <c r="R157" s="32">
        <v>5.9960000000000004</v>
      </c>
      <c r="S157" s="32">
        <v>81</v>
      </c>
      <c r="T157" s="32">
        <v>81</v>
      </c>
      <c r="U157" s="32">
        <v>117</v>
      </c>
      <c r="V157" s="32">
        <v>3.78</v>
      </c>
      <c r="W157" s="32">
        <v>3.78</v>
      </c>
      <c r="X157" s="32">
        <v>2.278</v>
      </c>
      <c r="Y157" s="32">
        <v>15</v>
      </c>
      <c r="Z157" s="32">
        <v>15</v>
      </c>
      <c r="AA157" s="32">
        <v>1</v>
      </c>
      <c r="AB157" s="32">
        <v>-0.19750000000000001</v>
      </c>
      <c r="AC157" s="32">
        <v>-0.19750000000000001</v>
      </c>
      <c r="AD157" s="32">
        <v>1.5900000000000001E-2</v>
      </c>
      <c r="AE157" s="32" t="s">
        <v>45</v>
      </c>
      <c r="AF157" s="32">
        <v>44.01</v>
      </c>
      <c r="AG157" s="86">
        <v>8.9625087063364713E-6</v>
      </c>
      <c r="AH157" s="32">
        <v>0.22500000000000001</v>
      </c>
      <c r="AI157" s="32">
        <v>3.24</v>
      </c>
      <c r="AJ157" s="32">
        <v>3.3</v>
      </c>
      <c r="AK157" s="119">
        <v>3.5400000000000002E-20</v>
      </c>
      <c r="AL157" s="292">
        <v>0.92500000000000004</v>
      </c>
      <c r="AM157" s="34">
        <f t="shared" si="44"/>
        <v>3.2745000000000002E-6</v>
      </c>
    </row>
    <row r="158" spans="1:51" x14ac:dyDescent="0.25">
      <c r="A158" s="31" t="s">
        <v>66</v>
      </c>
      <c r="B158" s="31">
        <v>1.5461</v>
      </c>
      <c r="C158" s="32">
        <v>1.99</v>
      </c>
      <c r="D158" s="32">
        <v>2.9790000000000001</v>
      </c>
      <c r="E158" s="79">
        <f t="shared" ref="E158" si="45">D158/C158</f>
        <v>1.4969849246231157</v>
      </c>
      <c r="F158" s="32">
        <v>1.71</v>
      </c>
      <c r="G158" s="32">
        <v>1.7430000000000001</v>
      </c>
      <c r="H158" s="32">
        <v>58492.32</v>
      </c>
      <c r="I158" s="32">
        <v>41</v>
      </c>
      <c r="J158" s="32">
        <v>4</v>
      </c>
      <c r="K158" s="32">
        <v>9.0120000000000005</v>
      </c>
      <c r="L158" s="32">
        <v>1.512</v>
      </c>
      <c r="M158" s="32"/>
      <c r="N158" s="32">
        <v>0.25</v>
      </c>
      <c r="O158" s="32">
        <v>6.2700000000000006E-2</v>
      </c>
      <c r="P158" s="32">
        <v>4.4379999999999997</v>
      </c>
      <c r="Q158" s="32">
        <v>4.4379999999999997</v>
      </c>
      <c r="R158" s="32">
        <v>5.9960000000000004</v>
      </c>
      <c r="S158" s="32">
        <v>81</v>
      </c>
      <c r="T158" s="32">
        <v>81</v>
      </c>
      <c r="U158" s="32">
        <v>117</v>
      </c>
      <c r="V158" s="32">
        <v>3.78</v>
      </c>
      <c r="W158" s="32">
        <v>3.78</v>
      </c>
      <c r="X158" s="32">
        <v>2.278</v>
      </c>
      <c r="Y158" s="32">
        <v>15</v>
      </c>
      <c r="Z158" s="32">
        <v>15</v>
      </c>
      <c r="AA158" s="32">
        <v>1</v>
      </c>
      <c r="AB158" s="32">
        <v>-0.19750000000000001</v>
      </c>
      <c r="AC158" s="32">
        <v>-0.19750000000000001</v>
      </c>
      <c r="AD158" s="32">
        <v>1.5900000000000001E-2</v>
      </c>
      <c r="AE158" s="32" t="s">
        <v>536</v>
      </c>
      <c r="AF158" s="32">
        <v>46.005499999999998</v>
      </c>
      <c r="AG158" s="86"/>
      <c r="AH158" s="32">
        <v>0.83399999999999996</v>
      </c>
      <c r="AI158" s="32">
        <v>3.22</v>
      </c>
      <c r="AJ158" s="32">
        <v>3.3</v>
      </c>
      <c r="AK158" s="119">
        <v>1.6400000000000001E-23</v>
      </c>
      <c r="AL158" s="292"/>
      <c r="AM158" s="34"/>
    </row>
    <row r="159" spans="1:51" x14ac:dyDescent="0.25">
      <c r="A159" s="31" t="s">
        <v>66</v>
      </c>
      <c r="B159" s="31">
        <v>1.5461</v>
      </c>
      <c r="C159" s="32">
        <v>1.99</v>
      </c>
      <c r="D159" s="32">
        <v>2.9790000000000001</v>
      </c>
      <c r="E159" s="79">
        <f t="shared" si="29"/>
        <v>1.4969849246231157</v>
      </c>
      <c r="F159" s="32">
        <v>1.71</v>
      </c>
      <c r="G159" s="32">
        <v>1.7430000000000001</v>
      </c>
      <c r="H159" s="32">
        <v>58492.32</v>
      </c>
      <c r="I159" s="32">
        <v>41</v>
      </c>
      <c r="J159" s="32">
        <v>4</v>
      </c>
      <c r="K159" s="32">
        <v>9.0120000000000005</v>
      </c>
      <c r="L159" s="32">
        <v>1.512</v>
      </c>
      <c r="M159" s="32"/>
      <c r="N159" s="32">
        <v>0.25</v>
      </c>
      <c r="O159" s="32">
        <v>6.2700000000000006E-2</v>
      </c>
      <c r="P159" s="32">
        <v>4.4379999999999997</v>
      </c>
      <c r="Q159" s="32">
        <v>4.4379999999999997</v>
      </c>
      <c r="R159" s="32">
        <v>5.9960000000000004</v>
      </c>
      <c r="S159" s="32">
        <v>81</v>
      </c>
      <c r="T159" s="32">
        <v>81</v>
      </c>
      <c r="U159" s="32">
        <v>117</v>
      </c>
      <c r="V159" s="32">
        <v>3.78</v>
      </c>
      <c r="W159" s="32">
        <v>3.78</v>
      </c>
      <c r="X159" s="32">
        <v>2.278</v>
      </c>
      <c r="Y159" s="32">
        <v>15</v>
      </c>
      <c r="Z159" s="32">
        <v>15</v>
      </c>
      <c r="AA159" s="32">
        <v>1</v>
      </c>
      <c r="AB159" s="32">
        <v>-0.19750000000000001</v>
      </c>
      <c r="AC159" s="32">
        <v>-0.19750000000000001</v>
      </c>
      <c r="AD159" s="32">
        <v>1.5900000000000001E-2</v>
      </c>
      <c r="AE159" s="32" t="s">
        <v>46</v>
      </c>
      <c r="AF159" s="32">
        <v>28</v>
      </c>
      <c r="AG159" s="86">
        <v>1.4859953853764374E-5</v>
      </c>
      <c r="AH159" s="32">
        <v>3.6999999999999998E-2</v>
      </c>
      <c r="AI159" s="32">
        <v>3.13</v>
      </c>
      <c r="AJ159" s="32">
        <v>3.64</v>
      </c>
      <c r="AK159" s="125">
        <v>4.5700000000000001E-23</v>
      </c>
      <c r="AL159" s="292">
        <v>5.33E-2</v>
      </c>
      <c r="AM159" s="34">
        <f t="shared" si="44"/>
        <v>2.4358100000000006E-10</v>
      </c>
    </row>
    <row r="160" spans="1:51" x14ac:dyDescent="0.25">
      <c r="A160" s="31" t="s">
        <v>66</v>
      </c>
      <c r="B160" s="31">
        <v>1.5461</v>
      </c>
      <c r="C160" s="32">
        <v>1.99</v>
      </c>
      <c r="D160" s="32">
        <v>3.2046999999999999</v>
      </c>
      <c r="E160" s="79">
        <f t="shared" si="29"/>
        <v>1.6104020100502512</v>
      </c>
      <c r="F160" s="32">
        <v>1.71</v>
      </c>
      <c r="G160" s="32">
        <v>1.7430000000000001</v>
      </c>
      <c r="H160" s="32">
        <v>58492.32</v>
      </c>
      <c r="I160" s="32">
        <v>41</v>
      </c>
      <c r="J160" s="32">
        <v>4</v>
      </c>
      <c r="K160" s="32">
        <v>9.0120000000000005</v>
      </c>
      <c r="L160" s="32">
        <v>1.512</v>
      </c>
      <c r="M160" s="32"/>
      <c r="N160" s="32">
        <v>0.25</v>
      </c>
      <c r="O160" s="32">
        <v>6.2700000000000006E-2</v>
      </c>
      <c r="P160" s="32">
        <v>4.4379999999999997</v>
      </c>
      <c r="Q160" s="32">
        <v>4.4379999999999997</v>
      </c>
      <c r="R160" s="32">
        <v>5.9960000000000004</v>
      </c>
      <c r="S160" s="32">
        <v>81</v>
      </c>
      <c r="T160" s="32">
        <v>81</v>
      </c>
      <c r="U160" s="32">
        <v>117</v>
      </c>
      <c r="V160" s="32">
        <v>3.78</v>
      </c>
      <c r="W160" s="32">
        <v>3.78</v>
      </c>
      <c r="X160" s="32">
        <v>2.278</v>
      </c>
      <c r="Y160" s="32">
        <v>15</v>
      </c>
      <c r="Z160" s="32">
        <v>15</v>
      </c>
      <c r="AA160" s="32">
        <v>1</v>
      </c>
      <c r="AB160" s="32">
        <v>-0.19750000000000001</v>
      </c>
      <c r="AC160" s="32">
        <v>-0.19750000000000001</v>
      </c>
      <c r="AD160" s="32">
        <v>1.5900000000000001E-2</v>
      </c>
      <c r="AE160" s="32" t="s">
        <v>47</v>
      </c>
      <c r="AF160" s="32">
        <v>16.04</v>
      </c>
      <c r="AG160" s="86">
        <v>1.6328551327402565E-5</v>
      </c>
      <c r="AH160" s="32">
        <v>1.0999999999999999E-2</v>
      </c>
      <c r="AI160" s="32">
        <v>3.25</v>
      </c>
      <c r="AJ160" s="32">
        <v>3.8</v>
      </c>
      <c r="AK160" s="125">
        <v>5.51E-30</v>
      </c>
      <c r="AL160" s="292">
        <v>0.316</v>
      </c>
      <c r="AM160" s="34">
        <f t="shared" si="44"/>
        <v>1.7411600000000001E-16</v>
      </c>
    </row>
    <row r="161" spans="1:51" x14ac:dyDescent="0.25">
      <c r="A161" s="31" t="s">
        <v>66</v>
      </c>
      <c r="B161" s="31">
        <v>1.5461</v>
      </c>
      <c r="C161" s="32">
        <v>1.99</v>
      </c>
      <c r="D161" s="32">
        <v>3.2132999999999998</v>
      </c>
      <c r="E161" s="79">
        <f t="shared" ref="E161" si="46">D161/C161</f>
        <v>1.6147236180904523</v>
      </c>
      <c r="F161" s="32">
        <v>1.71</v>
      </c>
      <c r="G161" s="32">
        <v>1.7430000000000001</v>
      </c>
      <c r="H161" s="32">
        <v>58492.32</v>
      </c>
      <c r="I161" s="32">
        <v>41</v>
      </c>
      <c r="J161" s="32">
        <v>4</v>
      </c>
      <c r="K161" s="32">
        <v>9.0120000000000005</v>
      </c>
      <c r="L161" s="32">
        <v>1.512</v>
      </c>
      <c r="M161" s="32"/>
      <c r="N161" s="32">
        <v>0.25</v>
      </c>
      <c r="O161" s="32">
        <v>6.2700000000000006E-2</v>
      </c>
      <c r="P161" s="32">
        <v>4.4379999999999997</v>
      </c>
      <c r="Q161" s="32">
        <v>4.4379999999999997</v>
      </c>
      <c r="R161" s="32">
        <v>5.9960000000000004</v>
      </c>
      <c r="S161" s="32">
        <v>81</v>
      </c>
      <c r="T161" s="32">
        <v>81</v>
      </c>
      <c r="U161" s="32">
        <v>117</v>
      </c>
      <c r="V161" s="32">
        <v>3.78</v>
      </c>
      <c r="W161" s="32">
        <v>3.78</v>
      </c>
      <c r="X161" s="32">
        <v>2.278</v>
      </c>
      <c r="Y161" s="32">
        <v>15</v>
      </c>
      <c r="Z161" s="32">
        <v>15</v>
      </c>
      <c r="AA161" s="32">
        <v>1</v>
      </c>
      <c r="AB161" s="32">
        <v>-0.19750000000000001</v>
      </c>
      <c r="AC161" s="32">
        <v>-0.19750000000000001</v>
      </c>
      <c r="AD161" s="32">
        <v>1.5900000000000001E-2</v>
      </c>
      <c r="AE161" s="32" t="s">
        <v>537</v>
      </c>
      <c r="AF161" s="32">
        <v>64.066000000000003</v>
      </c>
      <c r="AG161" s="86"/>
      <c r="AH161" s="32">
        <v>0.251</v>
      </c>
      <c r="AI161" s="32">
        <v>3.55</v>
      </c>
      <c r="AJ161" s="32">
        <v>4.0999999999999996</v>
      </c>
      <c r="AK161" s="125"/>
      <c r="AL161" s="292"/>
      <c r="AM161" s="34"/>
    </row>
    <row r="162" spans="1:51" x14ac:dyDescent="0.25">
      <c r="A162" s="31" t="s">
        <v>66</v>
      </c>
      <c r="B162" s="31">
        <v>1.5461</v>
      </c>
      <c r="C162" s="32">
        <v>1.99</v>
      </c>
      <c r="D162" s="32">
        <v>3.2132999999999998</v>
      </c>
      <c r="E162" s="79">
        <f t="shared" si="29"/>
        <v>1.6147236180904523</v>
      </c>
      <c r="F162" s="32">
        <v>1.71</v>
      </c>
      <c r="G162" s="32">
        <v>1.7430000000000001</v>
      </c>
      <c r="H162" s="32">
        <v>58492.32</v>
      </c>
      <c r="I162" s="32">
        <v>41</v>
      </c>
      <c r="J162" s="32">
        <v>4</v>
      </c>
      <c r="K162" s="32">
        <v>9.0120000000000005</v>
      </c>
      <c r="L162" s="32">
        <v>1.512</v>
      </c>
      <c r="M162" s="32"/>
      <c r="N162" s="32">
        <v>0.25</v>
      </c>
      <c r="O162" s="32">
        <v>6.2700000000000006E-2</v>
      </c>
      <c r="P162" s="32">
        <v>4.4379999999999997</v>
      </c>
      <c r="Q162" s="32">
        <v>4.4379999999999997</v>
      </c>
      <c r="R162" s="32">
        <v>5.9960000000000004</v>
      </c>
      <c r="S162" s="32">
        <v>81</v>
      </c>
      <c r="T162" s="32">
        <v>81</v>
      </c>
      <c r="U162" s="32">
        <v>117</v>
      </c>
      <c r="V162" s="32">
        <v>3.78</v>
      </c>
      <c r="W162" s="32">
        <v>3.78</v>
      </c>
      <c r="X162" s="32">
        <v>2.278</v>
      </c>
      <c r="Y162" s="32">
        <v>15</v>
      </c>
      <c r="Z162" s="32">
        <v>15</v>
      </c>
      <c r="AA162" s="32">
        <v>1</v>
      </c>
      <c r="AB162" s="32">
        <v>-0.19750000000000001</v>
      </c>
      <c r="AC162" s="32">
        <v>-0.19750000000000001</v>
      </c>
      <c r="AD162" s="32">
        <v>1.5900000000000001E-2</v>
      </c>
      <c r="AE162" s="32" t="s">
        <v>48</v>
      </c>
      <c r="AF162" s="32">
        <v>28.05</v>
      </c>
      <c r="AG162" s="32">
        <v>8.597859657763983E-6</v>
      </c>
      <c r="AH162" s="32">
        <v>8.6999999999999994E-2</v>
      </c>
      <c r="AI162" s="32">
        <v>3.59</v>
      </c>
      <c r="AJ162" s="32">
        <v>3.9</v>
      </c>
      <c r="AK162" s="125">
        <v>3.3000000000000003E-32</v>
      </c>
      <c r="AL162" s="292">
        <v>1.2496576371618831</v>
      </c>
      <c r="AM162" s="35">
        <f t="shared" si="44"/>
        <v>4.1238702026342139E-18</v>
      </c>
    </row>
    <row r="163" spans="1:51" x14ac:dyDescent="0.25">
      <c r="A163" s="31" t="s">
        <v>66</v>
      </c>
      <c r="B163" s="31">
        <v>1.5461</v>
      </c>
      <c r="C163" s="32">
        <v>1.99</v>
      </c>
      <c r="D163" s="32">
        <v>3.2092999999999998</v>
      </c>
      <c r="E163" s="79">
        <f t="shared" si="29"/>
        <v>1.6127135678391959</v>
      </c>
      <c r="F163" s="32">
        <v>1.71</v>
      </c>
      <c r="G163" s="32">
        <v>1.7430000000000001</v>
      </c>
      <c r="H163" s="32">
        <v>58492.32</v>
      </c>
      <c r="I163" s="32">
        <v>41</v>
      </c>
      <c r="J163" s="32">
        <v>4</v>
      </c>
      <c r="K163" s="32">
        <v>9.0120000000000005</v>
      </c>
      <c r="L163" s="32">
        <v>1.512</v>
      </c>
      <c r="M163" s="32"/>
      <c r="N163" s="32">
        <v>0.25</v>
      </c>
      <c r="O163" s="32">
        <v>6.2700000000000006E-2</v>
      </c>
      <c r="P163" s="32">
        <v>4.4379999999999997</v>
      </c>
      <c r="Q163" s="32">
        <v>4.4379999999999997</v>
      </c>
      <c r="R163" s="32">
        <v>5.9960000000000004</v>
      </c>
      <c r="S163" s="32">
        <v>81</v>
      </c>
      <c r="T163" s="32">
        <v>81</v>
      </c>
      <c r="U163" s="32">
        <v>117</v>
      </c>
      <c r="V163" s="32">
        <v>3.78</v>
      </c>
      <c r="W163" s="32">
        <v>3.78</v>
      </c>
      <c r="X163" s="32">
        <v>2.278</v>
      </c>
      <c r="Y163" s="32">
        <v>15</v>
      </c>
      <c r="Z163" s="32">
        <v>15</v>
      </c>
      <c r="AA163" s="32">
        <v>1</v>
      </c>
      <c r="AB163" s="32">
        <v>-0.19750000000000001</v>
      </c>
      <c r="AC163" s="32">
        <v>-0.19750000000000001</v>
      </c>
      <c r="AD163" s="32">
        <v>1.5900000000000001E-2</v>
      </c>
      <c r="AE163" s="32" t="s">
        <v>49</v>
      </c>
      <c r="AF163" s="32">
        <v>30.07</v>
      </c>
      <c r="AG163" s="32">
        <v>7.4674534117532306E-6</v>
      </c>
      <c r="AH163" s="32">
        <v>9.9000000000000005E-2</v>
      </c>
      <c r="AI163" s="32">
        <v>3.72</v>
      </c>
      <c r="AJ163" s="32">
        <v>4</v>
      </c>
      <c r="AK163" s="125">
        <v>1.3199999999999999E-33</v>
      </c>
      <c r="AL163" s="292">
        <v>3.1776824855346049</v>
      </c>
      <c r="AM163" s="35">
        <f t="shared" si="44"/>
        <v>4.1945408809056774E-19</v>
      </c>
    </row>
    <row r="164" spans="1:51" x14ac:dyDescent="0.25">
      <c r="A164" s="31" t="s">
        <v>66</v>
      </c>
      <c r="B164" s="31">
        <v>1.5461</v>
      </c>
      <c r="C164" s="32">
        <v>1.99</v>
      </c>
      <c r="D164" s="130">
        <v>3.27</v>
      </c>
      <c r="E164" s="79">
        <f t="shared" si="29"/>
        <v>1.6432160804020102</v>
      </c>
      <c r="F164" s="32">
        <v>1.71</v>
      </c>
      <c r="G164" s="32">
        <v>1.7430000000000001</v>
      </c>
      <c r="H164" s="32">
        <v>58492.32</v>
      </c>
      <c r="I164" s="32">
        <v>41</v>
      </c>
      <c r="J164" s="32">
        <v>4</v>
      </c>
      <c r="K164" s="32">
        <v>9.0120000000000005</v>
      </c>
      <c r="L164" s="32">
        <v>1.512</v>
      </c>
      <c r="M164" s="32"/>
      <c r="N164" s="32">
        <v>0.25</v>
      </c>
      <c r="O164" s="32">
        <v>6.2700000000000006E-2</v>
      </c>
      <c r="P164" s="32">
        <v>4.4379999999999997</v>
      </c>
      <c r="Q164" s="32">
        <v>4.4379999999999997</v>
      </c>
      <c r="R164" s="32">
        <v>5.9960000000000004</v>
      </c>
      <c r="S164" s="32">
        <v>81</v>
      </c>
      <c r="T164" s="32">
        <v>81</v>
      </c>
      <c r="U164" s="32">
        <v>117</v>
      </c>
      <c r="V164" s="32">
        <v>3.78</v>
      </c>
      <c r="W164" s="32">
        <v>3.78</v>
      </c>
      <c r="X164" s="32">
        <v>2.278</v>
      </c>
      <c r="Y164" s="32">
        <v>15</v>
      </c>
      <c r="Z164" s="32">
        <v>15</v>
      </c>
      <c r="AA164" s="32">
        <v>1</v>
      </c>
      <c r="AB164" s="32">
        <v>-0.19750000000000001</v>
      </c>
      <c r="AC164" s="32">
        <v>-0.19750000000000001</v>
      </c>
      <c r="AD164" s="32">
        <v>1.5900000000000001E-2</v>
      </c>
      <c r="AE164" s="32" t="s">
        <v>50</v>
      </c>
      <c r="AF164" s="32">
        <v>42.08</v>
      </c>
      <c r="AG164" s="32">
        <v>4.9578486170417476E-6</v>
      </c>
      <c r="AH164" s="32">
        <v>0.14199999999999999</v>
      </c>
      <c r="AI164" s="32">
        <v>4.03</v>
      </c>
      <c r="AJ164" s="32">
        <v>4.5</v>
      </c>
      <c r="AK164" s="125">
        <v>1.2999999999999999E-37</v>
      </c>
      <c r="AL164" s="292">
        <v>16.640675499137181</v>
      </c>
      <c r="AM164" s="35">
        <f t="shared" si="44"/>
        <v>2.1632878148878335E-22</v>
      </c>
    </row>
    <row r="165" spans="1:51" x14ac:dyDescent="0.25">
      <c r="A165" s="31" t="s">
        <v>66</v>
      </c>
      <c r="B165" s="31">
        <v>1.5461</v>
      </c>
      <c r="C165" s="32">
        <v>1.99</v>
      </c>
      <c r="D165" s="130">
        <v>3.63</v>
      </c>
      <c r="E165" s="79">
        <f t="shared" si="29"/>
        <v>1.8241206030150754</v>
      </c>
      <c r="F165" s="32">
        <v>1.71</v>
      </c>
      <c r="G165" s="32">
        <v>1.7430000000000001</v>
      </c>
      <c r="H165" s="32">
        <v>58492.32</v>
      </c>
      <c r="I165" s="32">
        <v>41</v>
      </c>
      <c r="J165" s="32">
        <v>4</v>
      </c>
      <c r="K165" s="32">
        <v>9.0120000000000005</v>
      </c>
      <c r="L165" s="32">
        <v>1.512</v>
      </c>
      <c r="M165" s="32"/>
      <c r="N165" s="32">
        <v>0.25</v>
      </c>
      <c r="O165" s="32">
        <v>6.2700000000000006E-2</v>
      </c>
      <c r="P165" s="32">
        <v>4.4379999999999997</v>
      </c>
      <c r="Q165" s="32">
        <v>4.4379999999999997</v>
      </c>
      <c r="R165" s="32">
        <v>5.9960000000000004</v>
      </c>
      <c r="S165" s="32">
        <v>81</v>
      </c>
      <c r="T165" s="32">
        <v>81</v>
      </c>
      <c r="U165" s="32">
        <v>117</v>
      </c>
      <c r="V165" s="32">
        <v>3.78</v>
      </c>
      <c r="W165" s="32">
        <v>3.78</v>
      </c>
      <c r="X165" s="32">
        <v>2.278</v>
      </c>
      <c r="Y165" s="32">
        <v>15</v>
      </c>
      <c r="Z165" s="32">
        <v>15</v>
      </c>
      <c r="AA165" s="32">
        <v>1</v>
      </c>
      <c r="AB165" s="32">
        <v>-0.19750000000000001</v>
      </c>
      <c r="AC165" s="32">
        <v>-0.19750000000000001</v>
      </c>
      <c r="AD165" s="32">
        <v>1.5900000000000001E-2</v>
      </c>
      <c r="AE165" s="32" t="s">
        <v>51</v>
      </c>
      <c r="AF165" s="32">
        <v>44.1</v>
      </c>
      <c r="AG165" s="32">
        <v>4.5187843755253608E-6</v>
      </c>
      <c r="AH165" s="32">
        <v>0.152</v>
      </c>
      <c r="AI165" s="32">
        <v>4.16</v>
      </c>
      <c r="AJ165" s="32">
        <v>4.3</v>
      </c>
      <c r="AK165" s="125">
        <v>4.4399999999999998E-40</v>
      </c>
      <c r="AL165" s="292">
        <v>24.114662851306104</v>
      </c>
      <c r="AM165" s="35">
        <f t="shared" si="44"/>
        <v>1.070691030597991E-24</v>
      </c>
    </row>
    <row r="166" spans="1:51" x14ac:dyDescent="0.25">
      <c r="A166" s="31" t="s">
        <v>66</v>
      </c>
      <c r="B166" s="31">
        <v>1.5461</v>
      </c>
      <c r="C166" s="32">
        <v>1.99</v>
      </c>
      <c r="D166" s="32"/>
      <c r="E166" s="79">
        <f t="shared" si="29"/>
        <v>0</v>
      </c>
      <c r="F166" s="32">
        <v>1.71</v>
      </c>
      <c r="G166" s="32">
        <v>1.7430000000000001</v>
      </c>
      <c r="H166" s="32">
        <v>58492.32</v>
      </c>
      <c r="I166" s="32">
        <v>41</v>
      </c>
      <c r="J166" s="32">
        <v>4</v>
      </c>
      <c r="K166" s="32">
        <v>9.0120000000000005</v>
      </c>
      <c r="L166" s="32">
        <v>1.512</v>
      </c>
      <c r="M166" s="32"/>
      <c r="N166" s="32">
        <v>0.25</v>
      </c>
      <c r="O166" s="32">
        <v>6.2700000000000006E-2</v>
      </c>
      <c r="P166" s="32">
        <v>4.4379999999999997</v>
      </c>
      <c r="Q166" s="32">
        <v>4.4379999999999997</v>
      </c>
      <c r="R166" s="32">
        <v>5.9960000000000004</v>
      </c>
      <c r="S166" s="32">
        <v>81</v>
      </c>
      <c r="T166" s="32">
        <v>81</v>
      </c>
      <c r="U166" s="32">
        <v>117</v>
      </c>
      <c r="V166" s="32">
        <v>3.78</v>
      </c>
      <c r="W166" s="32">
        <v>3.78</v>
      </c>
      <c r="X166" s="32">
        <v>2.278</v>
      </c>
      <c r="Y166" s="32">
        <v>15</v>
      </c>
      <c r="Z166" s="32">
        <v>15</v>
      </c>
      <c r="AA166" s="32">
        <v>1</v>
      </c>
      <c r="AB166" s="32">
        <v>-0.19750000000000001</v>
      </c>
      <c r="AC166" s="32">
        <v>-0.19750000000000001</v>
      </c>
      <c r="AD166" s="32">
        <v>1.5900000000000001E-2</v>
      </c>
      <c r="AE166" s="32" t="s">
        <v>52</v>
      </c>
      <c r="AF166" s="32">
        <v>58.12</v>
      </c>
      <c r="AG166" s="32">
        <v>2.9135357642312415E-6</v>
      </c>
      <c r="AH166" s="32">
        <v>0.2</v>
      </c>
      <c r="AI166" s="32">
        <v>4.5199999999999996</v>
      </c>
      <c r="AJ166" s="32">
        <v>4.5</v>
      </c>
      <c r="AK166" s="119"/>
      <c r="AL166" s="292"/>
      <c r="AM166" s="35"/>
    </row>
    <row r="167" spans="1:51" x14ac:dyDescent="0.25">
      <c r="A167" s="31" t="s">
        <v>66</v>
      </c>
      <c r="B167" s="31">
        <v>1.5461</v>
      </c>
      <c r="C167" s="32">
        <v>1.99</v>
      </c>
      <c r="D167" s="32">
        <v>3.2092999999999998</v>
      </c>
      <c r="E167" s="79">
        <f t="shared" ref="E167:E170" si="47">D167/C167</f>
        <v>1.6127135678391959</v>
      </c>
      <c r="F167" s="32">
        <v>1.71</v>
      </c>
      <c r="G167" s="32">
        <v>1.7430000000000001</v>
      </c>
      <c r="H167" s="32">
        <v>58492.32</v>
      </c>
      <c r="I167" s="32">
        <v>41</v>
      </c>
      <c r="J167" s="32">
        <v>4</v>
      </c>
      <c r="K167" s="32">
        <v>9.0120000000000005</v>
      </c>
      <c r="L167" s="32">
        <v>1.512</v>
      </c>
      <c r="M167" s="32"/>
      <c r="N167" s="32">
        <v>0.25</v>
      </c>
      <c r="O167" s="32">
        <v>6.2700000000000006E-2</v>
      </c>
      <c r="P167" s="32">
        <v>4.4379999999999997</v>
      </c>
      <c r="Q167" s="32">
        <v>4.4379999999999997</v>
      </c>
      <c r="R167" s="32">
        <v>5.9960000000000004</v>
      </c>
      <c r="S167" s="32">
        <v>81</v>
      </c>
      <c r="T167" s="32">
        <v>81</v>
      </c>
      <c r="U167" s="32">
        <v>117</v>
      </c>
      <c r="V167" s="32">
        <v>3.78</v>
      </c>
      <c r="W167" s="32">
        <v>3.78</v>
      </c>
      <c r="X167" s="32">
        <v>2.278</v>
      </c>
      <c r="Y167" s="32">
        <v>15</v>
      </c>
      <c r="Z167" s="32">
        <v>15</v>
      </c>
      <c r="AA167" s="32">
        <v>1</v>
      </c>
      <c r="AB167" s="32">
        <v>-0.19750000000000001</v>
      </c>
      <c r="AC167" s="32">
        <v>-0.19750000000000001</v>
      </c>
      <c r="AD167" s="32">
        <v>1.5900000000000001E-2</v>
      </c>
      <c r="AE167" s="32" t="s">
        <v>53</v>
      </c>
      <c r="AF167" s="32">
        <v>83.8</v>
      </c>
      <c r="AG167" s="86"/>
      <c r="AH167" s="32">
        <v>5.0000000000000001E-3</v>
      </c>
      <c r="AI167" s="32">
        <v>4</v>
      </c>
      <c r="AJ167" s="32">
        <v>3.69</v>
      </c>
      <c r="AK167" s="119">
        <v>5.0000000000000004E-31</v>
      </c>
      <c r="AL167" s="292"/>
      <c r="AM167" s="35">
        <f t="shared" ref="AM167:AM170" si="48">AK167*10000*(AL167)*10000000000</f>
        <v>0</v>
      </c>
      <c r="AX167" s="44"/>
      <c r="AY167" s="44"/>
    </row>
    <row r="168" spans="1:51" x14ac:dyDescent="0.25">
      <c r="A168" s="31" t="s">
        <v>66</v>
      </c>
      <c r="B168" s="31">
        <v>1.5461</v>
      </c>
      <c r="C168" s="32">
        <v>1.99</v>
      </c>
      <c r="D168" s="130">
        <v>3.27</v>
      </c>
      <c r="E168" s="79">
        <f t="shared" si="47"/>
        <v>1.6432160804020102</v>
      </c>
      <c r="F168" s="32">
        <v>1.71</v>
      </c>
      <c r="G168" s="32">
        <v>1.7430000000000001</v>
      </c>
      <c r="H168" s="32">
        <v>58492.32</v>
      </c>
      <c r="I168" s="32">
        <v>41</v>
      </c>
      <c r="J168" s="32">
        <v>4</v>
      </c>
      <c r="K168" s="32">
        <v>9.0120000000000005</v>
      </c>
      <c r="L168" s="32">
        <v>1.512</v>
      </c>
      <c r="M168" s="32"/>
      <c r="N168" s="32">
        <v>0.25</v>
      </c>
      <c r="O168" s="32">
        <v>6.2700000000000006E-2</v>
      </c>
      <c r="P168" s="32">
        <v>4.4379999999999997</v>
      </c>
      <c r="Q168" s="32">
        <v>4.4379999999999997</v>
      </c>
      <c r="R168" s="32">
        <v>5.9960000000000004</v>
      </c>
      <c r="S168" s="32">
        <v>81</v>
      </c>
      <c r="T168" s="32">
        <v>81</v>
      </c>
      <c r="U168" s="32">
        <v>117</v>
      </c>
      <c r="V168" s="32">
        <v>3.78</v>
      </c>
      <c r="W168" s="32">
        <v>3.78</v>
      </c>
      <c r="X168" s="32">
        <v>2.278</v>
      </c>
      <c r="Y168" s="32">
        <v>15</v>
      </c>
      <c r="Z168" s="32">
        <v>15</v>
      </c>
      <c r="AA168" s="32">
        <v>1</v>
      </c>
      <c r="AB168" s="32">
        <v>-0.19750000000000001</v>
      </c>
      <c r="AC168" s="32">
        <v>-0.19750000000000001</v>
      </c>
      <c r="AD168" s="32">
        <v>1.5900000000000001E-2</v>
      </c>
      <c r="AE168" s="32" t="s">
        <v>54</v>
      </c>
      <c r="AF168" s="32">
        <v>131.29</v>
      </c>
      <c r="AG168" s="32"/>
      <c r="AH168" s="32">
        <v>8.0000000000000002E-3</v>
      </c>
      <c r="AI168" s="32">
        <v>4.0999999999999996</v>
      </c>
      <c r="AJ168" s="32">
        <v>4.0999999999999996</v>
      </c>
      <c r="AK168" s="119">
        <v>8E-41</v>
      </c>
      <c r="AL168" s="292"/>
      <c r="AM168" s="35">
        <f t="shared" si="48"/>
        <v>0</v>
      </c>
      <c r="AQ168" s="44"/>
      <c r="AR168" s="44"/>
      <c r="AV168" s="44"/>
      <c r="AW168" s="44"/>
    </row>
    <row r="169" spans="1:51" x14ac:dyDescent="0.25">
      <c r="A169" s="31" t="s">
        <v>66</v>
      </c>
      <c r="B169" s="31">
        <v>1.5461</v>
      </c>
      <c r="C169" s="32">
        <v>1.99</v>
      </c>
      <c r="D169" s="130">
        <v>3.63</v>
      </c>
      <c r="E169" s="79">
        <f t="shared" si="47"/>
        <v>1.8241206030150754</v>
      </c>
      <c r="F169" s="32">
        <v>1.71</v>
      </c>
      <c r="G169" s="32">
        <v>1.7430000000000001</v>
      </c>
      <c r="H169" s="32">
        <v>58492.32</v>
      </c>
      <c r="I169" s="32">
        <v>41</v>
      </c>
      <c r="J169" s="32">
        <v>4</v>
      </c>
      <c r="K169" s="32">
        <v>9.0120000000000005</v>
      </c>
      <c r="L169" s="32">
        <v>1.512</v>
      </c>
      <c r="M169" s="32"/>
      <c r="N169" s="32">
        <v>0.25</v>
      </c>
      <c r="O169" s="32">
        <v>6.2700000000000006E-2</v>
      </c>
      <c r="P169" s="32">
        <v>4.4379999999999997</v>
      </c>
      <c r="Q169" s="32">
        <v>4.4379999999999997</v>
      </c>
      <c r="R169" s="32">
        <v>5.9960000000000004</v>
      </c>
      <c r="S169" s="32">
        <v>81</v>
      </c>
      <c r="T169" s="32">
        <v>81</v>
      </c>
      <c r="U169" s="32">
        <v>117</v>
      </c>
      <c r="V169" s="32">
        <v>3.78</v>
      </c>
      <c r="W169" s="32">
        <v>3.78</v>
      </c>
      <c r="X169" s="32">
        <v>2.278</v>
      </c>
      <c r="Y169" s="32">
        <v>15</v>
      </c>
      <c r="Z169" s="32">
        <v>15</v>
      </c>
      <c r="AA169" s="32">
        <v>1</v>
      </c>
      <c r="AB169" s="32">
        <v>-0.19750000000000001</v>
      </c>
      <c r="AC169" s="32">
        <v>-0.19750000000000001</v>
      </c>
      <c r="AD169" s="32">
        <v>1.5900000000000001E-2</v>
      </c>
      <c r="AE169" s="32" t="s">
        <v>55</v>
      </c>
      <c r="AF169" s="32">
        <v>146.06</v>
      </c>
      <c r="AG169" s="32"/>
      <c r="AH169" s="32">
        <v>0.21</v>
      </c>
      <c r="AI169" s="32">
        <v>5.13</v>
      </c>
      <c r="AJ169" s="32">
        <v>5.0999999999999996</v>
      </c>
      <c r="AK169" s="119"/>
      <c r="AL169" s="292"/>
      <c r="AM169" s="35">
        <f t="shared" si="48"/>
        <v>0</v>
      </c>
    </row>
    <row r="170" spans="1:51" x14ac:dyDescent="0.25">
      <c r="A170" s="31" t="s">
        <v>66</v>
      </c>
      <c r="B170" s="31">
        <v>1.5461</v>
      </c>
      <c r="C170" s="32">
        <v>1.99</v>
      </c>
      <c r="D170" s="32"/>
      <c r="E170" s="79">
        <f t="shared" si="47"/>
        <v>0</v>
      </c>
      <c r="F170" s="32">
        <v>1.71</v>
      </c>
      <c r="G170" s="32">
        <v>1.7430000000000001</v>
      </c>
      <c r="H170" s="32">
        <v>58492.32</v>
      </c>
      <c r="I170" s="32">
        <v>41</v>
      </c>
      <c r="J170" s="32">
        <v>4</v>
      </c>
      <c r="K170" s="32">
        <v>9.0120000000000005</v>
      </c>
      <c r="L170" s="32">
        <v>1.512</v>
      </c>
      <c r="M170" s="32"/>
      <c r="N170" s="32">
        <v>0.25</v>
      </c>
      <c r="O170" s="32">
        <v>6.2700000000000006E-2</v>
      </c>
      <c r="P170" s="32">
        <v>4.4379999999999997</v>
      </c>
      <c r="Q170" s="32">
        <v>4.4379999999999997</v>
      </c>
      <c r="R170" s="32">
        <v>5.9960000000000004</v>
      </c>
      <c r="S170" s="32">
        <v>81</v>
      </c>
      <c r="T170" s="32">
        <v>81</v>
      </c>
      <c r="U170" s="32">
        <v>117</v>
      </c>
      <c r="V170" s="32">
        <v>3.78</v>
      </c>
      <c r="W170" s="32">
        <v>3.78</v>
      </c>
      <c r="X170" s="32">
        <v>2.278</v>
      </c>
      <c r="Y170" s="32">
        <v>15</v>
      </c>
      <c r="Z170" s="32">
        <v>15</v>
      </c>
      <c r="AA170" s="32">
        <v>1</v>
      </c>
      <c r="AB170" s="32">
        <v>-0.19750000000000001</v>
      </c>
      <c r="AC170" s="32">
        <v>-0.19750000000000001</v>
      </c>
      <c r="AD170" s="32">
        <v>1.5900000000000001E-2</v>
      </c>
      <c r="AE170" s="32" t="s">
        <v>56</v>
      </c>
      <c r="AF170" s="32">
        <v>222</v>
      </c>
      <c r="AG170" s="32"/>
      <c r="AH170" s="32">
        <v>8.0000000000000002E-3</v>
      </c>
      <c r="AI170" s="32">
        <v>4.2</v>
      </c>
      <c r="AJ170" s="32">
        <v>4.2</v>
      </c>
      <c r="AK170" s="119"/>
      <c r="AL170" s="292"/>
      <c r="AM170" s="35">
        <f t="shared" si="48"/>
        <v>0</v>
      </c>
    </row>
    <row r="171" spans="1:51" x14ac:dyDescent="0.25">
      <c r="A171" s="26" t="s">
        <v>67</v>
      </c>
      <c r="B171" s="26">
        <v>1.6254999999999999</v>
      </c>
      <c r="C171" s="27">
        <v>3.66</v>
      </c>
      <c r="D171" s="27">
        <v>3.6086300000000002</v>
      </c>
      <c r="E171" s="27">
        <f t="shared" si="29"/>
        <v>0.98596448087431698</v>
      </c>
      <c r="F171" s="27">
        <v>1.9730000000000001</v>
      </c>
      <c r="G171" s="27">
        <v>2.0499999999999998</v>
      </c>
      <c r="H171" s="27">
        <v>52300</v>
      </c>
      <c r="I171" s="27">
        <v>74</v>
      </c>
      <c r="J171" s="27">
        <v>30</v>
      </c>
      <c r="K171" s="27">
        <v>65.38</v>
      </c>
      <c r="L171" s="27">
        <v>1.3905000000000001</v>
      </c>
      <c r="M171" s="27"/>
      <c r="N171" s="27">
        <v>0.25</v>
      </c>
      <c r="O171" s="27">
        <v>6.2700000000000006E-2</v>
      </c>
      <c r="P171" s="27">
        <v>4.4379999999999997</v>
      </c>
      <c r="Q171" s="27">
        <v>4.4379999999999997</v>
      </c>
      <c r="R171" s="27">
        <v>4.4379999999999997</v>
      </c>
      <c r="S171" s="27">
        <v>81</v>
      </c>
      <c r="T171" s="27">
        <v>81</v>
      </c>
      <c r="U171" s="27">
        <v>81</v>
      </c>
      <c r="V171" s="27">
        <v>3.85</v>
      </c>
      <c r="W171" s="27">
        <v>3.85</v>
      </c>
      <c r="X171" s="27">
        <v>3.85</v>
      </c>
      <c r="Y171" s="27">
        <v>79.900000000000006</v>
      </c>
      <c r="Z171" s="27">
        <v>79.900000000000006</v>
      </c>
      <c r="AA171" s="27">
        <v>79.900000000000006</v>
      </c>
      <c r="AB171" s="27">
        <v>-0.24079999999999999</v>
      </c>
      <c r="AC171" s="27">
        <v>-0.24079999999999999</v>
      </c>
      <c r="AD171" s="27">
        <v>-0.24079999999999999</v>
      </c>
      <c r="AE171" s="27" t="s">
        <v>42</v>
      </c>
      <c r="AF171" s="27">
        <v>4.0019999999999998</v>
      </c>
      <c r="AG171" s="85">
        <v>1.213598928416634E-4</v>
      </c>
      <c r="AH171" s="27">
        <v>-0.39</v>
      </c>
      <c r="AI171" s="27">
        <v>2.66</v>
      </c>
      <c r="AJ171" s="27">
        <v>2.6</v>
      </c>
      <c r="AK171" s="118">
        <v>3.4E-8</v>
      </c>
      <c r="AL171" s="291">
        <v>5.4890073577855561E-3</v>
      </c>
      <c r="AM171" s="29">
        <f t="shared" si="44"/>
        <v>18662.625016470891</v>
      </c>
    </row>
    <row r="172" spans="1:51" x14ac:dyDescent="0.25">
      <c r="A172" s="26" t="s">
        <v>67</v>
      </c>
      <c r="B172" s="26">
        <v>1.6254999999999999</v>
      </c>
      <c r="C172" s="27">
        <v>3.66</v>
      </c>
      <c r="D172" s="27">
        <v>3.6134500000000007</v>
      </c>
      <c r="E172" s="27">
        <f t="shared" si="29"/>
        <v>0.98728142076502745</v>
      </c>
      <c r="F172" s="27">
        <v>1.9730000000000001</v>
      </c>
      <c r="G172" s="27">
        <v>2.0499999999999998</v>
      </c>
      <c r="H172" s="27">
        <v>52300</v>
      </c>
      <c r="I172" s="27">
        <v>74</v>
      </c>
      <c r="J172" s="27">
        <v>30</v>
      </c>
      <c r="K172" s="27">
        <v>65.38</v>
      </c>
      <c r="L172" s="27">
        <v>1.3905000000000001</v>
      </c>
      <c r="M172" s="27"/>
      <c r="N172" s="27">
        <v>0.25</v>
      </c>
      <c r="O172" s="27">
        <v>6.2700000000000006E-2</v>
      </c>
      <c r="P172" s="27">
        <v>4.4379999999999997</v>
      </c>
      <c r="Q172" s="27">
        <v>4.4379999999999997</v>
      </c>
      <c r="R172" s="27">
        <v>4.4379999999999997</v>
      </c>
      <c r="S172" s="27">
        <v>81</v>
      </c>
      <c r="T172" s="27">
        <v>81</v>
      </c>
      <c r="U172" s="27">
        <v>81</v>
      </c>
      <c r="V172" s="27">
        <v>3.85</v>
      </c>
      <c r="W172" s="27">
        <v>3.85</v>
      </c>
      <c r="X172" s="27">
        <v>3.85</v>
      </c>
      <c r="Y172" s="27">
        <v>79.900000000000006</v>
      </c>
      <c r="Z172" s="27">
        <v>79.900000000000006</v>
      </c>
      <c r="AA172" s="27">
        <v>79.900000000000006</v>
      </c>
      <c r="AB172" s="27">
        <v>-0.24079999999999999</v>
      </c>
      <c r="AC172" s="27">
        <v>-0.24079999999999999</v>
      </c>
      <c r="AD172" s="27">
        <v>-0.24079999999999999</v>
      </c>
      <c r="AE172" s="27" t="s">
        <v>43</v>
      </c>
      <c r="AF172" s="27">
        <v>2.0099999999999998</v>
      </c>
      <c r="AG172" s="85">
        <v>1.0828692705685033E-4</v>
      </c>
      <c r="AH172" s="27">
        <v>-0.217</v>
      </c>
      <c r="AI172" s="27">
        <v>2.76</v>
      </c>
      <c r="AJ172" s="27">
        <v>2.89</v>
      </c>
      <c r="AK172" s="118">
        <v>2.9999999999999997E-8</v>
      </c>
      <c r="AL172" s="291">
        <v>8.4537949765753403E-3</v>
      </c>
      <c r="AM172" s="29">
        <f t="shared" si="44"/>
        <v>25361.384929726017</v>
      </c>
    </row>
    <row r="173" spans="1:51" x14ac:dyDescent="0.25">
      <c r="A173" s="26" t="s">
        <v>67</v>
      </c>
      <c r="B173" s="26">
        <v>1.6254999999999999</v>
      </c>
      <c r="C173" s="27">
        <v>3.66</v>
      </c>
      <c r="D173" s="27">
        <v>3.7624</v>
      </c>
      <c r="E173" s="27">
        <f t="shared" si="29"/>
        <v>1.0279781420765026</v>
      </c>
      <c r="F173" s="27">
        <v>1.9730000000000001</v>
      </c>
      <c r="G173" s="27">
        <v>2.0499999999999998</v>
      </c>
      <c r="H173" s="27">
        <v>52300</v>
      </c>
      <c r="I173" s="27">
        <v>74</v>
      </c>
      <c r="J173" s="27">
        <v>30</v>
      </c>
      <c r="K173" s="27">
        <v>65.38</v>
      </c>
      <c r="L173" s="27">
        <v>1.3905000000000001</v>
      </c>
      <c r="M173" s="27"/>
      <c r="N173" s="27">
        <v>0.25</v>
      </c>
      <c r="O173" s="27">
        <v>6.2700000000000006E-2</v>
      </c>
      <c r="P173" s="27">
        <v>4.4379999999999997</v>
      </c>
      <c r="Q173" s="27">
        <v>4.4379999999999997</v>
      </c>
      <c r="R173" s="27">
        <v>4.4379999999999997</v>
      </c>
      <c r="S173" s="27">
        <v>81</v>
      </c>
      <c r="T173" s="27">
        <v>81</v>
      </c>
      <c r="U173" s="27">
        <v>81</v>
      </c>
      <c r="V173" s="27">
        <v>3.85</v>
      </c>
      <c r="W173" s="27">
        <v>3.85</v>
      </c>
      <c r="X173" s="27">
        <v>3.85</v>
      </c>
      <c r="Y173" s="27">
        <v>79.900000000000006</v>
      </c>
      <c r="Z173" s="27">
        <v>79.900000000000006</v>
      </c>
      <c r="AA173" s="27">
        <v>79.900000000000006</v>
      </c>
      <c r="AB173" s="27">
        <v>-0.24079999999999999</v>
      </c>
      <c r="AC173" s="27">
        <v>-0.24079999999999999</v>
      </c>
      <c r="AD173" s="27">
        <v>-0.24079999999999999</v>
      </c>
      <c r="AE173" s="27" t="s">
        <v>44</v>
      </c>
      <c r="AF173" s="27">
        <v>31.998999999999999</v>
      </c>
      <c r="AG173" s="85">
        <v>1.5402755908922099E-5</v>
      </c>
      <c r="AH173" s="27">
        <v>2.1999999999999999E-2</v>
      </c>
      <c r="AI173" s="27">
        <v>2.94</v>
      </c>
      <c r="AJ173" s="27">
        <v>3.46</v>
      </c>
      <c r="AK173" s="118">
        <v>3.3000000000000002E-9</v>
      </c>
      <c r="AL173" s="291">
        <v>3.269782574288916E-2</v>
      </c>
      <c r="AM173" s="29">
        <f t="shared" si="44"/>
        <v>10790.282495153424</v>
      </c>
    </row>
    <row r="174" spans="1:51" x14ac:dyDescent="0.25">
      <c r="A174" s="26" t="s">
        <v>67</v>
      </c>
      <c r="B174" s="26">
        <v>1.6254999999999999</v>
      </c>
      <c r="C174" s="27">
        <v>3.66</v>
      </c>
      <c r="D174" s="27">
        <v>3.77</v>
      </c>
      <c r="E174" s="27">
        <f t="shared" si="29"/>
        <v>1.0300546448087431</v>
      </c>
      <c r="F174" s="27">
        <v>1.9730000000000001</v>
      </c>
      <c r="G174" s="27">
        <v>2.0499999999999998</v>
      </c>
      <c r="H174" s="27">
        <v>52300</v>
      </c>
      <c r="I174" s="27">
        <v>74</v>
      </c>
      <c r="J174" s="27">
        <v>30</v>
      </c>
      <c r="K174" s="27">
        <v>65.38</v>
      </c>
      <c r="L174" s="27">
        <v>1.3905000000000001</v>
      </c>
      <c r="M174" s="27"/>
      <c r="N174" s="27">
        <v>0.25</v>
      </c>
      <c r="O174" s="27">
        <v>6.2700000000000006E-2</v>
      </c>
      <c r="P174" s="27">
        <v>4.4379999999999997</v>
      </c>
      <c r="Q174" s="27">
        <v>4.4379999999999997</v>
      </c>
      <c r="R174" s="27">
        <v>4.4379999999999997</v>
      </c>
      <c r="S174" s="27">
        <v>81</v>
      </c>
      <c r="T174" s="27">
        <v>81</v>
      </c>
      <c r="U174" s="27">
        <v>81</v>
      </c>
      <c r="V174" s="27">
        <v>3.85</v>
      </c>
      <c r="W174" s="27">
        <v>3.85</v>
      </c>
      <c r="X174" s="27">
        <v>3.85</v>
      </c>
      <c r="Y174" s="27">
        <v>79.900000000000006</v>
      </c>
      <c r="Z174" s="27">
        <v>79.900000000000006</v>
      </c>
      <c r="AA174" s="27">
        <v>79.900000000000006</v>
      </c>
      <c r="AB174" s="27">
        <v>-0.24079999999999999</v>
      </c>
      <c r="AC174" s="27">
        <v>-0.24079999999999999</v>
      </c>
      <c r="AD174" s="27">
        <v>-0.24079999999999999</v>
      </c>
      <c r="AE174" s="27" t="s">
        <v>45</v>
      </c>
      <c r="AF174" s="27">
        <v>44.01</v>
      </c>
      <c r="AG174" s="85">
        <v>8.9625087063364713E-6</v>
      </c>
      <c r="AH174" s="27">
        <v>0.22500000000000001</v>
      </c>
      <c r="AI174" s="27">
        <v>3.24</v>
      </c>
      <c r="AJ174" s="27">
        <v>3.3</v>
      </c>
      <c r="AK174" s="118">
        <v>4.3999999999999998E-10</v>
      </c>
      <c r="AL174" s="291">
        <v>0.47262057277181208</v>
      </c>
      <c r="AM174" s="29">
        <f t="shared" si="44"/>
        <v>20795.305201959727</v>
      </c>
    </row>
    <row r="175" spans="1:51" s="147" customFormat="1" x14ac:dyDescent="0.25">
      <c r="A175" s="26" t="s">
        <v>67</v>
      </c>
      <c r="B175" s="26">
        <v>1.6254999999999999</v>
      </c>
      <c r="C175" s="27">
        <v>3.66</v>
      </c>
      <c r="D175" s="27">
        <v>3.8</v>
      </c>
      <c r="E175" s="27">
        <f t="shared" si="29"/>
        <v>1.0382513661202184</v>
      </c>
      <c r="F175" s="27">
        <v>1.9730000000000001</v>
      </c>
      <c r="G175" s="27">
        <v>2.0499999999999998</v>
      </c>
      <c r="H175" s="27">
        <v>52300</v>
      </c>
      <c r="I175" s="27">
        <v>74</v>
      </c>
      <c r="J175" s="27">
        <v>30</v>
      </c>
      <c r="K175" s="27">
        <v>65.38</v>
      </c>
      <c r="L175" s="27">
        <v>1.3905000000000001</v>
      </c>
      <c r="M175" s="27"/>
      <c r="N175" s="27">
        <v>0.25</v>
      </c>
      <c r="O175" s="27">
        <v>6.2700000000000006E-2</v>
      </c>
      <c r="P175" s="27">
        <v>4.4379999999999997</v>
      </c>
      <c r="Q175" s="27">
        <v>4.4379999999999997</v>
      </c>
      <c r="R175" s="27">
        <v>4.4379999999999997</v>
      </c>
      <c r="S175" s="27">
        <v>81</v>
      </c>
      <c r="T175" s="27">
        <v>81</v>
      </c>
      <c r="U175" s="27">
        <v>81</v>
      </c>
      <c r="V175" s="27">
        <v>3.85</v>
      </c>
      <c r="W175" s="27">
        <v>3.85</v>
      </c>
      <c r="X175" s="27">
        <v>3.85</v>
      </c>
      <c r="Y175" s="27">
        <v>79.900000000000006</v>
      </c>
      <c r="Z175" s="27">
        <v>79.900000000000006</v>
      </c>
      <c r="AA175" s="27">
        <v>79.900000000000006</v>
      </c>
      <c r="AB175" s="27">
        <v>-0.24079999999999999</v>
      </c>
      <c r="AC175" s="27">
        <v>-0.24079999999999999</v>
      </c>
      <c r="AD175" s="27">
        <v>-0.24079999999999999</v>
      </c>
      <c r="AE175" s="27" t="s">
        <v>46</v>
      </c>
      <c r="AF175" s="27">
        <v>28</v>
      </c>
      <c r="AG175" s="85">
        <v>1.4859953853764374E-5</v>
      </c>
      <c r="AH175" s="27">
        <v>3.6999999999999998E-2</v>
      </c>
      <c r="AI175" s="27">
        <v>3.13</v>
      </c>
      <c r="AJ175" s="27">
        <v>3.64</v>
      </c>
      <c r="AK175" s="126">
        <v>7.1700000000000001E-10</v>
      </c>
      <c r="AL175" s="291">
        <v>5.0242076105486651E-2</v>
      </c>
      <c r="AM175" s="29">
        <f t="shared" si="44"/>
        <v>3602.3568567633929</v>
      </c>
    </row>
    <row r="176" spans="1:51" s="147" customFormat="1" x14ac:dyDescent="0.25">
      <c r="A176" s="26" t="s">
        <v>67</v>
      </c>
      <c r="B176" s="26">
        <v>1.6254999999999999</v>
      </c>
      <c r="C176" s="27">
        <v>3.66</v>
      </c>
      <c r="D176" s="27">
        <v>3.66</v>
      </c>
      <c r="E176" s="27">
        <f t="shared" si="29"/>
        <v>1</v>
      </c>
      <c r="F176" s="27">
        <v>1.9730000000000001</v>
      </c>
      <c r="G176" s="27">
        <v>2.0499999999999998</v>
      </c>
      <c r="H176" s="27">
        <v>52300</v>
      </c>
      <c r="I176" s="27">
        <v>74</v>
      </c>
      <c r="J176" s="27">
        <v>30</v>
      </c>
      <c r="K176" s="27">
        <v>65.38</v>
      </c>
      <c r="L176" s="27">
        <v>1.3905000000000001</v>
      </c>
      <c r="M176" s="27"/>
      <c r="N176" s="27">
        <v>0.25</v>
      </c>
      <c r="O176" s="27">
        <v>6.2700000000000006E-2</v>
      </c>
      <c r="P176" s="27">
        <v>4.4379999999999997</v>
      </c>
      <c r="Q176" s="27">
        <v>4.4379999999999997</v>
      </c>
      <c r="R176" s="27">
        <v>4.4379999999999997</v>
      </c>
      <c r="S176" s="27">
        <v>81</v>
      </c>
      <c r="T176" s="27">
        <v>81</v>
      </c>
      <c r="U176" s="27">
        <v>81</v>
      </c>
      <c r="V176" s="27">
        <v>3.85</v>
      </c>
      <c r="W176" s="27">
        <v>3.85</v>
      </c>
      <c r="X176" s="27">
        <v>3.85</v>
      </c>
      <c r="Y176" s="27">
        <v>79.900000000000006</v>
      </c>
      <c r="Z176" s="27">
        <v>79.900000000000006</v>
      </c>
      <c r="AA176" s="27">
        <v>79.900000000000006</v>
      </c>
      <c r="AB176" s="27">
        <v>-0.24079999999999999</v>
      </c>
      <c r="AC176" s="27">
        <v>-0.24079999999999999</v>
      </c>
      <c r="AD176" s="27">
        <v>-0.24079999999999999</v>
      </c>
      <c r="AE176" s="27" t="s">
        <v>47</v>
      </c>
      <c r="AF176" s="27">
        <v>16.04</v>
      </c>
      <c r="AG176" s="85">
        <v>1.6328551327402565E-5</v>
      </c>
      <c r="AH176" s="27">
        <v>1.0999999999999999E-2</v>
      </c>
      <c r="AI176" s="27">
        <v>3.25</v>
      </c>
      <c r="AJ176" s="27">
        <v>3.8</v>
      </c>
      <c r="AK176" s="126">
        <v>1.45E-9</v>
      </c>
      <c r="AL176" s="291">
        <v>0.15898541246870143</v>
      </c>
      <c r="AM176" s="29">
        <f t="shared" si="44"/>
        <v>23052.884807961706</v>
      </c>
    </row>
    <row r="177" spans="1:51" s="147" customFormat="1" x14ac:dyDescent="0.25">
      <c r="A177" s="26" t="s">
        <v>67</v>
      </c>
      <c r="B177" s="26">
        <v>1.6254999999999999</v>
      </c>
      <c r="C177" s="27">
        <v>3.66</v>
      </c>
      <c r="D177" s="27">
        <v>3.8</v>
      </c>
      <c r="E177" s="27">
        <f t="shared" ref="E177:E178" si="49">D177/C177</f>
        <v>1.0382513661202184</v>
      </c>
      <c r="F177" s="27">
        <v>1.9730000000000001</v>
      </c>
      <c r="G177" s="27">
        <v>2.0499999999999998</v>
      </c>
      <c r="H177" s="27">
        <v>52300</v>
      </c>
      <c r="I177" s="27">
        <v>74</v>
      </c>
      <c r="J177" s="27">
        <v>30</v>
      </c>
      <c r="K177" s="27">
        <v>65.38</v>
      </c>
      <c r="L177" s="27">
        <v>1.3905000000000001</v>
      </c>
      <c r="M177" s="27"/>
      <c r="N177" s="27">
        <v>0.25</v>
      </c>
      <c r="O177" s="27">
        <v>6.2700000000000006E-2</v>
      </c>
      <c r="P177" s="27">
        <v>4.4379999999999997</v>
      </c>
      <c r="Q177" s="27">
        <v>4.4379999999999997</v>
      </c>
      <c r="R177" s="27">
        <v>4.4379999999999997</v>
      </c>
      <c r="S177" s="27">
        <v>81</v>
      </c>
      <c r="T177" s="27">
        <v>81</v>
      </c>
      <c r="U177" s="27">
        <v>81</v>
      </c>
      <c r="V177" s="27">
        <v>3.85</v>
      </c>
      <c r="W177" s="27">
        <v>3.85</v>
      </c>
      <c r="X177" s="27">
        <v>3.85</v>
      </c>
      <c r="Y177" s="27">
        <v>79.900000000000006</v>
      </c>
      <c r="Z177" s="27">
        <v>79.900000000000006</v>
      </c>
      <c r="AA177" s="27">
        <v>79.900000000000006</v>
      </c>
      <c r="AB177" s="27">
        <v>-0.24079999999999999</v>
      </c>
      <c r="AC177" s="27">
        <v>-0.24079999999999999</v>
      </c>
      <c r="AD177" s="27">
        <v>-0.24079999999999999</v>
      </c>
      <c r="AE177" s="27" t="s">
        <v>536</v>
      </c>
      <c r="AF177" s="27">
        <v>46.005499999999998</v>
      </c>
      <c r="AG177" s="85"/>
      <c r="AH177" s="27">
        <v>0.83399999999999996</v>
      </c>
      <c r="AI177" s="27">
        <v>3.22</v>
      </c>
      <c r="AJ177" s="27">
        <v>3.3</v>
      </c>
      <c r="AK177" s="126">
        <v>1.0000000000000001E-9</v>
      </c>
      <c r="AL177" s="291"/>
      <c r="AM177" s="29"/>
    </row>
    <row r="178" spans="1:51" s="147" customFormat="1" x14ac:dyDescent="0.25">
      <c r="A178" s="26" t="s">
        <v>67</v>
      </c>
      <c r="B178" s="26">
        <v>1.6254999999999999</v>
      </c>
      <c r="C178" s="27">
        <v>3.66</v>
      </c>
      <c r="D178" s="27">
        <v>3.66</v>
      </c>
      <c r="E178" s="27">
        <f t="shared" si="49"/>
        <v>1</v>
      </c>
      <c r="F178" s="27">
        <v>1.9730000000000001</v>
      </c>
      <c r="G178" s="27">
        <v>2.0499999999999998</v>
      </c>
      <c r="H178" s="27">
        <v>52300</v>
      </c>
      <c r="I178" s="27">
        <v>74</v>
      </c>
      <c r="J178" s="27">
        <v>30</v>
      </c>
      <c r="K178" s="27">
        <v>65.38</v>
      </c>
      <c r="L178" s="27">
        <v>1.3905000000000001</v>
      </c>
      <c r="M178" s="27"/>
      <c r="N178" s="27">
        <v>0.25</v>
      </c>
      <c r="O178" s="27">
        <v>6.2700000000000006E-2</v>
      </c>
      <c r="P178" s="27">
        <v>4.4379999999999997</v>
      </c>
      <c r="Q178" s="27">
        <v>4.4379999999999997</v>
      </c>
      <c r="R178" s="27">
        <v>4.4379999999999997</v>
      </c>
      <c r="S178" s="27">
        <v>81</v>
      </c>
      <c r="T178" s="27">
        <v>81</v>
      </c>
      <c r="U178" s="27">
        <v>81</v>
      </c>
      <c r="V178" s="27">
        <v>3.85</v>
      </c>
      <c r="W178" s="27">
        <v>3.85</v>
      </c>
      <c r="X178" s="27">
        <v>3.85</v>
      </c>
      <c r="Y178" s="27">
        <v>79.900000000000006</v>
      </c>
      <c r="Z178" s="27">
        <v>79.900000000000006</v>
      </c>
      <c r="AA178" s="27">
        <v>79.900000000000006</v>
      </c>
      <c r="AB178" s="27">
        <v>-0.24079999999999999</v>
      </c>
      <c r="AC178" s="27">
        <v>-0.24079999999999999</v>
      </c>
      <c r="AD178" s="27">
        <v>-0.24079999999999999</v>
      </c>
      <c r="AE178" s="27" t="s">
        <v>537</v>
      </c>
      <c r="AF178" s="27">
        <v>64.066000000000003</v>
      </c>
      <c r="AG178" s="85"/>
      <c r="AH178" s="27">
        <v>0.251</v>
      </c>
      <c r="AI178" s="27">
        <v>3.55</v>
      </c>
      <c r="AJ178" s="27">
        <v>4.0999999999999996</v>
      </c>
      <c r="AK178" s="126">
        <v>3E-11</v>
      </c>
      <c r="AL178" s="291"/>
      <c r="AM178" s="29"/>
    </row>
    <row r="179" spans="1:51" s="147" customFormat="1" x14ac:dyDescent="0.25">
      <c r="A179" s="26" t="s">
        <v>67</v>
      </c>
      <c r="B179" s="26">
        <v>1.6254999999999999</v>
      </c>
      <c r="C179" s="27">
        <v>3.66</v>
      </c>
      <c r="D179" s="27">
        <v>3.88</v>
      </c>
      <c r="E179" s="27">
        <f t="shared" si="29"/>
        <v>1.0601092896174862</v>
      </c>
      <c r="F179" s="27">
        <v>1.9730000000000001</v>
      </c>
      <c r="G179" s="27">
        <v>2.0499999999999998</v>
      </c>
      <c r="H179" s="27">
        <v>52300</v>
      </c>
      <c r="I179" s="27">
        <v>74</v>
      </c>
      <c r="J179" s="27">
        <v>30</v>
      </c>
      <c r="K179" s="27">
        <v>65.38</v>
      </c>
      <c r="L179" s="27">
        <v>1.3905000000000001</v>
      </c>
      <c r="M179" s="27"/>
      <c r="N179" s="27">
        <v>0.25</v>
      </c>
      <c r="O179" s="27">
        <v>6.2700000000000006E-2</v>
      </c>
      <c r="P179" s="27">
        <v>4.4379999999999997</v>
      </c>
      <c r="Q179" s="27">
        <v>4.4379999999999997</v>
      </c>
      <c r="R179" s="27">
        <v>4.4379999999999997</v>
      </c>
      <c r="S179" s="27">
        <v>81</v>
      </c>
      <c r="T179" s="27">
        <v>81</v>
      </c>
      <c r="U179" s="27">
        <v>81</v>
      </c>
      <c r="V179" s="27">
        <v>3.85</v>
      </c>
      <c r="W179" s="27">
        <v>3.85</v>
      </c>
      <c r="X179" s="27">
        <v>3.85</v>
      </c>
      <c r="Y179" s="27">
        <v>79.900000000000006</v>
      </c>
      <c r="Z179" s="27">
        <v>79.900000000000006</v>
      </c>
      <c r="AA179" s="27">
        <v>79.900000000000006</v>
      </c>
      <c r="AB179" s="27">
        <v>-0.24079999999999999</v>
      </c>
      <c r="AC179" s="27">
        <v>-0.24079999999999999</v>
      </c>
      <c r="AD179" s="27">
        <v>-0.24079999999999999</v>
      </c>
      <c r="AE179" s="27" t="s">
        <v>48</v>
      </c>
      <c r="AF179" s="27">
        <v>28.05</v>
      </c>
      <c r="AG179" s="27">
        <v>8.597859657763983E-6</v>
      </c>
      <c r="AH179" s="27">
        <v>8.6999999999999994E-2</v>
      </c>
      <c r="AI179" s="27">
        <v>3.59</v>
      </c>
      <c r="AJ179" s="27">
        <v>3.9</v>
      </c>
      <c r="AK179" s="126">
        <v>4.0200000000000001E-10</v>
      </c>
      <c r="AL179" s="291">
        <v>0.68757291751434846</v>
      </c>
      <c r="AM179" s="30">
        <f t="shared" si="44"/>
        <v>27640.431284076811</v>
      </c>
    </row>
    <row r="180" spans="1:51" s="147" customFormat="1" x14ac:dyDescent="0.25">
      <c r="A180" s="26" t="s">
        <v>67</v>
      </c>
      <c r="B180" s="26">
        <v>1.6254999999999999</v>
      </c>
      <c r="C180" s="27">
        <v>3.66</v>
      </c>
      <c r="D180" s="27">
        <v>3.88</v>
      </c>
      <c r="E180" s="27">
        <f t="shared" si="29"/>
        <v>1.0601092896174862</v>
      </c>
      <c r="F180" s="27">
        <v>1.9730000000000001</v>
      </c>
      <c r="G180" s="27">
        <v>2.0499999999999998</v>
      </c>
      <c r="H180" s="27">
        <v>52300</v>
      </c>
      <c r="I180" s="27">
        <v>74</v>
      </c>
      <c r="J180" s="27">
        <v>30</v>
      </c>
      <c r="K180" s="27">
        <v>65.38</v>
      </c>
      <c r="L180" s="27">
        <v>1.3905000000000001</v>
      </c>
      <c r="M180" s="27"/>
      <c r="N180" s="27">
        <v>0.25</v>
      </c>
      <c r="O180" s="27">
        <v>6.2700000000000006E-2</v>
      </c>
      <c r="P180" s="27">
        <v>4.4379999999999997</v>
      </c>
      <c r="Q180" s="27">
        <v>4.4379999999999997</v>
      </c>
      <c r="R180" s="27">
        <v>4.4379999999999997</v>
      </c>
      <c r="S180" s="27">
        <v>81</v>
      </c>
      <c r="T180" s="27">
        <v>81</v>
      </c>
      <c r="U180" s="27">
        <v>81</v>
      </c>
      <c r="V180" s="27">
        <v>3.85</v>
      </c>
      <c r="W180" s="27">
        <v>3.85</v>
      </c>
      <c r="X180" s="27">
        <v>3.85</v>
      </c>
      <c r="Y180" s="27">
        <v>79.900000000000006</v>
      </c>
      <c r="Z180" s="27">
        <v>79.900000000000006</v>
      </c>
      <c r="AA180" s="27">
        <v>79.900000000000006</v>
      </c>
      <c r="AB180" s="27">
        <v>-0.24079999999999999</v>
      </c>
      <c r="AC180" s="27">
        <v>-0.24079999999999999</v>
      </c>
      <c r="AD180" s="27">
        <v>-0.24079999999999999</v>
      </c>
      <c r="AE180" s="27" t="s">
        <v>49</v>
      </c>
      <c r="AF180" s="27">
        <v>30.07</v>
      </c>
      <c r="AG180" s="27">
        <v>7.4674534117532306E-6</v>
      </c>
      <c r="AH180" s="27">
        <v>9.9000000000000005E-2</v>
      </c>
      <c r="AI180" s="27">
        <v>3.72</v>
      </c>
      <c r="AJ180" s="27">
        <v>4</v>
      </c>
      <c r="AK180" s="126">
        <v>1.36E-10</v>
      </c>
      <c r="AL180" s="291">
        <v>1.4382796978063142</v>
      </c>
      <c r="AM180" s="30">
        <f t="shared" si="44"/>
        <v>19560.603890165869</v>
      </c>
    </row>
    <row r="181" spans="1:51" s="147" customFormat="1" x14ac:dyDescent="0.25">
      <c r="A181" s="26" t="s">
        <v>67</v>
      </c>
      <c r="B181" s="26">
        <v>1.6254999999999999</v>
      </c>
      <c r="C181" s="27">
        <v>3.66</v>
      </c>
      <c r="D181" s="27">
        <v>3.91</v>
      </c>
      <c r="E181" s="27">
        <f t="shared" si="29"/>
        <v>1.0683060109289617</v>
      </c>
      <c r="F181" s="27">
        <v>1.9730000000000001</v>
      </c>
      <c r="G181" s="27">
        <v>2.0499999999999998</v>
      </c>
      <c r="H181" s="27">
        <v>52300</v>
      </c>
      <c r="I181" s="27">
        <v>74</v>
      </c>
      <c r="J181" s="27">
        <v>30</v>
      </c>
      <c r="K181" s="27">
        <v>65.38</v>
      </c>
      <c r="L181" s="27">
        <v>1.3905000000000001</v>
      </c>
      <c r="M181" s="27"/>
      <c r="N181" s="27">
        <v>0.25</v>
      </c>
      <c r="O181" s="27">
        <v>6.2700000000000006E-2</v>
      </c>
      <c r="P181" s="27">
        <v>4.4379999999999997</v>
      </c>
      <c r="Q181" s="27">
        <v>4.4379999999999997</v>
      </c>
      <c r="R181" s="27">
        <v>4.4379999999999997</v>
      </c>
      <c r="S181" s="27">
        <v>81</v>
      </c>
      <c r="T181" s="27">
        <v>81</v>
      </c>
      <c r="U181" s="27">
        <v>81</v>
      </c>
      <c r="V181" s="27">
        <v>3.85</v>
      </c>
      <c r="W181" s="27">
        <v>3.85</v>
      </c>
      <c r="X181" s="27">
        <v>3.85</v>
      </c>
      <c r="Y181" s="27">
        <v>79.900000000000006</v>
      </c>
      <c r="Z181" s="27">
        <v>79.900000000000006</v>
      </c>
      <c r="AA181" s="27">
        <v>79.900000000000006</v>
      </c>
      <c r="AB181" s="27">
        <v>-0.24079999999999999</v>
      </c>
      <c r="AC181" s="27">
        <v>-0.24079999999999999</v>
      </c>
      <c r="AD181" s="27">
        <v>-0.24079999999999999</v>
      </c>
      <c r="AE181" s="27" t="s">
        <v>50</v>
      </c>
      <c r="AF181" s="27">
        <v>42.08</v>
      </c>
      <c r="AG181" s="27">
        <v>4.9578486170417476E-6</v>
      </c>
      <c r="AH181" s="27">
        <v>0.14199999999999999</v>
      </c>
      <c r="AI181" s="27">
        <v>4.03</v>
      </c>
      <c r="AJ181" s="27">
        <v>4.5</v>
      </c>
      <c r="AK181" s="126">
        <v>1.7399999999999999E-11</v>
      </c>
      <c r="AL181" s="291">
        <v>5.9354556855321672</v>
      </c>
      <c r="AM181" s="30">
        <f t="shared" si="44"/>
        <v>10327.692892825971</v>
      </c>
      <c r="AX181" s="289"/>
      <c r="AY181" s="289"/>
    </row>
    <row r="182" spans="1:51" s="147" customFormat="1" x14ac:dyDescent="0.25">
      <c r="A182" s="26" t="s">
        <v>67</v>
      </c>
      <c r="B182" s="26">
        <v>1.6254999999999999</v>
      </c>
      <c r="C182" s="27">
        <v>3.66</v>
      </c>
      <c r="D182" s="27">
        <v>3.99</v>
      </c>
      <c r="E182" s="27">
        <f t="shared" si="29"/>
        <v>1.0901639344262295</v>
      </c>
      <c r="F182" s="27">
        <v>1.9730000000000001</v>
      </c>
      <c r="G182" s="27">
        <v>2.0499999999999998</v>
      </c>
      <c r="H182" s="27">
        <v>52300</v>
      </c>
      <c r="I182" s="27">
        <v>74</v>
      </c>
      <c r="J182" s="27">
        <v>30</v>
      </c>
      <c r="K182" s="27">
        <v>65.38</v>
      </c>
      <c r="L182" s="27">
        <v>1.3905000000000001</v>
      </c>
      <c r="M182" s="27"/>
      <c r="N182" s="27">
        <v>0.25</v>
      </c>
      <c r="O182" s="27">
        <v>6.2700000000000006E-2</v>
      </c>
      <c r="P182" s="27">
        <v>4.4379999999999997</v>
      </c>
      <c r="Q182" s="27">
        <v>4.4379999999999997</v>
      </c>
      <c r="R182" s="27">
        <v>4.4379999999999997</v>
      </c>
      <c r="S182" s="27">
        <v>81</v>
      </c>
      <c r="T182" s="27">
        <v>81</v>
      </c>
      <c r="U182" s="27">
        <v>81</v>
      </c>
      <c r="V182" s="27">
        <v>3.85</v>
      </c>
      <c r="W182" s="27">
        <v>3.85</v>
      </c>
      <c r="X182" s="27">
        <v>3.85</v>
      </c>
      <c r="Y182" s="27">
        <v>79.900000000000006</v>
      </c>
      <c r="Z182" s="27">
        <v>79.900000000000006</v>
      </c>
      <c r="AA182" s="27">
        <v>79.900000000000006</v>
      </c>
      <c r="AB182" s="27">
        <v>-0.24079999999999999</v>
      </c>
      <c r="AC182" s="27">
        <v>-0.24079999999999999</v>
      </c>
      <c r="AD182" s="27">
        <v>-0.24079999999999999</v>
      </c>
      <c r="AE182" s="27" t="s">
        <v>51</v>
      </c>
      <c r="AF182" s="27">
        <v>44.1</v>
      </c>
      <c r="AG182" s="27">
        <v>4.5187843755253608E-6</v>
      </c>
      <c r="AH182" s="27">
        <v>0.152</v>
      </c>
      <c r="AI182" s="27">
        <v>4.16</v>
      </c>
      <c r="AJ182" s="27">
        <v>4.3</v>
      </c>
      <c r="AK182" s="126">
        <v>7.1E-13</v>
      </c>
      <c r="AL182" s="291">
        <v>11.217222264713433</v>
      </c>
      <c r="AM182" s="30">
        <f t="shared" si="44"/>
        <v>796.4227807946537</v>
      </c>
      <c r="AQ182" s="289"/>
      <c r="AR182" s="289"/>
      <c r="AV182" s="289"/>
      <c r="AW182" s="289"/>
    </row>
    <row r="183" spans="1:51" s="147" customFormat="1" x14ac:dyDescent="0.25">
      <c r="A183" s="26" t="s">
        <v>67</v>
      </c>
      <c r="B183" s="26">
        <v>1.6254999999999999</v>
      </c>
      <c r="C183" s="27">
        <v>3.66</v>
      </c>
      <c r="D183" s="27">
        <v>3.97</v>
      </c>
      <c r="E183" s="27">
        <f t="shared" si="29"/>
        <v>1.0846994535519126</v>
      </c>
      <c r="F183" s="27">
        <v>1.9730000000000001</v>
      </c>
      <c r="G183" s="27">
        <v>2.0499999999999998</v>
      </c>
      <c r="H183" s="27">
        <v>52300</v>
      </c>
      <c r="I183" s="27">
        <v>74</v>
      </c>
      <c r="J183" s="27">
        <v>30</v>
      </c>
      <c r="K183" s="27">
        <v>65.38</v>
      </c>
      <c r="L183" s="27">
        <v>1.3905000000000001</v>
      </c>
      <c r="M183" s="27"/>
      <c r="N183" s="27">
        <v>0.25</v>
      </c>
      <c r="O183" s="27">
        <v>6.2700000000000006E-2</v>
      </c>
      <c r="P183" s="27">
        <v>4.4379999999999997</v>
      </c>
      <c r="Q183" s="27">
        <v>4.4379999999999997</v>
      </c>
      <c r="R183" s="27">
        <v>4.4379999999999997</v>
      </c>
      <c r="S183" s="27">
        <v>81</v>
      </c>
      <c r="T183" s="27">
        <v>81</v>
      </c>
      <c r="U183" s="27">
        <v>81</v>
      </c>
      <c r="V183" s="27">
        <v>3.85</v>
      </c>
      <c r="W183" s="27">
        <v>3.85</v>
      </c>
      <c r="X183" s="27">
        <v>3.85</v>
      </c>
      <c r="Y183" s="27">
        <v>79.900000000000006</v>
      </c>
      <c r="Z183" s="27">
        <v>79.900000000000006</v>
      </c>
      <c r="AA183" s="27">
        <v>79.900000000000006</v>
      </c>
      <c r="AB183" s="27">
        <v>-0.24079999999999999</v>
      </c>
      <c r="AC183" s="27">
        <v>-0.24079999999999999</v>
      </c>
      <c r="AD183" s="27">
        <v>-0.24079999999999999</v>
      </c>
      <c r="AE183" s="27" t="s">
        <v>52</v>
      </c>
      <c r="AF183" s="27">
        <v>58.12</v>
      </c>
      <c r="AG183" s="27">
        <v>2.9135357642312415E-6</v>
      </c>
      <c r="AH183" s="27">
        <v>0.2</v>
      </c>
      <c r="AI183" s="27">
        <v>4.5199999999999996</v>
      </c>
      <c r="AJ183" s="27">
        <v>4.5</v>
      </c>
      <c r="AK183" s="118">
        <v>3.68E-13</v>
      </c>
      <c r="AL183" s="291"/>
      <c r="AM183" s="30"/>
    </row>
    <row r="184" spans="1:51" s="147" customFormat="1" x14ac:dyDescent="0.25">
      <c r="A184" s="26" t="s">
        <v>67</v>
      </c>
      <c r="B184" s="26">
        <v>1.6254999999999999</v>
      </c>
      <c r="C184" s="27">
        <v>3.66</v>
      </c>
      <c r="D184" s="27">
        <v>4.49</v>
      </c>
      <c r="E184" s="27">
        <f t="shared" si="29"/>
        <v>1.2267759562841529</v>
      </c>
      <c r="F184" s="27">
        <v>1.9730000000000001</v>
      </c>
      <c r="G184" s="27">
        <v>2.0499999999999998</v>
      </c>
      <c r="H184" s="27">
        <v>52300</v>
      </c>
      <c r="I184" s="27">
        <v>74</v>
      </c>
      <c r="J184" s="27">
        <v>30</v>
      </c>
      <c r="K184" s="27">
        <v>65.38</v>
      </c>
      <c r="L184" s="27">
        <v>1.3905000000000001</v>
      </c>
      <c r="M184" s="27"/>
      <c r="N184" s="27">
        <v>0.25</v>
      </c>
      <c r="O184" s="27">
        <v>6.2700000000000006E-2</v>
      </c>
      <c r="P184" s="27">
        <v>4.4379999999999997</v>
      </c>
      <c r="Q184" s="27">
        <v>4.4379999999999997</v>
      </c>
      <c r="R184" s="27">
        <v>4.4379999999999997</v>
      </c>
      <c r="S184" s="27">
        <v>81</v>
      </c>
      <c r="T184" s="27">
        <v>81</v>
      </c>
      <c r="U184" s="27">
        <v>81</v>
      </c>
      <c r="V184" s="27">
        <v>3.85</v>
      </c>
      <c r="W184" s="27">
        <v>3.85</v>
      </c>
      <c r="X184" s="27">
        <v>3.85</v>
      </c>
      <c r="Y184" s="27">
        <v>79.900000000000006</v>
      </c>
      <c r="Z184" s="27">
        <v>79.900000000000006</v>
      </c>
      <c r="AA184" s="27">
        <v>79.900000000000006</v>
      </c>
      <c r="AB184" s="27">
        <v>-0.24079999999999999</v>
      </c>
      <c r="AC184" s="27">
        <v>-0.24079999999999999</v>
      </c>
      <c r="AD184" s="27">
        <v>-0.24079999999999999</v>
      </c>
      <c r="AE184" s="27" t="s">
        <v>58</v>
      </c>
      <c r="AF184" s="27">
        <v>58.12</v>
      </c>
      <c r="AG184" s="27"/>
      <c r="AH184" s="27">
        <v>0.183</v>
      </c>
      <c r="AI184" s="27">
        <v>4.8</v>
      </c>
      <c r="AJ184" s="27">
        <v>4.42</v>
      </c>
      <c r="AK184" s="118">
        <v>6.0000000000000001E-23</v>
      </c>
      <c r="AL184" s="291"/>
      <c r="AM184" s="30"/>
    </row>
    <row r="185" spans="1:51" s="147" customFormat="1" x14ac:dyDescent="0.25">
      <c r="A185" s="26" t="s">
        <v>67</v>
      </c>
      <c r="B185" s="26">
        <v>1.6254999999999999</v>
      </c>
      <c r="C185" s="27">
        <v>3.66</v>
      </c>
      <c r="D185" s="27">
        <v>3.91</v>
      </c>
      <c r="E185" s="27">
        <f t="shared" ref="E185:E188" si="50">D185/C185</f>
        <v>1.0683060109289617</v>
      </c>
      <c r="F185" s="27">
        <v>1.9730000000000001</v>
      </c>
      <c r="G185" s="27">
        <v>2.0499999999999998</v>
      </c>
      <c r="H185" s="27">
        <v>52300</v>
      </c>
      <c r="I185" s="27">
        <v>74</v>
      </c>
      <c r="J185" s="27">
        <v>30</v>
      </c>
      <c r="K185" s="27">
        <v>65.38</v>
      </c>
      <c r="L185" s="27">
        <v>1.3905000000000001</v>
      </c>
      <c r="M185" s="27"/>
      <c r="N185" s="27">
        <v>0.25</v>
      </c>
      <c r="O185" s="27">
        <v>6.2700000000000006E-2</v>
      </c>
      <c r="P185" s="27">
        <v>4.4379999999999997</v>
      </c>
      <c r="Q185" s="27">
        <v>4.4379999999999997</v>
      </c>
      <c r="R185" s="27">
        <v>4.4379999999999997</v>
      </c>
      <c r="S185" s="27">
        <v>81</v>
      </c>
      <c r="T185" s="27">
        <v>81</v>
      </c>
      <c r="U185" s="27">
        <v>81</v>
      </c>
      <c r="V185" s="27">
        <v>3.85</v>
      </c>
      <c r="W185" s="27">
        <v>3.85</v>
      </c>
      <c r="X185" s="27">
        <v>3.85</v>
      </c>
      <c r="Y185" s="27">
        <v>79.900000000000006</v>
      </c>
      <c r="Z185" s="27">
        <v>79.900000000000006</v>
      </c>
      <c r="AA185" s="27">
        <v>79.900000000000006</v>
      </c>
      <c r="AB185" s="27">
        <v>-0.24079999999999999</v>
      </c>
      <c r="AC185" s="27">
        <v>-0.24079999999999999</v>
      </c>
      <c r="AD185" s="27">
        <v>-0.24079999999999999</v>
      </c>
      <c r="AE185" s="27" t="s">
        <v>53</v>
      </c>
      <c r="AF185" s="27">
        <v>83.8</v>
      </c>
      <c r="AG185" s="85"/>
      <c r="AH185" s="27">
        <v>5.0000000000000001E-3</v>
      </c>
      <c r="AI185" s="27">
        <v>4</v>
      </c>
      <c r="AJ185" s="27">
        <v>3.69</v>
      </c>
      <c r="AK185" s="118">
        <v>8.4999999999999996E-10</v>
      </c>
      <c r="AL185" s="291"/>
      <c r="AM185" s="30">
        <f t="shared" ref="AM185:AM188" si="51">AK185*10000*(AL185)*10000000000</f>
        <v>0</v>
      </c>
    </row>
    <row r="186" spans="1:51" s="147" customFormat="1" x14ac:dyDescent="0.25">
      <c r="A186" s="26" t="s">
        <v>67</v>
      </c>
      <c r="B186" s="26">
        <v>1.6254999999999999</v>
      </c>
      <c r="C186" s="27">
        <v>3.66</v>
      </c>
      <c r="D186" s="27">
        <v>3.99</v>
      </c>
      <c r="E186" s="27">
        <f t="shared" si="50"/>
        <v>1.0901639344262295</v>
      </c>
      <c r="F186" s="27">
        <v>1.9730000000000001</v>
      </c>
      <c r="G186" s="27">
        <v>2.0499999999999998</v>
      </c>
      <c r="H186" s="27">
        <v>52300</v>
      </c>
      <c r="I186" s="27">
        <v>74</v>
      </c>
      <c r="J186" s="27">
        <v>30</v>
      </c>
      <c r="K186" s="27">
        <v>65.38</v>
      </c>
      <c r="L186" s="27">
        <v>1.3905000000000001</v>
      </c>
      <c r="M186" s="27"/>
      <c r="N186" s="27">
        <v>0.25</v>
      </c>
      <c r="O186" s="27">
        <v>6.2700000000000006E-2</v>
      </c>
      <c r="P186" s="27">
        <v>4.4379999999999997</v>
      </c>
      <c r="Q186" s="27">
        <v>4.4379999999999997</v>
      </c>
      <c r="R186" s="27">
        <v>4.4379999999999997</v>
      </c>
      <c r="S186" s="27">
        <v>81</v>
      </c>
      <c r="T186" s="27">
        <v>81</v>
      </c>
      <c r="U186" s="27">
        <v>81</v>
      </c>
      <c r="V186" s="27">
        <v>3.85</v>
      </c>
      <c r="W186" s="27">
        <v>3.85</v>
      </c>
      <c r="X186" s="27">
        <v>3.85</v>
      </c>
      <c r="Y186" s="27">
        <v>79.900000000000006</v>
      </c>
      <c r="Z186" s="27">
        <v>79.900000000000006</v>
      </c>
      <c r="AA186" s="27">
        <v>79.900000000000006</v>
      </c>
      <c r="AB186" s="27">
        <v>-0.24079999999999999</v>
      </c>
      <c r="AC186" s="27">
        <v>-0.24079999999999999</v>
      </c>
      <c r="AD186" s="27">
        <v>-0.24079999999999999</v>
      </c>
      <c r="AE186" s="27" t="s">
        <v>54</v>
      </c>
      <c r="AF186" s="27">
        <v>131.29</v>
      </c>
      <c r="AG186" s="27"/>
      <c r="AH186" s="27">
        <v>8.0000000000000002E-3</v>
      </c>
      <c r="AI186" s="27">
        <v>4.0999999999999996</v>
      </c>
      <c r="AJ186" s="27">
        <v>4.0999999999999996</v>
      </c>
      <c r="AK186" s="118">
        <v>1.6E-11</v>
      </c>
      <c r="AL186" s="291"/>
      <c r="AM186" s="30">
        <f t="shared" si="51"/>
        <v>0</v>
      </c>
    </row>
    <row r="187" spans="1:51" s="147" customFormat="1" x14ac:dyDescent="0.25">
      <c r="A187" s="26" t="s">
        <v>67</v>
      </c>
      <c r="B187" s="26">
        <v>1.6254999999999999</v>
      </c>
      <c r="C187" s="27">
        <v>3.66</v>
      </c>
      <c r="D187" s="27">
        <v>3.97</v>
      </c>
      <c r="E187" s="27">
        <f t="shared" si="50"/>
        <v>1.0846994535519126</v>
      </c>
      <c r="F187" s="27">
        <v>1.9730000000000001</v>
      </c>
      <c r="G187" s="27">
        <v>2.0499999999999998</v>
      </c>
      <c r="H187" s="27">
        <v>52300</v>
      </c>
      <c r="I187" s="27">
        <v>74</v>
      </c>
      <c r="J187" s="27">
        <v>30</v>
      </c>
      <c r="K187" s="27">
        <v>65.38</v>
      </c>
      <c r="L187" s="27">
        <v>1.3905000000000001</v>
      </c>
      <c r="M187" s="27"/>
      <c r="N187" s="27">
        <v>0.25</v>
      </c>
      <c r="O187" s="27">
        <v>6.2700000000000006E-2</v>
      </c>
      <c r="P187" s="27">
        <v>4.4379999999999997</v>
      </c>
      <c r="Q187" s="27">
        <v>4.4379999999999997</v>
      </c>
      <c r="R187" s="27">
        <v>4.4379999999999997</v>
      </c>
      <c r="S187" s="27">
        <v>81</v>
      </c>
      <c r="T187" s="27">
        <v>81</v>
      </c>
      <c r="U187" s="27">
        <v>81</v>
      </c>
      <c r="V187" s="27">
        <v>3.85</v>
      </c>
      <c r="W187" s="27">
        <v>3.85</v>
      </c>
      <c r="X187" s="27">
        <v>3.85</v>
      </c>
      <c r="Y187" s="27">
        <v>79.900000000000006</v>
      </c>
      <c r="Z187" s="27">
        <v>79.900000000000006</v>
      </c>
      <c r="AA187" s="27">
        <v>79.900000000000006</v>
      </c>
      <c r="AB187" s="27">
        <v>-0.24079999999999999</v>
      </c>
      <c r="AC187" s="27">
        <v>-0.24079999999999999</v>
      </c>
      <c r="AD187" s="27">
        <v>-0.24079999999999999</v>
      </c>
      <c r="AE187" s="27" t="s">
        <v>55</v>
      </c>
      <c r="AF187" s="27">
        <v>146.06</v>
      </c>
      <c r="AG187" s="27"/>
      <c r="AH187" s="27">
        <v>0.21</v>
      </c>
      <c r="AI187" s="27">
        <v>5.13</v>
      </c>
      <c r="AJ187" s="27">
        <v>5.0999999999999996</v>
      </c>
      <c r="AK187" s="118"/>
      <c r="AL187" s="291"/>
      <c r="AM187" s="30">
        <f t="shared" si="51"/>
        <v>0</v>
      </c>
    </row>
    <row r="188" spans="1:51" x14ac:dyDescent="0.25">
      <c r="A188" s="26" t="s">
        <v>67</v>
      </c>
      <c r="B188" s="26">
        <v>1.6254999999999999</v>
      </c>
      <c r="C188" s="27">
        <v>3.66</v>
      </c>
      <c r="D188" s="27">
        <v>4.49</v>
      </c>
      <c r="E188" s="27">
        <f t="shared" si="50"/>
        <v>1.2267759562841529</v>
      </c>
      <c r="F188" s="27">
        <v>1.9730000000000001</v>
      </c>
      <c r="G188" s="27">
        <v>2.0499999999999998</v>
      </c>
      <c r="H188" s="27">
        <v>52300</v>
      </c>
      <c r="I188" s="27">
        <v>74</v>
      </c>
      <c r="J188" s="27">
        <v>30</v>
      </c>
      <c r="K188" s="27">
        <v>65.38</v>
      </c>
      <c r="L188" s="27">
        <v>1.3905000000000001</v>
      </c>
      <c r="M188" s="27"/>
      <c r="N188" s="27">
        <v>0.25</v>
      </c>
      <c r="O188" s="27">
        <v>6.2700000000000006E-2</v>
      </c>
      <c r="P188" s="27">
        <v>4.4379999999999997</v>
      </c>
      <c r="Q188" s="27">
        <v>4.4379999999999997</v>
      </c>
      <c r="R188" s="27">
        <v>4.4379999999999997</v>
      </c>
      <c r="S188" s="27">
        <v>81</v>
      </c>
      <c r="T188" s="27">
        <v>81</v>
      </c>
      <c r="U188" s="27">
        <v>81</v>
      </c>
      <c r="V188" s="27">
        <v>3.85</v>
      </c>
      <c r="W188" s="27">
        <v>3.85</v>
      </c>
      <c r="X188" s="27">
        <v>3.85</v>
      </c>
      <c r="Y188" s="27">
        <v>79.900000000000006</v>
      </c>
      <c r="Z188" s="27">
        <v>79.900000000000006</v>
      </c>
      <c r="AA188" s="27">
        <v>79.900000000000006</v>
      </c>
      <c r="AB188" s="27">
        <v>-0.24079999999999999</v>
      </c>
      <c r="AC188" s="27">
        <v>-0.24079999999999999</v>
      </c>
      <c r="AD188" s="27">
        <v>-0.24079999999999999</v>
      </c>
      <c r="AE188" s="27" t="s">
        <v>56</v>
      </c>
      <c r="AF188" s="27">
        <v>222</v>
      </c>
      <c r="AG188" s="27"/>
      <c r="AH188" s="27">
        <v>8.0000000000000002E-3</v>
      </c>
      <c r="AI188" s="27">
        <v>4.2</v>
      </c>
      <c r="AJ188" s="27">
        <v>4.2</v>
      </c>
      <c r="AK188" s="118">
        <v>4.5999999999999998E-12</v>
      </c>
      <c r="AL188" s="291"/>
      <c r="AM188" s="30">
        <f t="shared" si="51"/>
        <v>0</v>
      </c>
    </row>
    <row r="189" spans="1:51" x14ac:dyDescent="0.25">
      <c r="A189" s="31" t="s">
        <v>68</v>
      </c>
      <c r="B189" s="31">
        <v>1.6991000000000001</v>
      </c>
      <c r="C189" s="32">
        <v>3.5139</v>
      </c>
      <c r="D189" s="32">
        <v>3.5439099999999999</v>
      </c>
      <c r="E189" s="79">
        <f t="shared" si="29"/>
        <v>1.0085403682517999</v>
      </c>
      <c r="F189" s="32">
        <v>2.0175000000000001</v>
      </c>
      <c r="G189" s="32">
        <v>2.048</v>
      </c>
      <c r="H189" s="32">
        <v>52802</v>
      </c>
      <c r="I189" s="32">
        <v>74</v>
      </c>
      <c r="J189" s="32">
        <v>30</v>
      </c>
      <c r="K189" s="32">
        <v>65.38</v>
      </c>
      <c r="L189" s="32">
        <v>1.343</v>
      </c>
      <c r="M189" s="32"/>
      <c r="N189" s="32">
        <v>0.25</v>
      </c>
      <c r="O189" s="32">
        <v>6.2700000000000006E-2</v>
      </c>
      <c r="P189" s="32">
        <v>4.4379999999999997</v>
      </c>
      <c r="Q189" s="32">
        <v>4.4379999999999997</v>
      </c>
      <c r="R189" s="32">
        <v>4.4379999999999997</v>
      </c>
      <c r="S189" s="32">
        <v>81</v>
      </c>
      <c r="T189" s="32">
        <v>81</v>
      </c>
      <c r="U189" s="32">
        <v>81</v>
      </c>
      <c r="V189" s="32">
        <v>3.78</v>
      </c>
      <c r="W189" s="32">
        <v>3.78</v>
      </c>
      <c r="X189" s="32">
        <v>2.278</v>
      </c>
      <c r="Y189" s="32">
        <v>15</v>
      </c>
      <c r="Z189" s="32">
        <v>15</v>
      </c>
      <c r="AA189" s="32">
        <v>1</v>
      </c>
      <c r="AB189" s="32">
        <v>-0.12</v>
      </c>
      <c r="AC189" s="32">
        <v>-0.12</v>
      </c>
      <c r="AD189" s="32">
        <v>-8.9999999999999993E-3</v>
      </c>
      <c r="AE189" s="32" t="s">
        <v>42</v>
      </c>
      <c r="AF189" s="32">
        <v>4.0019999999999998</v>
      </c>
      <c r="AG189" s="86">
        <v>1.213598928416634E-4</v>
      </c>
      <c r="AH189" s="32">
        <v>-0.39</v>
      </c>
      <c r="AI189" s="32">
        <v>2.66</v>
      </c>
      <c r="AJ189" s="32">
        <v>2.6</v>
      </c>
      <c r="AK189" s="119">
        <v>2.9000000000000002E-8</v>
      </c>
      <c r="AL189" s="292"/>
      <c r="AM189" s="34">
        <f t="shared" ref="AM189:AM200" si="52">AK189*10000*(AL189)*10000000000</f>
        <v>0</v>
      </c>
    </row>
    <row r="190" spans="1:51" x14ac:dyDescent="0.25">
      <c r="A190" s="31" t="s">
        <v>68</v>
      </c>
      <c r="B190" s="31">
        <v>1.6991000000000001</v>
      </c>
      <c r="C190" s="32">
        <v>3.5139</v>
      </c>
      <c r="D190" s="32">
        <v>3.5586700000000007</v>
      </c>
      <c r="E190" s="79">
        <f t="shared" si="29"/>
        <v>1.0127408292780105</v>
      </c>
      <c r="F190" s="32">
        <v>2.0175000000000001</v>
      </c>
      <c r="G190" s="32">
        <v>2.048</v>
      </c>
      <c r="H190" s="32">
        <v>52802</v>
      </c>
      <c r="I190" s="32">
        <v>74</v>
      </c>
      <c r="J190" s="32">
        <v>30</v>
      </c>
      <c r="K190" s="32">
        <v>65.38</v>
      </c>
      <c r="L190" s="32">
        <v>1.343</v>
      </c>
      <c r="M190" s="32"/>
      <c r="N190" s="32">
        <v>0.25</v>
      </c>
      <c r="O190" s="32">
        <v>6.2700000000000006E-2</v>
      </c>
      <c r="P190" s="32">
        <v>4.4379999999999997</v>
      </c>
      <c r="Q190" s="32">
        <v>4.4379999999999997</v>
      </c>
      <c r="R190" s="32">
        <v>4.4379999999999997</v>
      </c>
      <c r="S190" s="32">
        <v>81</v>
      </c>
      <c r="T190" s="32">
        <v>81</v>
      </c>
      <c r="U190" s="32">
        <v>81</v>
      </c>
      <c r="V190" s="32">
        <v>3.78</v>
      </c>
      <c r="W190" s="32">
        <v>3.78</v>
      </c>
      <c r="X190" s="32">
        <v>2.278</v>
      </c>
      <c r="Y190" s="32">
        <v>15</v>
      </c>
      <c r="Z190" s="32">
        <v>15</v>
      </c>
      <c r="AA190" s="32">
        <v>1</v>
      </c>
      <c r="AB190" s="32">
        <v>-0.12</v>
      </c>
      <c r="AC190" s="32">
        <v>-0.12</v>
      </c>
      <c r="AD190" s="32">
        <v>-8.9999999999999993E-3</v>
      </c>
      <c r="AE190" s="32" t="s">
        <v>43</v>
      </c>
      <c r="AF190" s="32">
        <v>2.0099999999999998</v>
      </c>
      <c r="AG190" s="86">
        <v>1.0828692705685033E-4</v>
      </c>
      <c r="AH190" s="32">
        <v>-0.217</v>
      </c>
      <c r="AI190" s="32">
        <v>2.76</v>
      </c>
      <c r="AJ190" s="32">
        <v>2.89</v>
      </c>
      <c r="AK190" s="119">
        <v>2.7999999999999999E-8</v>
      </c>
      <c r="AL190" s="292"/>
      <c r="AM190" s="34">
        <f t="shared" si="52"/>
        <v>0</v>
      </c>
    </row>
    <row r="191" spans="1:51" x14ac:dyDescent="0.25">
      <c r="A191" s="31" t="s">
        <v>68</v>
      </c>
      <c r="B191" s="31">
        <v>1.6991000000000001</v>
      </c>
      <c r="C191" s="32">
        <v>3.5139</v>
      </c>
      <c r="D191" s="32">
        <v>3.61</v>
      </c>
      <c r="E191" s="79">
        <f t="shared" si="29"/>
        <v>1.0273485301232248</v>
      </c>
      <c r="F191" s="32">
        <v>2.0175000000000001</v>
      </c>
      <c r="G191" s="32">
        <v>2.048</v>
      </c>
      <c r="H191" s="32">
        <v>52802</v>
      </c>
      <c r="I191" s="32">
        <v>74</v>
      </c>
      <c r="J191" s="32">
        <v>30</v>
      </c>
      <c r="K191" s="32">
        <v>65.38</v>
      </c>
      <c r="L191" s="32">
        <v>1.343</v>
      </c>
      <c r="M191" s="32"/>
      <c r="N191" s="32">
        <v>0.25</v>
      </c>
      <c r="O191" s="32">
        <v>6.2700000000000006E-2</v>
      </c>
      <c r="P191" s="32">
        <v>4.4379999999999997</v>
      </c>
      <c r="Q191" s="32">
        <v>4.4379999999999997</v>
      </c>
      <c r="R191" s="32">
        <v>4.4379999999999997</v>
      </c>
      <c r="S191" s="32">
        <v>81</v>
      </c>
      <c r="T191" s="32">
        <v>81</v>
      </c>
      <c r="U191" s="32">
        <v>81</v>
      </c>
      <c r="V191" s="32">
        <v>3.78</v>
      </c>
      <c r="W191" s="32">
        <v>3.78</v>
      </c>
      <c r="X191" s="32">
        <v>2.278</v>
      </c>
      <c r="Y191" s="32">
        <v>15</v>
      </c>
      <c r="Z191" s="32">
        <v>15</v>
      </c>
      <c r="AA191" s="32">
        <v>1</v>
      </c>
      <c r="AB191" s="32">
        <v>-0.12</v>
      </c>
      <c r="AC191" s="32">
        <v>-0.12</v>
      </c>
      <c r="AD191" s="32">
        <v>-8.9999999999999993E-3</v>
      </c>
      <c r="AE191" s="32" t="s">
        <v>44</v>
      </c>
      <c r="AF191" s="32">
        <v>31.998999999999999</v>
      </c>
      <c r="AG191" s="86">
        <v>1.5402755908922099E-5</v>
      </c>
      <c r="AH191" s="32">
        <v>2.1999999999999999E-2</v>
      </c>
      <c r="AI191" s="32">
        <v>2.94</v>
      </c>
      <c r="AJ191" s="32">
        <v>3.46</v>
      </c>
      <c r="AK191" s="119">
        <v>1.67E-9</v>
      </c>
      <c r="AL191" s="292"/>
      <c r="AM191" s="34">
        <f t="shared" si="52"/>
        <v>0</v>
      </c>
    </row>
    <row r="192" spans="1:51" x14ac:dyDescent="0.25">
      <c r="A192" s="31" t="s">
        <v>68</v>
      </c>
      <c r="B192" s="31">
        <v>1.6991000000000001</v>
      </c>
      <c r="C192" s="32">
        <v>3.5139</v>
      </c>
      <c r="D192" s="32">
        <v>3.59</v>
      </c>
      <c r="E192" s="79">
        <f t="shared" si="29"/>
        <v>1.0216568485158939</v>
      </c>
      <c r="F192" s="32">
        <v>2.0175000000000001</v>
      </c>
      <c r="G192" s="32">
        <v>2.048</v>
      </c>
      <c r="H192" s="32">
        <v>52802</v>
      </c>
      <c r="I192" s="32">
        <v>74</v>
      </c>
      <c r="J192" s="32">
        <v>30</v>
      </c>
      <c r="K192" s="32">
        <v>65.38</v>
      </c>
      <c r="L192" s="32">
        <v>1.343</v>
      </c>
      <c r="M192" s="32"/>
      <c r="N192" s="32">
        <v>0.25</v>
      </c>
      <c r="O192" s="32">
        <v>6.2700000000000006E-2</v>
      </c>
      <c r="P192" s="32">
        <v>4.4379999999999997</v>
      </c>
      <c r="Q192" s="32">
        <v>4.4379999999999997</v>
      </c>
      <c r="R192" s="32">
        <v>4.4379999999999997</v>
      </c>
      <c r="S192" s="32">
        <v>81</v>
      </c>
      <c r="T192" s="32">
        <v>81</v>
      </c>
      <c r="U192" s="32">
        <v>81</v>
      </c>
      <c r="V192" s="32">
        <v>3.78</v>
      </c>
      <c r="W192" s="32">
        <v>3.78</v>
      </c>
      <c r="X192" s="32">
        <v>2.278</v>
      </c>
      <c r="Y192" s="32">
        <v>15</v>
      </c>
      <c r="Z192" s="32">
        <v>15</v>
      </c>
      <c r="AA192" s="32">
        <v>1</v>
      </c>
      <c r="AB192" s="32">
        <v>-0.12</v>
      </c>
      <c r="AC192" s="32">
        <v>-0.12</v>
      </c>
      <c r="AD192" s="32">
        <v>-8.9999999999999993E-3</v>
      </c>
      <c r="AE192" s="32" t="s">
        <v>45</v>
      </c>
      <c r="AF192" s="32">
        <v>44.01</v>
      </c>
      <c r="AG192" s="86">
        <v>8.9625087063364713E-6</v>
      </c>
      <c r="AH192" s="32">
        <v>0.22500000000000001</v>
      </c>
      <c r="AI192" s="32">
        <v>3.24</v>
      </c>
      <c r="AJ192" s="32">
        <v>3.3</v>
      </c>
      <c r="AK192" s="119">
        <v>6.8000000000000003E-10</v>
      </c>
      <c r="AL192" s="292"/>
      <c r="AM192" s="34">
        <f t="shared" si="52"/>
        <v>0</v>
      </c>
    </row>
    <row r="193" spans="1:51" x14ac:dyDescent="0.25">
      <c r="A193" s="31" t="s">
        <v>68</v>
      </c>
      <c r="B193" s="31">
        <v>1.6991000000000001</v>
      </c>
      <c r="C193" s="32">
        <v>3.5139</v>
      </c>
      <c r="D193" s="32">
        <v>3.66</v>
      </c>
      <c r="E193" s="79">
        <f t="shared" si="29"/>
        <v>1.0415777341415522</v>
      </c>
      <c r="F193" s="32">
        <v>2.0175000000000001</v>
      </c>
      <c r="G193" s="32">
        <v>2.048</v>
      </c>
      <c r="H193" s="32">
        <v>52802</v>
      </c>
      <c r="I193" s="32">
        <v>74</v>
      </c>
      <c r="J193" s="32">
        <v>30</v>
      </c>
      <c r="K193" s="32">
        <v>65.38</v>
      </c>
      <c r="L193" s="32">
        <v>1.343</v>
      </c>
      <c r="M193" s="32"/>
      <c r="N193" s="32">
        <v>0.25</v>
      </c>
      <c r="O193" s="32">
        <v>6.2700000000000006E-2</v>
      </c>
      <c r="P193" s="32">
        <v>4.4379999999999997</v>
      </c>
      <c r="Q193" s="32">
        <v>4.4379999999999997</v>
      </c>
      <c r="R193" s="32">
        <v>4.4379999999999997</v>
      </c>
      <c r="S193" s="32">
        <v>81</v>
      </c>
      <c r="T193" s="32">
        <v>81</v>
      </c>
      <c r="U193" s="32">
        <v>81</v>
      </c>
      <c r="V193" s="32">
        <v>3.78</v>
      </c>
      <c r="W193" s="32">
        <v>3.78</v>
      </c>
      <c r="X193" s="32">
        <v>2.278</v>
      </c>
      <c r="Y193" s="32">
        <v>15</v>
      </c>
      <c r="Z193" s="32">
        <v>15</v>
      </c>
      <c r="AA193" s="32">
        <v>1</v>
      </c>
      <c r="AB193" s="32">
        <v>-0.12</v>
      </c>
      <c r="AC193" s="32">
        <v>-0.12</v>
      </c>
      <c r="AD193" s="32">
        <v>-8.9999999999999993E-3</v>
      </c>
      <c r="AE193" s="32" t="s">
        <v>46</v>
      </c>
      <c r="AF193" s="32">
        <v>28</v>
      </c>
      <c r="AG193" s="86">
        <v>1.4859953853764374E-5</v>
      </c>
      <c r="AH193" s="32">
        <v>3.6999999999999998E-2</v>
      </c>
      <c r="AI193" s="32">
        <v>3.13</v>
      </c>
      <c r="AJ193" s="32">
        <v>3.64</v>
      </c>
      <c r="AK193" s="125">
        <v>2.8000000000000002E-10</v>
      </c>
      <c r="AL193" s="292"/>
      <c r="AM193" s="34">
        <f t="shared" si="52"/>
        <v>0</v>
      </c>
    </row>
    <row r="194" spans="1:51" x14ac:dyDescent="0.25">
      <c r="A194" s="31" t="s">
        <v>68</v>
      </c>
      <c r="B194" s="31">
        <v>1.6991000000000001</v>
      </c>
      <c r="C194" s="32">
        <v>3.5139</v>
      </c>
      <c r="D194" s="32">
        <v>3.75</v>
      </c>
      <c r="E194" s="79">
        <f t="shared" si="29"/>
        <v>1.0671903013745412</v>
      </c>
      <c r="F194" s="32">
        <v>2.0175000000000001</v>
      </c>
      <c r="G194" s="32">
        <v>2.048</v>
      </c>
      <c r="H194" s="32">
        <v>52802</v>
      </c>
      <c r="I194" s="32">
        <v>74</v>
      </c>
      <c r="J194" s="32">
        <v>30</v>
      </c>
      <c r="K194" s="32">
        <v>65.38</v>
      </c>
      <c r="L194" s="32">
        <v>1.343</v>
      </c>
      <c r="M194" s="32"/>
      <c r="N194" s="32">
        <v>0.25</v>
      </c>
      <c r="O194" s="32">
        <v>6.2700000000000006E-2</v>
      </c>
      <c r="P194" s="32">
        <v>4.4379999999999997</v>
      </c>
      <c r="Q194" s="32">
        <v>4.4379999999999997</v>
      </c>
      <c r="R194" s="32">
        <v>4.4379999999999997</v>
      </c>
      <c r="S194" s="32">
        <v>81</v>
      </c>
      <c r="T194" s="32">
        <v>81</v>
      </c>
      <c r="U194" s="32">
        <v>81</v>
      </c>
      <c r="V194" s="32">
        <v>3.78</v>
      </c>
      <c r="W194" s="32">
        <v>3.78</v>
      </c>
      <c r="X194" s="32">
        <v>2.278</v>
      </c>
      <c r="Y194" s="32">
        <v>15</v>
      </c>
      <c r="Z194" s="32">
        <v>15</v>
      </c>
      <c r="AA194" s="32">
        <v>1</v>
      </c>
      <c r="AB194" s="32">
        <v>-0.12</v>
      </c>
      <c r="AC194" s="32">
        <v>-0.12</v>
      </c>
      <c r="AD194" s="32">
        <v>-8.9999999999999993E-3</v>
      </c>
      <c r="AE194" s="32" t="s">
        <v>47</v>
      </c>
      <c r="AF194" s="32">
        <v>16.04</v>
      </c>
      <c r="AG194" s="86">
        <v>1.6328551327402565E-5</v>
      </c>
      <c r="AH194" s="32">
        <v>1.0999999999999999E-2</v>
      </c>
      <c r="AI194" s="32">
        <v>3.25</v>
      </c>
      <c r="AJ194" s="32">
        <v>3.8</v>
      </c>
      <c r="AK194" s="125">
        <v>1.0999999999999999E-10</v>
      </c>
      <c r="AL194" s="292"/>
      <c r="AM194" s="34">
        <f t="shared" si="52"/>
        <v>0</v>
      </c>
    </row>
    <row r="195" spans="1:51" x14ac:dyDescent="0.25">
      <c r="A195" s="31" t="s">
        <v>68</v>
      </c>
      <c r="B195" s="31">
        <v>1.6991000000000001</v>
      </c>
      <c r="C195" s="32">
        <v>3.5139</v>
      </c>
      <c r="D195" s="32">
        <v>3.66</v>
      </c>
      <c r="E195" s="79">
        <f t="shared" ref="E195:E196" si="53">D195/C195</f>
        <v>1.0415777341415522</v>
      </c>
      <c r="F195" s="32">
        <v>2.0175000000000001</v>
      </c>
      <c r="G195" s="32">
        <v>2.048</v>
      </c>
      <c r="H195" s="32">
        <v>52802</v>
      </c>
      <c r="I195" s="32">
        <v>74</v>
      </c>
      <c r="J195" s="32">
        <v>30</v>
      </c>
      <c r="K195" s="32">
        <v>65.38</v>
      </c>
      <c r="L195" s="32">
        <v>1.343</v>
      </c>
      <c r="M195" s="32"/>
      <c r="N195" s="32">
        <v>0.25</v>
      </c>
      <c r="O195" s="32">
        <v>6.2700000000000006E-2</v>
      </c>
      <c r="P195" s="32">
        <v>4.4379999999999997</v>
      </c>
      <c r="Q195" s="32">
        <v>4.4379999999999997</v>
      </c>
      <c r="R195" s="32">
        <v>4.4379999999999997</v>
      </c>
      <c r="S195" s="32">
        <v>81</v>
      </c>
      <c r="T195" s="32">
        <v>81</v>
      </c>
      <c r="U195" s="32">
        <v>81</v>
      </c>
      <c r="V195" s="32">
        <v>3.78</v>
      </c>
      <c r="W195" s="32">
        <v>3.78</v>
      </c>
      <c r="X195" s="32">
        <v>2.278</v>
      </c>
      <c r="Y195" s="32">
        <v>15</v>
      </c>
      <c r="Z195" s="32">
        <v>15</v>
      </c>
      <c r="AA195" s="32">
        <v>1</v>
      </c>
      <c r="AB195" s="32">
        <v>-0.12</v>
      </c>
      <c r="AC195" s="32">
        <v>-0.12</v>
      </c>
      <c r="AD195" s="32">
        <v>-8.9999999999999993E-3</v>
      </c>
      <c r="AE195" s="32" t="s">
        <v>536</v>
      </c>
      <c r="AF195" s="32">
        <v>46.005499999999998</v>
      </c>
      <c r="AG195" s="86"/>
      <c r="AH195" s="32">
        <v>0.83399999999999996</v>
      </c>
      <c r="AI195" s="32">
        <v>3.22</v>
      </c>
      <c r="AJ195" s="32">
        <v>3.3</v>
      </c>
      <c r="AK195" s="125">
        <v>3.9299999999999999E-10</v>
      </c>
      <c r="AL195" s="292"/>
      <c r="AM195" s="34">
        <f t="shared" si="52"/>
        <v>0</v>
      </c>
    </row>
    <row r="196" spans="1:51" x14ac:dyDescent="0.25">
      <c r="A196" s="31" t="s">
        <v>68</v>
      </c>
      <c r="B196" s="31">
        <v>1.6991000000000001</v>
      </c>
      <c r="C196" s="32">
        <v>3.5139</v>
      </c>
      <c r="D196" s="32">
        <v>3.75</v>
      </c>
      <c r="E196" s="79">
        <f t="shared" si="53"/>
        <v>1.0671903013745412</v>
      </c>
      <c r="F196" s="32">
        <v>2.0175000000000001</v>
      </c>
      <c r="G196" s="32">
        <v>2.048</v>
      </c>
      <c r="H196" s="32">
        <v>52802</v>
      </c>
      <c r="I196" s="32">
        <v>74</v>
      </c>
      <c r="J196" s="32">
        <v>30</v>
      </c>
      <c r="K196" s="32">
        <v>65.38</v>
      </c>
      <c r="L196" s="32">
        <v>1.343</v>
      </c>
      <c r="M196" s="32"/>
      <c r="N196" s="32">
        <v>0.25</v>
      </c>
      <c r="O196" s="32">
        <v>6.2700000000000006E-2</v>
      </c>
      <c r="P196" s="32">
        <v>4.4379999999999997</v>
      </c>
      <c r="Q196" s="32">
        <v>4.4379999999999997</v>
      </c>
      <c r="R196" s="32">
        <v>4.4379999999999997</v>
      </c>
      <c r="S196" s="32">
        <v>81</v>
      </c>
      <c r="T196" s="32">
        <v>81</v>
      </c>
      <c r="U196" s="32">
        <v>81</v>
      </c>
      <c r="V196" s="32">
        <v>3.78</v>
      </c>
      <c r="W196" s="32">
        <v>3.78</v>
      </c>
      <c r="X196" s="32">
        <v>2.278</v>
      </c>
      <c r="Y196" s="32">
        <v>15</v>
      </c>
      <c r="Z196" s="32">
        <v>15</v>
      </c>
      <c r="AA196" s="32">
        <v>1</v>
      </c>
      <c r="AB196" s="32">
        <v>-0.12</v>
      </c>
      <c r="AC196" s="32">
        <v>-0.12</v>
      </c>
      <c r="AD196" s="32">
        <v>-8.9999999999999993E-3</v>
      </c>
      <c r="AE196" s="32" t="s">
        <v>537</v>
      </c>
      <c r="AF196" s="32">
        <v>64.066000000000003</v>
      </c>
      <c r="AG196" s="86"/>
      <c r="AH196" s="32">
        <v>0.251</v>
      </c>
      <c r="AI196" s="32">
        <v>3.55</v>
      </c>
      <c r="AJ196" s="32">
        <v>4.0999999999999996</v>
      </c>
      <c r="AK196" s="125">
        <v>3.8E-12</v>
      </c>
      <c r="AL196" s="292"/>
      <c r="AM196" s="34">
        <f t="shared" si="52"/>
        <v>0</v>
      </c>
    </row>
    <row r="197" spans="1:51" x14ac:dyDescent="0.25">
      <c r="A197" s="31" t="s">
        <v>68</v>
      </c>
      <c r="B197" s="31">
        <v>1.6991000000000001</v>
      </c>
      <c r="C197" s="32">
        <v>3.5139</v>
      </c>
      <c r="D197" s="32">
        <v>3.76</v>
      </c>
      <c r="E197" s="79">
        <f t="shared" ref="E197:E288" si="54">D197/C197</f>
        <v>1.0700361421782065</v>
      </c>
      <c r="F197" s="32">
        <v>2.0175000000000001</v>
      </c>
      <c r="G197" s="32">
        <v>2.048</v>
      </c>
      <c r="H197" s="32">
        <v>52802</v>
      </c>
      <c r="I197" s="32">
        <v>74</v>
      </c>
      <c r="J197" s="32">
        <v>30</v>
      </c>
      <c r="K197" s="32">
        <v>65.38</v>
      </c>
      <c r="L197" s="32">
        <v>1.343</v>
      </c>
      <c r="M197" s="32"/>
      <c r="N197" s="32">
        <v>0.25</v>
      </c>
      <c r="O197" s="32">
        <v>6.2700000000000006E-2</v>
      </c>
      <c r="P197" s="32">
        <v>4.4379999999999997</v>
      </c>
      <c r="Q197" s="32">
        <v>4.4379999999999997</v>
      </c>
      <c r="R197" s="32">
        <v>4.4379999999999997</v>
      </c>
      <c r="S197" s="32">
        <v>81</v>
      </c>
      <c r="T197" s="32">
        <v>81</v>
      </c>
      <c r="U197" s="32">
        <v>81</v>
      </c>
      <c r="V197" s="32">
        <v>3.78</v>
      </c>
      <c r="W197" s="32">
        <v>3.78</v>
      </c>
      <c r="X197" s="32">
        <v>2.278</v>
      </c>
      <c r="Y197" s="32">
        <v>15</v>
      </c>
      <c r="Z197" s="32">
        <v>15</v>
      </c>
      <c r="AA197" s="32">
        <v>1</v>
      </c>
      <c r="AB197" s="32">
        <v>-0.12</v>
      </c>
      <c r="AC197" s="32">
        <v>-0.12</v>
      </c>
      <c r="AD197" s="32">
        <v>-8.9999999999999993E-3</v>
      </c>
      <c r="AE197" s="32" t="s">
        <v>48</v>
      </c>
      <c r="AF197" s="32">
        <v>28.05</v>
      </c>
      <c r="AG197" s="32">
        <v>8.597859657763983E-6</v>
      </c>
      <c r="AH197" s="32">
        <v>8.6999999999999994E-2</v>
      </c>
      <c r="AI197" s="32">
        <v>3.59</v>
      </c>
      <c r="AJ197" s="32">
        <v>3.9</v>
      </c>
      <c r="AK197" s="125">
        <v>2.4000000000000001E-11</v>
      </c>
      <c r="AL197" s="292"/>
      <c r="AM197" s="35">
        <f t="shared" si="52"/>
        <v>0</v>
      </c>
    </row>
    <row r="198" spans="1:51" x14ac:dyDescent="0.25">
      <c r="A198" s="31" t="s">
        <v>68</v>
      </c>
      <c r="B198" s="31">
        <v>1.6991000000000001</v>
      </c>
      <c r="C198" s="32">
        <v>3.5139</v>
      </c>
      <c r="D198" s="32">
        <v>3.78</v>
      </c>
      <c r="E198" s="79">
        <f t="shared" si="54"/>
        <v>1.0757278237855374</v>
      </c>
      <c r="F198" s="32">
        <v>2.0175000000000001</v>
      </c>
      <c r="G198" s="32">
        <v>2.048</v>
      </c>
      <c r="H198" s="32">
        <v>52802</v>
      </c>
      <c r="I198" s="32">
        <v>74</v>
      </c>
      <c r="J198" s="32">
        <v>30</v>
      </c>
      <c r="K198" s="32">
        <v>65.38</v>
      </c>
      <c r="L198" s="32">
        <v>1.343</v>
      </c>
      <c r="M198" s="32"/>
      <c r="N198" s="32">
        <v>0.25</v>
      </c>
      <c r="O198" s="32">
        <v>6.2700000000000006E-2</v>
      </c>
      <c r="P198" s="32">
        <v>4.4379999999999997</v>
      </c>
      <c r="Q198" s="32">
        <v>4.4379999999999997</v>
      </c>
      <c r="R198" s="32">
        <v>4.4379999999999997</v>
      </c>
      <c r="S198" s="32">
        <v>81</v>
      </c>
      <c r="T198" s="32">
        <v>81</v>
      </c>
      <c r="U198" s="32">
        <v>81</v>
      </c>
      <c r="V198" s="32">
        <v>3.78</v>
      </c>
      <c r="W198" s="32">
        <v>3.78</v>
      </c>
      <c r="X198" s="32">
        <v>2.278</v>
      </c>
      <c r="Y198" s="32">
        <v>15</v>
      </c>
      <c r="Z198" s="32">
        <v>15</v>
      </c>
      <c r="AA198" s="32">
        <v>1</v>
      </c>
      <c r="AB198" s="32">
        <v>-0.12</v>
      </c>
      <c r="AC198" s="32">
        <v>-0.12</v>
      </c>
      <c r="AD198" s="32">
        <v>-8.9999999999999993E-3</v>
      </c>
      <c r="AE198" s="32" t="s">
        <v>49</v>
      </c>
      <c r="AF198" s="32">
        <v>30.07</v>
      </c>
      <c r="AG198" s="32">
        <v>7.4674534117532306E-6</v>
      </c>
      <c r="AH198" s="32">
        <v>9.9000000000000005E-2</v>
      </c>
      <c r="AI198" s="32">
        <v>3.72</v>
      </c>
      <c r="AJ198" s="32">
        <v>4</v>
      </c>
      <c r="AK198" s="125">
        <v>1.9999999999999999E-11</v>
      </c>
      <c r="AL198" s="292"/>
      <c r="AM198" s="35">
        <f t="shared" si="52"/>
        <v>0</v>
      </c>
    </row>
    <row r="199" spans="1:51" x14ac:dyDescent="0.25">
      <c r="A199" s="31" t="s">
        <v>68</v>
      </c>
      <c r="B199" s="31">
        <v>1.6991000000000001</v>
      </c>
      <c r="C199" s="32">
        <v>3.5139</v>
      </c>
      <c r="D199" s="32">
        <v>3.84</v>
      </c>
      <c r="E199" s="79">
        <f t="shared" si="54"/>
        <v>1.09280286860753</v>
      </c>
      <c r="F199" s="32">
        <v>2.0175000000000001</v>
      </c>
      <c r="G199" s="32">
        <v>2.048</v>
      </c>
      <c r="H199" s="32">
        <v>52802</v>
      </c>
      <c r="I199" s="32">
        <v>74</v>
      </c>
      <c r="J199" s="32">
        <v>30</v>
      </c>
      <c r="K199" s="32">
        <v>65.38</v>
      </c>
      <c r="L199" s="32">
        <v>1.343</v>
      </c>
      <c r="M199" s="32"/>
      <c r="N199" s="32">
        <v>0.25</v>
      </c>
      <c r="O199" s="32">
        <v>6.2700000000000006E-2</v>
      </c>
      <c r="P199" s="32">
        <v>4.4379999999999997</v>
      </c>
      <c r="Q199" s="32">
        <v>4.4379999999999997</v>
      </c>
      <c r="R199" s="32">
        <v>4.4379999999999997</v>
      </c>
      <c r="S199" s="32">
        <v>81</v>
      </c>
      <c r="T199" s="32">
        <v>81</v>
      </c>
      <c r="U199" s="32">
        <v>81</v>
      </c>
      <c r="V199" s="32">
        <v>3.78</v>
      </c>
      <c r="W199" s="32">
        <v>3.78</v>
      </c>
      <c r="X199" s="32">
        <v>2.278</v>
      </c>
      <c r="Y199" s="32">
        <v>15</v>
      </c>
      <c r="Z199" s="32">
        <v>15</v>
      </c>
      <c r="AA199" s="32">
        <v>1</v>
      </c>
      <c r="AB199" s="32">
        <v>-0.12</v>
      </c>
      <c r="AC199" s="32">
        <v>-0.12</v>
      </c>
      <c r="AD199" s="32">
        <v>-8.9999999999999993E-3</v>
      </c>
      <c r="AE199" s="32" t="s">
        <v>50</v>
      </c>
      <c r="AF199" s="32">
        <v>42.08</v>
      </c>
      <c r="AG199" s="32">
        <v>4.9578486170417476E-6</v>
      </c>
      <c r="AH199" s="32">
        <v>0.14199999999999999</v>
      </c>
      <c r="AI199" s="32">
        <v>4.03</v>
      </c>
      <c r="AJ199" s="32">
        <v>4.5</v>
      </c>
      <c r="AK199" s="125">
        <v>3.0000000000000001E-12</v>
      </c>
      <c r="AL199" s="292"/>
      <c r="AM199" s="35">
        <f t="shared" si="52"/>
        <v>0</v>
      </c>
    </row>
    <row r="200" spans="1:51" x14ac:dyDescent="0.25">
      <c r="A200" s="31" t="s">
        <v>68</v>
      </c>
      <c r="B200" s="31">
        <v>1.6991000000000001</v>
      </c>
      <c r="C200" s="32">
        <v>3.5139</v>
      </c>
      <c r="D200" s="32">
        <v>3.94</v>
      </c>
      <c r="E200" s="79">
        <f t="shared" si="54"/>
        <v>1.1212612766441845</v>
      </c>
      <c r="F200" s="32">
        <v>2.0175000000000001</v>
      </c>
      <c r="G200" s="32">
        <v>2.048</v>
      </c>
      <c r="H200" s="32">
        <v>52802</v>
      </c>
      <c r="I200" s="32">
        <v>74</v>
      </c>
      <c r="J200" s="32">
        <v>30</v>
      </c>
      <c r="K200" s="32">
        <v>65.38</v>
      </c>
      <c r="L200" s="32">
        <v>1.343</v>
      </c>
      <c r="M200" s="32"/>
      <c r="N200" s="32">
        <v>0.25</v>
      </c>
      <c r="O200" s="32">
        <v>6.2700000000000006E-2</v>
      </c>
      <c r="P200" s="32">
        <v>4.4379999999999997</v>
      </c>
      <c r="Q200" s="32">
        <v>4.4379999999999997</v>
      </c>
      <c r="R200" s="32">
        <v>4.4379999999999997</v>
      </c>
      <c r="S200" s="32">
        <v>81</v>
      </c>
      <c r="T200" s="32">
        <v>81</v>
      </c>
      <c r="U200" s="32">
        <v>81</v>
      </c>
      <c r="V200" s="32">
        <v>3.78</v>
      </c>
      <c r="W200" s="32">
        <v>3.78</v>
      </c>
      <c r="X200" s="32">
        <v>2.278</v>
      </c>
      <c r="Y200" s="32">
        <v>15</v>
      </c>
      <c r="Z200" s="32">
        <v>15</v>
      </c>
      <c r="AA200" s="32">
        <v>1</v>
      </c>
      <c r="AB200" s="32">
        <v>-0.12</v>
      </c>
      <c r="AC200" s="32">
        <v>-0.12</v>
      </c>
      <c r="AD200" s="32">
        <v>-8.9999999999999993E-3</v>
      </c>
      <c r="AE200" s="32" t="s">
        <v>51</v>
      </c>
      <c r="AF200" s="32">
        <v>44.1</v>
      </c>
      <c r="AG200" s="32">
        <v>4.5187843755253608E-6</v>
      </c>
      <c r="AH200" s="32">
        <v>0.152</v>
      </c>
      <c r="AI200" s="32">
        <v>4.16</v>
      </c>
      <c r="AJ200" s="32">
        <v>4.3</v>
      </c>
      <c r="AK200" s="125">
        <v>6.7000000000000005E-14</v>
      </c>
      <c r="AL200" s="292"/>
      <c r="AM200" s="35">
        <f t="shared" si="52"/>
        <v>0</v>
      </c>
    </row>
    <row r="201" spans="1:51" x14ac:dyDescent="0.25">
      <c r="A201" s="31" t="s">
        <v>68</v>
      </c>
      <c r="B201" s="31">
        <v>1.6991000000000001</v>
      </c>
      <c r="C201" s="32">
        <v>3.5139</v>
      </c>
      <c r="D201" s="32">
        <v>3.92</v>
      </c>
      <c r="E201" s="79">
        <f t="shared" si="54"/>
        <v>1.1155695950368536</v>
      </c>
      <c r="F201" s="32">
        <v>2.0175000000000001</v>
      </c>
      <c r="G201" s="32">
        <v>2.048</v>
      </c>
      <c r="H201" s="32">
        <v>52802</v>
      </c>
      <c r="I201" s="32">
        <v>74</v>
      </c>
      <c r="J201" s="32">
        <v>30</v>
      </c>
      <c r="K201" s="32">
        <v>65.38</v>
      </c>
      <c r="L201" s="32">
        <v>1.343</v>
      </c>
      <c r="M201" s="32"/>
      <c r="N201" s="32">
        <v>0.25</v>
      </c>
      <c r="O201" s="32">
        <v>6.2700000000000006E-2</v>
      </c>
      <c r="P201" s="32">
        <v>4.4379999999999997</v>
      </c>
      <c r="Q201" s="32">
        <v>4.4379999999999997</v>
      </c>
      <c r="R201" s="32">
        <v>4.4379999999999997</v>
      </c>
      <c r="S201" s="32">
        <v>81</v>
      </c>
      <c r="T201" s="32">
        <v>81</v>
      </c>
      <c r="U201" s="32">
        <v>81</v>
      </c>
      <c r="V201" s="32">
        <v>3.78</v>
      </c>
      <c r="W201" s="32">
        <v>3.78</v>
      </c>
      <c r="X201" s="32">
        <v>2.278</v>
      </c>
      <c r="Y201" s="32">
        <v>15</v>
      </c>
      <c r="Z201" s="32">
        <v>15</v>
      </c>
      <c r="AA201" s="32">
        <v>1</v>
      </c>
      <c r="AB201" s="32">
        <v>-0.12</v>
      </c>
      <c r="AC201" s="32">
        <v>-0.12</v>
      </c>
      <c r="AD201" s="32">
        <v>-8.9999999999999993E-3</v>
      </c>
      <c r="AE201" s="32" t="s">
        <v>52</v>
      </c>
      <c r="AF201" s="32">
        <v>58.12</v>
      </c>
      <c r="AG201" s="32">
        <v>2.9135357642312415E-6</v>
      </c>
      <c r="AH201" s="32">
        <v>0.2</v>
      </c>
      <c r="AI201" s="32">
        <v>4.5199999999999996</v>
      </c>
      <c r="AJ201" s="32">
        <v>4.5</v>
      </c>
      <c r="AK201" s="119">
        <v>2.72E-14</v>
      </c>
      <c r="AL201" s="292"/>
      <c r="AM201" s="35"/>
    </row>
    <row r="202" spans="1:51" x14ac:dyDescent="0.25">
      <c r="A202" s="31" t="s">
        <v>68</v>
      </c>
      <c r="B202" s="31">
        <v>1.6991000000000001</v>
      </c>
      <c r="C202" s="32">
        <v>3.5139</v>
      </c>
      <c r="D202" s="32">
        <v>4.8</v>
      </c>
      <c r="E202" s="79">
        <f t="shared" si="54"/>
        <v>1.3660035857594126</v>
      </c>
      <c r="F202" s="32">
        <v>2.0175000000000001</v>
      </c>
      <c r="G202" s="32">
        <v>2.048</v>
      </c>
      <c r="H202" s="32">
        <v>52802</v>
      </c>
      <c r="I202" s="32">
        <v>74</v>
      </c>
      <c r="J202" s="32">
        <v>30</v>
      </c>
      <c r="K202" s="32">
        <v>65.38</v>
      </c>
      <c r="L202" s="32">
        <v>1.343</v>
      </c>
      <c r="M202" s="32"/>
      <c r="N202" s="32">
        <v>0.25</v>
      </c>
      <c r="O202" s="32">
        <v>6.2700000000000006E-2</v>
      </c>
      <c r="P202" s="32">
        <v>4.4379999999999997</v>
      </c>
      <c r="Q202" s="32">
        <v>4.4379999999999997</v>
      </c>
      <c r="R202" s="32">
        <v>4.4379999999999997</v>
      </c>
      <c r="S202" s="32">
        <v>81</v>
      </c>
      <c r="T202" s="32">
        <v>81</v>
      </c>
      <c r="U202" s="32">
        <v>81</v>
      </c>
      <c r="V202" s="32">
        <v>3.78</v>
      </c>
      <c r="W202" s="32">
        <v>3.78</v>
      </c>
      <c r="X202" s="32">
        <v>2.278</v>
      </c>
      <c r="Y202" s="32">
        <v>15</v>
      </c>
      <c r="Z202" s="32">
        <v>15</v>
      </c>
      <c r="AA202" s="32">
        <v>1</v>
      </c>
      <c r="AB202" s="32">
        <v>-0.12</v>
      </c>
      <c r="AC202" s="32">
        <v>-0.12</v>
      </c>
      <c r="AD202" s="32">
        <v>-8.9999999999999993E-3</v>
      </c>
      <c r="AE202" s="32" t="s">
        <v>58</v>
      </c>
      <c r="AF202" s="32">
        <v>58.12</v>
      </c>
      <c r="AG202" s="32">
        <v>3.1459786150702568E-6</v>
      </c>
      <c r="AH202" s="32">
        <v>0.183</v>
      </c>
      <c r="AI202" s="32">
        <v>4.8</v>
      </c>
      <c r="AJ202" s="32">
        <v>4.42</v>
      </c>
      <c r="AK202" s="119">
        <v>1.4600000000000001E-23</v>
      </c>
      <c r="AL202" s="292"/>
      <c r="AM202" s="35"/>
    </row>
    <row r="203" spans="1:51" x14ac:dyDescent="0.25">
      <c r="A203" s="31" t="s">
        <v>68</v>
      </c>
      <c r="B203" s="31">
        <v>1.6991000000000001</v>
      </c>
      <c r="C203" s="32">
        <v>3.5139</v>
      </c>
      <c r="D203" s="32">
        <v>3.84</v>
      </c>
      <c r="E203" s="79">
        <f t="shared" ref="E203:E206" si="55">D203/C203</f>
        <v>1.09280286860753</v>
      </c>
      <c r="F203" s="32">
        <v>2.0175000000000001</v>
      </c>
      <c r="G203" s="32">
        <v>2.048</v>
      </c>
      <c r="H203" s="32">
        <v>52802</v>
      </c>
      <c r="I203" s="32">
        <v>74</v>
      </c>
      <c r="J203" s="32">
        <v>30</v>
      </c>
      <c r="K203" s="32">
        <v>65.38</v>
      </c>
      <c r="L203" s="32">
        <v>1.343</v>
      </c>
      <c r="M203" s="32"/>
      <c r="N203" s="32">
        <v>0.25</v>
      </c>
      <c r="O203" s="32">
        <v>6.2700000000000006E-2</v>
      </c>
      <c r="P203" s="32">
        <v>4.4379999999999997</v>
      </c>
      <c r="Q203" s="32">
        <v>4.4379999999999997</v>
      </c>
      <c r="R203" s="32">
        <v>4.4379999999999997</v>
      </c>
      <c r="S203" s="32">
        <v>81</v>
      </c>
      <c r="T203" s="32">
        <v>81</v>
      </c>
      <c r="U203" s="32">
        <v>81</v>
      </c>
      <c r="V203" s="32">
        <v>3.78</v>
      </c>
      <c r="W203" s="32">
        <v>3.78</v>
      </c>
      <c r="X203" s="32">
        <v>2.278</v>
      </c>
      <c r="Y203" s="32">
        <v>15</v>
      </c>
      <c r="Z203" s="32">
        <v>15</v>
      </c>
      <c r="AA203" s="32">
        <v>1</v>
      </c>
      <c r="AB203" s="32">
        <v>-0.12</v>
      </c>
      <c r="AC203" s="32">
        <v>-0.12</v>
      </c>
      <c r="AD203" s="32">
        <v>-8.9999999999999993E-3</v>
      </c>
      <c r="AE203" s="32" t="s">
        <v>53</v>
      </c>
      <c r="AF203" s="32">
        <v>83.8</v>
      </c>
      <c r="AG203" s="86"/>
      <c r="AH203" s="32">
        <v>5.0000000000000001E-3</v>
      </c>
      <c r="AI203" s="32">
        <v>4</v>
      </c>
      <c r="AJ203" s="32">
        <v>3.69</v>
      </c>
      <c r="AK203" s="119">
        <v>1.4700000000000001E-10</v>
      </c>
      <c r="AL203" s="292"/>
      <c r="AM203" s="35">
        <f t="shared" ref="AM203:AM206" si="56">AK203*10000*(AL203)*10000000000</f>
        <v>0</v>
      </c>
    </row>
    <row r="204" spans="1:51" ht="20.25" x14ac:dyDescent="0.25">
      <c r="A204" s="31" t="s">
        <v>68</v>
      </c>
      <c r="B204" s="31">
        <v>1.6991000000000001</v>
      </c>
      <c r="C204" s="32">
        <v>3.5139</v>
      </c>
      <c r="D204" s="32">
        <v>3.94</v>
      </c>
      <c r="E204" s="79">
        <f t="shared" si="55"/>
        <v>1.1212612766441845</v>
      </c>
      <c r="F204" s="32">
        <v>2.0175000000000001</v>
      </c>
      <c r="G204" s="32">
        <v>2.048</v>
      </c>
      <c r="H204" s="32">
        <v>52802</v>
      </c>
      <c r="I204" s="32">
        <v>74</v>
      </c>
      <c r="J204" s="32">
        <v>30</v>
      </c>
      <c r="K204" s="32">
        <v>65.38</v>
      </c>
      <c r="L204" s="32">
        <v>1.343</v>
      </c>
      <c r="M204" s="32"/>
      <c r="N204" s="32">
        <v>0.25</v>
      </c>
      <c r="O204" s="32">
        <v>6.2700000000000006E-2</v>
      </c>
      <c r="P204" s="32">
        <v>4.4379999999999997</v>
      </c>
      <c r="Q204" s="32">
        <v>4.4379999999999997</v>
      </c>
      <c r="R204" s="32">
        <v>4.4379999999999997</v>
      </c>
      <c r="S204" s="32">
        <v>81</v>
      </c>
      <c r="T204" s="32">
        <v>81</v>
      </c>
      <c r="U204" s="32">
        <v>81</v>
      </c>
      <c r="V204" s="32">
        <v>3.78</v>
      </c>
      <c r="W204" s="32">
        <v>3.78</v>
      </c>
      <c r="X204" s="32">
        <v>2.278</v>
      </c>
      <c r="Y204" s="32">
        <v>15</v>
      </c>
      <c r="Z204" s="32">
        <v>15</v>
      </c>
      <c r="AA204" s="32">
        <v>1</v>
      </c>
      <c r="AB204" s="32">
        <v>-0.12</v>
      </c>
      <c r="AC204" s="32">
        <v>-0.12</v>
      </c>
      <c r="AD204" s="32">
        <v>-8.9999999999999993E-3</v>
      </c>
      <c r="AE204" s="32" t="s">
        <v>54</v>
      </c>
      <c r="AF204" s="32">
        <v>131.29</v>
      </c>
      <c r="AG204" s="86"/>
      <c r="AH204" s="32">
        <v>8.0000000000000002E-3</v>
      </c>
      <c r="AI204" s="32">
        <v>4.0999999999999996</v>
      </c>
      <c r="AJ204" s="32">
        <v>4.0999999999999996</v>
      </c>
      <c r="AK204" s="86">
        <v>1.66E-13</v>
      </c>
      <c r="AL204" s="292"/>
      <c r="AM204" s="35">
        <f t="shared" si="56"/>
        <v>0</v>
      </c>
    </row>
    <row r="205" spans="1:51" x14ac:dyDescent="0.25">
      <c r="A205" s="31" t="s">
        <v>68</v>
      </c>
      <c r="B205" s="31">
        <v>1.6991000000000001</v>
      </c>
      <c r="C205" s="32">
        <v>3.5139</v>
      </c>
      <c r="D205" s="32">
        <v>3.92</v>
      </c>
      <c r="E205" s="79">
        <f t="shared" si="55"/>
        <v>1.1155695950368536</v>
      </c>
      <c r="F205" s="32">
        <v>2.0175000000000001</v>
      </c>
      <c r="G205" s="32">
        <v>2.048</v>
      </c>
      <c r="H205" s="32">
        <v>52802</v>
      </c>
      <c r="I205" s="32">
        <v>74</v>
      </c>
      <c r="J205" s="32">
        <v>30</v>
      </c>
      <c r="K205" s="32">
        <v>65.38</v>
      </c>
      <c r="L205" s="32">
        <v>1.343</v>
      </c>
      <c r="M205" s="32"/>
      <c r="N205" s="32">
        <v>0.25</v>
      </c>
      <c r="O205" s="32">
        <v>6.2700000000000006E-2</v>
      </c>
      <c r="P205" s="32">
        <v>4.4379999999999997</v>
      </c>
      <c r="Q205" s="32">
        <v>4.4379999999999997</v>
      </c>
      <c r="R205" s="32">
        <v>4.4379999999999997</v>
      </c>
      <c r="S205" s="32">
        <v>81</v>
      </c>
      <c r="T205" s="32">
        <v>81</v>
      </c>
      <c r="U205" s="32">
        <v>81</v>
      </c>
      <c r="V205" s="32">
        <v>3.78</v>
      </c>
      <c r="W205" s="32">
        <v>3.78</v>
      </c>
      <c r="X205" s="32">
        <v>2.278</v>
      </c>
      <c r="Y205" s="32">
        <v>15</v>
      </c>
      <c r="Z205" s="32">
        <v>15</v>
      </c>
      <c r="AA205" s="32">
        <v>1</v>
      </c>
      <c r="AB205" s="32">
        <v>-0.12</v>
      </c>
      <c r="AC205" s="32">
        <v>-0.12</v>
      </c>
      <c r="AD205" s="32">
        <v>-8.9999999999999993E-3</v>
      </c>
      <c r="AE205" s="32" t="s">
        <v>55</v>
      </c>
      <c r="AF205" s="32">
        <v>146.06</v>
      </c>
      <c r="AG205" s="32"/>
      <c r="AH205" s="32">
        <v>0.21</v>
      </c>
      <c r="AI205" s="32">
        <v>5.13</v>
      </c>
      <c r="AJ205" s="32">
        <v>5.0999999999999996</v>
      </c>
      <c r="AK205" s="119"/>
      <c r="AL205" s="292"/>
      <c r="AM205" s="35">
        <f t="shared" si="56"/>
        <v>0</v>
      </c>
    </row>
    <row r="206" spans="1:51" ht="20.25" x14ac:dyDescent="0.25">
      <c r="A206" s="31" t="s">
        <v>68</v>
      </c>
      <c r="B206" s="31">
        <v>1.6991000000000001</v>
      </c>
      <c r="C206" s="32">
        <v>3.5139</v>
      </c>
      <c r="D206" s="32">
        <v>4.8</v>
      </c>
      <c r="E206" s="79">
        <f t="shared" si="55"/>
        <v>1.3660035857594126</v>
      </c>
      <c r="F206" s="32">
        <v>2.0175000000000001</v>
      </c>
      <c r="G206" s="32">
        <v>2.048</v>
      </c>
      <c r="H206" s="32">
        <v>52802</v>
      </c>
      <c r="I206" s="32">
        <v>74</v>
      </c>
      <c r="J206" s="32">
        <v>30</v>
      </c>
      <c r="K206" s="32">
        <v>65.38</v>
      </c>
      <c r="L206" s="32">
        <v>1.343</v>
      </c>
      <c r="M206" s="32"/>
      <c r="N206" s="32">
        <v>0.25</v>
      </c>
      <c r="O206" s="32">
        <v>6.2700000000000006E-2</v>
      </c>
      <c r="P206" s="32">
        <v>4.4379999999999997</v>
      </c>
      <c r="Q206" s="32">
        <v>4.4379999999999997</v>
      </c>
      <c r="R206" s="32">
        <v>4.4379999999999997</v>
      </c>
      <c r="S206" s="32">
        <v>81</v>
      </c>
      <c r="T206" s="32">
        <v>81</v>
      </c>
      <c r="U206" s="32">
        <v>81</v>
      </c>
      <c r="V206" s="32">
        <v>3.78</v>
      </c>
      <c r="W206" s="32">
        <v>3.78</v>
      </c>
      <c r="X206" s="32">
        <v>2.278</v>
      </c>
      <c r="Y206" s="32">
        <v>15</v>
      </c>
      <c r="Z206" s="32">
        <v>15</v>
      </c>
      <c r="AA206" s="32">
        <v>1</v>
      </c>
      <c r="AB206" s="32">
        <v>-0.12</v>
      </c>
      <c r="AC206" s="32">
        <v>-0.12</v>
      </c>
      <c r="AD206" s="32">
        <v>-8.9999999999999993E-3</v>
      </c>
      <c r="AE206" s="32" t="s">
        <v>56</v>
      </c>
      <c r="AF206" s="32">
        <v>222</v>
      </c>
      <c r="AG206" s="86"/>
      <c r="AH206" s="32">
        <v>8.0000000000000002E-3</v>
      </c>
      <c r="AI206" s="32">
        <v>4.2</v>
      </c>
      <c r="AJ206" s="32">
        <v>4.2</v>
      </c>
      <c r="AK206" s="86">
        <v>2.0199999999999998E-14</v>
      </c>
      <c r="AL206" s="292"/>
      <c r="AM206" s="35">
        <f t="shared" si="56"/>
        <v>0</v>
      </c>
      <c r="AX206" s="44"/>
      <c r="AY206" s="44"/>
    </row>
    <row r="207" spans="1:51" x14ac:dyDescent="0.25">
      <c r="A207" s="26" t="s">
        <v>69</v>
      </c>
      <c r="B207" s="26">
        <v>1.6991000000000001</v>
      </c>
      <c r="C207" s="27">
        <v>3.56</v>
      </c>
      <c r="D207" s="27">
        <v>3.5978100000000004</v>
      </c>
      <c r="E207" s="27">
        <f t="shared" si="54"/>
        <v>1.0106207865168539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30</v>
      </c>
      <c r="K207" s="27">
        <v>65.38</v>
      </c>
      <c r="L207" s="27">
        <v>1.343</v>
      </c>
      <c r="M207" s="27"/>
      <c r="N207" s="27">
        <v>0.25</v>
      </c>
      <c r="O207" s="27">
        <v>6.2700000000000006E-2</v>
      </c>
      <c r="P207" s="27">
        <v>4.4379999999999997</v>
      </c>
      <c r="Q207" s="27">
        <v>4.4379999999999997</v>
      </c>
      <c r="R207" s="27">
        <v>4.4379999999999997</v>
      </c>
      <c r="S207" s="27">
        <v>81</v>
      </c>
      <c r="T207" s="27">
        <v>81</v>
      </c>
      <c r="U207" s="27">
        <v>81</v>
      </c>
      <c r="V207" s="27">
        <v>3.78</v>
      </c>
      <c r="W207" s="27">
        <v>2.278</v>
      </c>
      <c r="X207" s="27">
        <v>2.278</v>
      </c>
      <c r="Y207" s="27">
        <v>15</v>
      </c>
      <c r="Z207" s="27">
        <v>1</v>
      </c>
      <c r="AA207" s="27">
        <v>1</v>
      </c>
      <c r="AB207" s="27">
        <v>-0.12</v>
      </c>
      <c r="AC207" s="27">
        <v>-8.9999999999999993E-3</v>
      </c>
      <c r="AD207" s="27">
        <v>-8.9999999999999993E-3</v>
      </c>
      <c r="AE207" s="27" t="s">
        <v>42</v>
      </c>
      <c r="AF207" s="27">
        <v>4.0019999999999998</v>
      </c>
      <c r="AG207" s="85">
        <v>1.213598928416634E-4</v>
      </c>
      <c r="AH207" s="27">
        <v>-0.39</v>
      </c>
      <c r="AI207" s="27">
        <v>2.66</v>
      </c>
      <c r="AJ207" s="27">
        <v>2.6</v>
      </c>
      <c r="AK207" s="118">
        <v>3.5999999999999998E-8</v>
      </c>
      <c r="AL207" s="291"/>
      <c r="AM207" s="29">
        <f t="shared" ref="AM207:AM218" si="57">AK207*10000*(AL207)*10000000000</f>
        <v>0</v>
      </c>
      <c r="AQ207" s="44"/>
      <c r="AR207" s="44"/>
      <c r="AV207" s="44"/>
      <c r="AW207" s="44"/>
    </row>
    <row r="208" spans="1:51" x14ac:dyDescent="0.25">
      <c r="A208" s="26" t="s">
        <v>69</v>
      </c>
      <c r="B208" s="26">
        <v>1.6991000000000001</v>
      </c>
      <c r="C208" s="27">
        <v>3.56</v>
      </c>
      <c r="D208" s="27">
        <v>3.6155499999999994</v>
      </c>
      <c r="E208" s="27">
        <f t="shared" si="54"/>
        <v>1.0156039325842694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30</v>
      </c>
      <c r="K208" s="27">
        <v>65.38</v>
      </c>
      <c r="L208" s="27">
        <v>1.343</v>
      </c>
      <c r="M208" s="27"/>
      <c r="N208" s="27">
        <v>0.25</v>
      </c>
      <c r="O208" s="27">
        <v>6.2700000000000006E-2</v>
      </c>
      <c r="P208" s="27">
        <v>4.4379999999999997</v>
      </c>
      <c r="Q208" s="27">
        <v>4.4379999999999997</v>
      </c>
      <c r="R208" s="27">
        <v>4.4379999999999997</v>
      </c>
      <c r="S208" s="27">
        <v>81</v>
      </c>
      <c r="T208" s="27">
        <v>81</v>
      </c>
      <c r="U208" s="27">
        <v>81</v>
      </c>
      <c r="V208" s="27">
        <v>3.78</v>
      </c>
      <c r="W208" s="27">
        <v>2.278</v>
      </c>
      <c r="X208" s="27">
        <v>2.278</v>
      </c>
      <c r="Y208" s="27">
        <v>15</v>
      </c>
      <c r="Z208" s="27">
        <v>1</v>
      </c>
      <c r="AA208" s="27">
        <v>1</v>
      </c>
      <c r="AB208" s="27">
        <v>-0.12</v>
      </c>
      <c r="AC208" s="27">
        <v>-8.9999999999999993E-3</v>
      </c>
      <c r="AD208" s="27">
        <v>-8.9999999999999993E-3</v>
      </c>
      <c r="AE208" s="27" t="s">
        <v>43</v>
      </c>
      <c r="AF208" s="27">
        <v>2.0099999999999998</v>
      </c>
      <c r="AG208" s="85">
        <v>1.0828692705685033E-4</v>
      </c>
      <c r="AH208" s="27">
        <v>-0.217</v>
      </c>
      <c r="AI208" s="27">
        <v>2.76</v>
      </c>
      <c r="AJ208" s="27">
        <v>2.89</v>
      </c>
      <c r="AK208" s="118">
        <v>3.2000000000000002E-8</v>
      </c>
      <c r="AL208" s="291"/>
      <c r="AM208" s="29">
        <f t="shared" si="57"/>
        <v>0</v>
      </c>
    </row>
    <row r="209" spans="1:45" x14ac:dyDescent="0.25">
      <c r="A209" s="26" t="s">
        <v>69</v>
      </c>
      <c r="B209" s="26">
        <v>1.6991000000000001</v>
      </c>
      <c r="C209" s="27">
        <v>3.56</v>
      </c>
      <c r="D209" s="27">
        <v>3.66</v>
      </c>
      <c r="E209" s="27">
        <f t="shared" si="54"/>
        <v>1.0280898876404494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30</v>
      </c>
      <c r="K209" s="27">
        <v>65.38</v>
      </c>
      <c r="L209" s="27">
        <v>1.343</v>
      </c>
      <c r="M209" s="27"/>
      <c r="N209" s="27">
        <v>0.25</v>
      </c>
      <c r="O209" s="27">
        <v>6.2700000000000006E-2</v>
      </c>
      <c r="P209" s="27">
        <v>4.4379999999999997</v>
      </c>
      <c r="Q209" s="27">
        <v>4.4379999999999997</v>
      </c>
      <c r="R209" s="27">
        <v>4.4379999999999997</v>
      </c>
      <c r="S209" s="27">
        <v>81</v>
      </c>
      <c r="T209" s="27">
        <v>81</v>
      </c>
      <c r="U209" s="27">
        <v>81</v>
      </c>
      <c r="V209" s="27">
        <v>3.78</v>
      </c>
      <c r="W209" s="27">
        <v>2.278</v>
      </c>
      <c r="X209" s="27">
        <v>2.278</v>
      </c>
      <c r="Y209" s="27">
        <v>15</v>
      </c>
      <c r="Z209" s="27">
        <v>1</v>
      </c>
      <c r="AA209" s="27">
        <v>1</v>
      </c>
      <c r="AB209" s="27">
        <v>-0.12</v>
      </c>
      <c r="AC209" s="27">
        <v>-8.9999999999999993E-3</v>
      </c>
      <c r="AD209" s="27">
        <v>-8.9999999999999993E-3</v>
      </c>
      <c r="AE209" s="27" t="s">
        <v>44</v>
      </c>
      <c r="AF209" s="27">
        <v>31.998999999999999</v>
      </c>
      <c r="AG209" s="85">
        <v>1.5402755908922099E-5</v>
      </c>
      <c r="AH209" s="27">
        <v>2.1999999999999999E-2</v>
      </c>
      <c r="AI209" s="27">
        <v>2.94</v>
      </c>
      <c r="AJ209" s="27">
        <v>3.46</v>
      </c>
      <c r="AK209" s="118">
        <v>1.6999999999999999E-9</v>
      </c>
      <c r="AL209" s="291"/>
      <c r="AM209" s="29">
        <f t="shared" si="57"/>
        <v>0</v>
      </c>
    </row>
    <row r="210" spans="1:45" x14ac:dyDescent="0.25">
      <c r="A210" s="26" t="s">
        <v>69</v>
      </c>
      <c r="B210" s="26">
        <v>1.6991000000000001</v>
      </c>
      <c r="C210" s="27">
        <v>3.56</v>
      </c>
      <c r="D210" s="27">
        <v>3.64</v>
      </c>
      <c r="E210" s="27">
        <f t="shared" si="54"/>
        <v>1.0224719101123596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30</v>
      </c>
      <c r="K210" s="27">
        <v>65.38</v>
      </c>
      <c r="L210" s="27">
        <v>1.343</v>
      </c>
      <c r="M210" s="27"/>
      <c r="N210" s="27">
        <v>0.25</v>
      </c>
      <c r="O210" s="27">
        <v>6.2700000000000006E-2</v>
      </c>
      <c r="P210" s="27">
        <v>4.4379999999999997</v>
      </c>
      <c r="Q210" s="27">
        <v>4.4379999999999997</v>
      </c>
      <c r="R210" s="27">
        <v>4.4379999999999997</v>
      </c>
      <c r="S210" s="27">
        <v>81</v>
      </c>
      <c r="T210" s="27">
        <v>81</v>
      </c>
      <c r="U210" s="27">
        <v>81</v>
      </c>
      <c r="V210" s="27">
        <v>3.78</v>
      </c>
      <c r="W210" s="27">
        <v>2.278</v>
      </c>
      <c r="X210" s="27">
        <v>2.278</v>
      </c>
      <c r="Y210" s="27">
        <v>15</v>
      </c>
      <c r="Z210" s="27">
        <v>1</v>
      </c>
      <c r="AA210" s="27">
        <v>1</v>
      </c>
      <c r="AB210" s="27">
        <v>-0.12</v>
      </c>
      <c r="AC210" s="27">
        <v>-8.9999999999999993E-3</v>
      </c>
      <c r="AD210" s="27">
        <v>-8.9999999999999993E-3</v>
      </c>
      <c r="AE210" s="27" t="s">
        <v>45</v>
      </c>
      <c r="AF210" s="27">
        <v>44.01</v>
      </c>
      <c r="AG210" s="85">
        <v>8.9625087063364713E-6</v>
      </c>
      <c r="AH210" s="27">
        <v>0.22500000000000001</v>
      </c>
      <c r="AI210" s="27">
        <v>3.24</v>
      </c>
      <c r="AJ210" s="27">
        <v>3.3</v>
      </c>
      <c r="AK210" s="118">
        <v>6.3299999999999999E-10</v>
      </c>
      <c r="AL210" s="291"/>
      <c r="AM210" s="29">
        <f t="shared" si="57"/>
        <v>0</v>
      </c>
    </row>
    <row r="211" spans="1:45" x14ac:dyDescent="0.25">
      <c r="A211" s="26" t="s">
        <v>69</v>
      </c>
      <c r="B211" s="26">
        <v>1.6991000000000001</v>
      </c>
      <c r="C211" s="27">
        <v>3.56</v>
      </c>
      <c r="D211" s="27">
        <v>3.73</v>
      </c>
      <c r="E211" s="27">
        <f t="shared" si="54"/>
        <v>1.047752808988764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30</v>
      </c>
      <c r="K211" s="27">
        <v>65.38</v>
      </c>
      <c r="L211" s="27">
        <v>1.343</v>
      </c>
      <c r="M211" s="27"/>
      <c r="N211" s="27">
        <v>0.25</v>
      </c>
      <c r="O211" s="27">
        <v>6.2700000000000006E-2</v>
      </c>
      <c r="P211" s="27">
        <v>4.4379999999999997</v>
      </c>
      <c r="Q211" s="27">
        <v>4.4379999999999997</v>
      </c>
      <c r="R211" s="27">
        <v>4.4379999999999997</v>
      </c>
      <c r="S211" s="27">
        <v>81</v>
      </c>
      <c r="T211" s="27">
        <v>81</v>
      </c>
      <c r="U211" s="27">
        <v>81</v>
      </c>
      <c r="V211" s="27">
        <v>3.78</v>
      </c>
      <c r="W211" s="27">
        <v>2.278</v>
      </c>
      <c r="X211" s="27">
        <v>2.278</v>
      </c>
      <c r="Y211" s="27">
        <v>15</v>
      </c>
      <c r="Z211" s="27">
        <v>1</v>
      </c>
      <c r="AA211" s="27">
        <v>1</v>
      </c>
      <c r="AB211" s="27">
        <v>-0.12</v>
      </c>
      <c r="AC211" s="27">
        <v>-8.9999999999999993E-3</v>
      </c>
      <c r="AD211" s="27">
        <v>-8.9999999999999993E-3</v>
      </c>
      <c r="AE211" s="27" t="s">
        <v>46</v>
      </c>
      <c r="AF211" s="27">
        <v>28</v>
      </c>
      <c r="AG211" s="85">
        <v>1.4859953853764374E-5</v>
      </c>
      <c r="AH211" s="27">
        <v>3.6999999999999998E-2</v>
      </c>
      <c r="AI211" s="27">
        <v>3.13</v>
      </c>
      <c r="AJ211" s="27">
        <v>3.64</v>
      </c>
      <c r="AK211" s="126">
        <v>4.1200000000000002E-10</v>
      </c>
      <c r="AL211" s="291"/>
      <c r="AM211" s="29">
        <f t="shared" si="57"/>
        <v>0</v>
      </c>
    </row>
    <row r="212" spans="1:45" x14ac:dyDescent="0.25">
      <c r="A212" s="26" t="s">
        <v>69</v>
      </c>
      <c r="B212" s="26">
        <v>1.6991000000000001</v>
      </c>
      <c r="C212" s="27">
        <v>3.56</v>
      </c>
      <c r="D212" s="27">
        <v>3.8</v>
      </c>
      <c r="E212" s="27">
        <f t="shared" si="54"/>
        <v>1.0674157303370786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30</v>
      </c>
      <c r="K212" s="27">
        <v>65.38</v>
      </c>
      <c r="L212" s="27">
        <v>1.343</v>
      </c>
      <c r="M212" s="27"/>
      <c r="N212" s="27">
        <v>0.25</v>
      </c>
      <c r="O212" s="27">
        <v>6.2700000000000006E-2</v>
      </c>
      <c r="P212" s="27">
        <v>4.4379999999999997</v>
      </c>
      <c r="Q212" s="27">
        <v>4.4379999999999997</v>
      </c>
      <c r="R212" s="27">
        <v>4.4379999999999997</v>
      </c>
      <c r="S212" s="27">
        <v>81</v>
      </c>
      <c r="T212" s="27">
        <v>81</v>
      </c>
      <c r="U212" s="27">
        <v>81</v>
      </c>
      <c r="V212" s="27">
        <v>3.78</v>
      </c>
      <c r="W212" s="27">
        <v>2.278</v>
      </c>
      <c r="X212" s="27">
        <v>2.278</v>
      </c>
      <c r="Y212" s="27">
        <v>15</v>
      </c>
      <c r="Z212" s="27">
        <v>1</v>
      </c>
      <c r="AA212" s="27">
        <v>1</v>
      </c>
      <c r="AB212" s="27">
        <v>-0.12</v>
      </c>
      <c r="AC212" s="27">
        <v>-8.9999999999999993E-3</v>
      </c>
      <c r="AD212" s="27">
        <v>-8.9999999999999993E-3</v>
      </c>
      <c r="AE212" s="27" t="s">
        <v>47</v>
      </c>
      <c r="AF212" s="27">
        <v>16.04</v>
      </c>
      <c r="AG212" s="85">
        <v>1.6328551327402565E-5</v>
      </c>
      <c r="AH212" s="27">
        <v>1.0999999999999999E-2</v>
      </c>
      <c r="AI212" s="27">
        <v>3.25</v>
      </c>
      <c r="AJ212" s="27">
        <v>3.8</v>
      </c>
      <c r="AK212" s="126">
        <v>1.4600000000000001E-10</v>
      </c>
      <c r="AL212" s="291"/>
      <c r="AM212" s="29">
        <f t="shared" si="57"/>
        <v>0</v>
      </c>
    </row>
    <row r="213" spans="1:45" x14ac:dyDescent="0.25">
      <c r="A213" s="26" t="s">
        <v>69</v>
      </c>
      <c r="B213" s="26">
        <v>1.6991000000000001</v>
      </c>
      <c r="C213" s="27">
        <v>3.56</v>
      </c>
      <c r="D213" s="27">
        <v>3.73</v>
      </c>
      <c r="E213" s="27">
        <f t="shared" ref="E213:E214" si="58">D213/C213</f>
        <v>1.047752808988764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30</v>
      </c>
      <c r="K213" s="27">
        <v>65.38</v>
      </c>
      <c r="L213" s="27">
        <v>1.343</v>
      </c>
      <c r="M213" s="27"/>
      <c r="N213" s="27">
        <v>0.25</v>
      </c>
      <c r="O213" s="27">
        <v>6.2700000000000006E-2</v>
      </c>
      <c r="P213" s="27">
        <v>4.4379999999999997</v>
      </c>
      <c r="Q213" s="27">
        <v>4.4379999999999997</v>
      </c>
      <c r="R213" s="27">
        <v>4.4379999999999997</v>
      </c>
      <c r="S213" s="27">
        <v>81</v>
      </c>
      <c r="T213" s="27">
        <v>81</v>
      </c>
      <c r="U213" s="27">
        <v>81</v>
      </c>
      <c r="V213" s="27">
        <v>3.78</v>
      </c>
      <c r="W213" s="27">
        <v>2.278</v>
      </c>
      <c r="X213" s="27">
        <v>2.278</v>
      </c>
      <c r="Y213" s="27">
        <v>15</v>
      </c>
      <c r="Z213" s="27">
        <v>1</v>
      </c>
      <c r="AA213" s="27">
        <v>1</v>
      </c>
      <c r="AB213" s="27">
        <v>-0.12</v>
      </c>
      <c r="AC213" s="27">
        <v>-8.9999999999999993E-3</v>
      </c>
      <c r="AD213" s="27">
        <v>-8.9999999999999993E-3</v>
      </c>
      <c r="AE213" s="27" t="s">
        <v>536</v>
      </c>
      <c r="AF213" s="27">
        <v>46.005499999999998</v>
      </c>
      <c r="AG213" s="85"/>
      <c r="AH213" s="27">
        <v>0.83399999999999996</v>
      </c>
      <c r="AI213" s="27">
        <v>3.22</v>
      </c>
      <c r="AJ213" s="27">
        <v>3.3</v>
      </c>
      <c r="AK213" s="126">
        <v>3.7999999999999998E-10</v>
      </c>
      <c r="AL213" s="291"/>
      <c r="AM213" s="29">
        <f t="shared" si="57"/>
        <v>0</v>
      </c>
    </row>
    <row r="214" spans="1:45" x14ac:dyDescent="0.25">
      <c r="A214" s="26" t="s">
        <v>69</v>
      </c>
      <c r="B214" s="26">
        <v>1.6991000000000001</v>
      </c>
      <c r="C214" s="27">
        <v>3.56</v>
      </c>
      <c r="D214" s="27">
        <v>3.8</v>
      </c>
      <c r="E214" s="27">
        <f t="shared" si="58"/>
        <v>1.0674157303370786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30</v>
      </c>
      <c r="K214" s="27">
        <v>65.38</v>
      </c>
      <c r="L214" s="27">
        <v>1.343</v>
      </c>
      <c r="M214" s="27"/>
      <c r="N214" s="27">
        <v>0.25</v>
      </c>
      <c r="O214" s="27">
        <v>6.2700000000000006E-2</v>
      </c>
      <c r="P214" s="27">
        <v>4.4379999999999997</v>
      </c>
      <c r="Q214" s="27">
        <v>4.4379999999999997</v>
      </c>
      <c r="R214" s="27">
        <v>4.4379999999999997</v>
      </c>
      <c r="S214" s="27">
        <v>81</v>
      </c>
      <c r="T214" s="27">
        <v>81</v>
      </c>
      <c r="U214" s="27">
        <v>81</v>
      </c>
      <c r="V214" s="27">
        <v>3.78</v>
      </c>
      <c r="W214" s="27">
        <v>2.278</v>
      </c>
      <c r="X214" s="27">
        <v>2.278</v>
      </c>
      <c r="Y214" s="27">
        <v>15</v>
      </c>
      <c r="Z214" s="27">
        <v>1</v>
      </c>
      <c r="AA214" s="27">
        <v>1</v>
      </c>
      <c r="AB214" s="27">
        <v>-0.12</v>
      </c>
      <c r="AC214" s="27">
        <v>-8.9999999999999993E-3</v>
      </c>
      <c r="AD214" s="27">
        <v>-8.9999999999999993E-3</v>
      </c>
      <c r="AE214" s="27" t="s">
        <v>537</v>
      </c>
      <c r="AF214" s="27">
        <v>64.066000000000003</v>
      </c>
      <c r="AG214" s="85"/>
      <c r="AH214" s="27">
        <v>0.251</v>
      </c>
      <c r="AI214" s="27">
        <v>3.55</v>
      </c>
      <c r="AJ214" s="27">
        <v>4.0999999999999996</v>
      </c>
      <c r="AK214" s="126">
        <v>5.9000000000000003E-12</v>
      </c>
      <c r="AL214" s="291"/>
      <c r="AM214" s="29">
        <f t="shared" si="57"/>
        <v>0</v>
      </c>
    </row>
    <row r="215" spans="1:45" s="180" customFormat="1" x14ac:dyDescent="0.25">
      <c r="A215" s="26" t="s">
        <v>69</v>
      </c>
      <c r="B215" s="26">
        <v>1.6991000000000001</v>
      </c>
      <c r="C215" s="27">
        <v>3.56</v>
      </c>
      <c r="D215" s="27">
        <v>3.82</v>
      </c>
      <c r="E215" s="27">
        <f t="shared" si="54"/>
        <v>1.0730337078651684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30</v>
      </c>
      <c r="K215" s="27">
        <v>65.38</v>
      </c>
      <c r="L215" s="27">
        <v>1.343</v>
      </c>
      <c r="M215" s="27"/>
      <c r="N215" s="27">
        <v>0.25</v>
      </c>
      <c r="O215" s="27">
        <v>6.2700000000000006E-2</v>
      </c>
      <c r="P215" s="27">
        <v>4.4379999999999997</v>
      </c>
      <c r="Q215" s="27">
        <v>4.4379999999999997</v>
      </c>
      <c r="R215" s="27">
        <v>4.4379999999999997</v>
      </c>
      <c r="S215" s="27">
        <v>81</v>
      </c>
      <c r="T215" s="27">
        <v>81</v>
      </c>
      <c r="U215" s="27">
        <v>81</v>
      </c>
      <c r="V215" s="27">
        <v>3.78</v>
      </c>
      <c r="W215" s="27">
        <v>2.278</v>
      </c>
      <c r="X215" s="27">
        <v>2.278</v>
      </c>
      <c r="Y215" s="27">
        <v>15</v>
      </c>
      <c r="Z215" s="27">
        <v>1</v>
      </c>
      <c r="AA215" s="27">
        <v>1</v>
      </c>
      <c r="AB215" s="27">
        <v>-0.12</v>
      </c>
      <c r="AC215" s="27">
        <v>-8.9999999999999993E-3</v>
      </c>
      <c r="AD215" s="27">
        <v>-8.9999999999999993E-3</v>
      </c>
      <c r="AE215" s="27" t="s">
        <v>48</v>
      </c>
      <c r="AF215" s="27">
        <v>28.05</v>
      </c>
      <c r="AG215" s="27">
        <v>8.597859657763983E-6</v>
      </c>
      <c r="AH215" s="27">
        <v>8.6999999999999994E-2</v>
      </c>
      <c r="AI215" s="27">
        <v>3.59</v>
      </c>
      <c r="AJ215" s="27">
        <v>3.9</v>
      </c>
      <c r="AK215" s="126">
        <v>5.1799999999999998E-11</v>
      </c>
      <c r="AL215" s="291"/>
      <c r="AM215" s="30">
        <f>AK215*10000*(AL215)*10000000000</f>
        <v>0</v>
      </c>
      <c r="AQ215"/>
      <c r="AR215"/>
      <c r="AS215"/>
    </row>
    <row r="216" spans="1:45" s="180" customFormat="1" x14ac:dyDescent="0.25">
      <c r="A216" s="26" t="s">
        <v>69</v>
      </c>
      <c r="B216" s="26">
        <v>1.6991000000000001</v>
      </c>
      <c r="C216" s="27">
        <v>3.56</v>
      </c>
      <c r="D216" s="27">
        <v>3.84</v>
      </c>
      <c r="E216" s="27">
        <f t="shared" si="54"/>
        <v>1.0786516853932584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30</v>
      </c>
      <c r="K216" s="27">
        <v>65.38</v>
      </c>
      <c r="L216" s="27">
        <v>1.343</v>
      </c>
      <c r="M216" s="27"/>
      <c r="N216" s="27">
        <v>0.25</v>
      </c>
      <c r="O216" s="27">
        <v>6.2700000000000006E-2</v>
      </c>
      <c r="P216" s="27">
        <v>4.4379999999999997</v>
      </c>
      <c r="Q216" s="27">
        <v>4.4379999999999997</v>
      </c>
      <c r="R216" s="27">
        <v>4.4379999999999997</v>
      </c>
      <c r="S216" s="27">
        <v>81</v>
      </c>
      <c r="T216" s="27">
        <v>81</v>
      </c>
      <c r="U216" s="27">
        <v>81</v>
      </c>
      <c r="V216" s="27">
        <v>3.78</v>
      </c>
      <c r="W216" s="27">
        <v>2.278</v>
      </c>
      <c r="X216" s="27">
        <v>2.278</v>
      </c>
      <c r="Y216" s="27">
        <v>15</v>
      </c>
      <c r="Z216" s="27">
        <v>1</v>
      </c>
      <c r="AA216" s="27">
        <v>1</v>
      </c>
      <c r="AB216" s="27">
        <v>-0.12</v>
      </c>
      <c r="AC216" s="27">
        <v>-8.9999999999999993E-3</v>
      </c>
      <c r="AD216" s="27">
        <v>-8.9999999999999993E-3</v>
      </c>
      <c r="AE216" s="27" t="s">
        <v>49</v>
      </c>
      <c r="AF216" s="27">
        <v>30.07</v>
      </c>
      <c r="AG216" s="27">
        <v>7.4674534117532306E-6</v>
      </c>
      <c r="AH216" s="27">
        <v>9.9000000000000005E-2</v>
      </c>
      <c r="AI216" s="27">
        <v>3.72</v>
      </c>
      <c r="AJ216" s="27">
        <v>4</v>
      </c>
      <c r="AK216" s="126">
        <v>2.7699999999999999E-11</v>
      </c>
      <c r="AL216" s="291"/>
      <c r="AM216" s="30">
        <f>AK216*10000*(AL216)*10000000000</f>
        <v>0</v>
      </c>
      <c r="AQ216"/>
      <c r="AR216"/>
      <c r="AS216"/>
    </row>
    <row r="217" spans="1:45" s="180" customFormat="1" x14ac:dyDescent="0.25">
      <c r="A217" s="26" t="s">
        <v>69</v>
      </c>
      <c r="B217" s="26">
        <v>1.6991000000000001</v>
      </c>
      <c r="C217" s="27">
        <v>3.56</v>
      </c>
      <c r="D217" s="27">
        <v>3.9</v>
      </c>
      <c r="E217" s="27">
        <f t="shared" si="54"/>
        <v>1.095505617977528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30</v>
      </c>
      <c r="K217" s="27">
        <v>65.38</v>
      </c>
      <c r="L217" s="27">
        <v>1.343</v>
      </c>
      <c r="M217" s="27"/>
      <c r="N217" s="27">
        <v>0.25</v>
      </c>
      <c r="O217" s="27">
        <v>6.2700000000000006E-2</v>
      </c>
      <c r="P217" s="27">
        <v>4.4379999999999997</v>
      </c>
      <c r="Q217" s="27">
        <v>4.4379999999999997</v>
      </c>
      <c r="R217" s="27">
        <v>4.4379999999999997</v>
      </c>
      <c r="S217" s="27">
        <v>81</v>
      </c>
      <c r="T217" s="27">
        <v>81</v>
      </c>
      <c r="U217" s="27">
        <v>81</v>
      </c>
      <c r="V217" s="27">
        <v>3.78</v>
      </c>
      <c r="W217" s="27">
        <v>2.278</v>
      </c>
      <c r="X217" s="27">
        <v>2.278</v>
      </c>
      <c r="Y217" s="27">
        <v>15</v>
      </c>
      <c r="Z217" s="27">
        <v>1</v>
      </c>
      <c r="AA217" s="27">
        <v>1</v>
      </c>
      <c r="AB217" s="27">
        <v>-0.12</v>
      </c>
      <c r="AC217" s="27">
        <v>-8.9999999999999993E-3</v>
      </c>
      <c r="AD217" s="27">
        <v>-8.9999999999999993E-3</v>
      </c>
      <c r="AE217" s="27" t="s">
        <v>50</v>
      </c>
      <c r="AF217" s="27">
        <v>42.08</v>
      </c>
      <c r="AG217" s="27">
        <v>4.9578486170417476E-6</v>
      </c>
      <c r="AH217" s="27">
        <v>0.14199999999999999</v>
      </c>
      <c r="AI217" s="27">
        <v>4.03</v>
      </c>
      <c r="AJ217" s="27">
        <v>4.5</v>
      </c>
      <c r="AK217" s="126">
        <v>5.3999999999999996E-12</v>
      </c>
      <c r="AL217" s="291"/>
      <c r="AM217" s="30">
        <f t="shared" si="57"/>
        <v>0</v>
      </c>
      <c r="AQ217"/>
      <c r="AR217"/>
      <c r="AS217"/>
    </row>
    <row r="218" spans="1:45" s="180" customFormat="1" x14ac:dyDescent="0.25">
      <c r="A218" s="26" t="s">
        <v>69</v>
      </c>
      <c r="B218" s="26">
        <v>1.6991000000000001</v>
      </c>
      <c r="C218" s="27">
        <v>3.56</v>
      </c>
      <c r="D218" s="27">
        <v>4.01</v>
      </c>
      <c r="E218" s="27">
        <f t="shared" si="54"/>
        <v>1.1264044943820224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30</v>
      </c>
      <c r="K218" s="27">
        <v>65.38</v>
      </c>
      <c r="L218" s="27">
        <v>1.343</v>
      </c>
      <c r="M218" s="27"/>
      <c r="N218" s="27">
        <v>0.25</v>
      </c>
      <c r="O218" s="27">
        <v>6.2700000000000006E-2</v>
      </c>
      <c r="P218" s="27">
        <v>4.4379999999999997</v>
      </c>
      <c r="Q218" s="27">
        <v>4.4379999999999997</v>
      </c>
      <c r="R218" s="27">
        <v>4.4379999999999997</v>
      </c>
      <c r="S218" s="27">
        <v>81</v>
      </c>
      <c r="T218" s="27">
        <v>81</v>
      </c>
      <c r="U218" s="27">
        <v>81</v>
      </c>
      <c r="V218" s="27">
        <v>3.78</v>
      </c>
      <c r="W218" s="27">
        <v>2.278</v>
      </c>
      <c r="X218" s="27">
        <v>2.278</v>
      </c>
      <c r="Y218" s="27">
        <v>15</v>
      </c>
      <c r="Z218" s="27">
        <v>1</v>
      </c>
      <c r="AA218" s="27">
        <v>1</v>
      </c>
      <c r="AB218" s="27">
        <v>-0.12</v>
      </c>
      <c r="AC218" s="27">
        <v>-8.9999999999999993E-3</v>
      </c>
      <c r="AD218" s="27">
        <v>-8.9999999999999993E-3</v>
      </c>
      <c r="AE218" s="27" t="s">
        <v>51</v>
      </c>
      <c r="AF218" s="27">
        <v>44.1</v>
      </c>
      <c r="AG218" s="27">
        <v>4.5187843755253608E-6</v>
      </c>
      <c r="AH218" s="27">
        <v>0.152</v>
      </c>
      <c r="AI218" s="27">
        <v>4.16</v>
      </c>
      <c r="AJ218" s="27">
        <v>4.3</v>
      </c>
      <c r="AK218" s="126">
        <v>3.3000000000000001E-13</v>
      </c>
      <c r="AL218" s="291"/>
      <c r="AM218" s="30">
        <f t="shared" si="57"/>
        <v>0</v>
      </c>
      <c r="AQ218"/>
      <c r="AR218"/>
      <c r="AS218"/>
    </row>
    <row r="219" spans="1:45" s="180" customFormat="1" x14ac:dyDescent="0.25">
      <c r="A219" s="26" t="s">
        <v>69</v>
      </c>
      <c r="B219" s="26">
        <v>1.6991000000000001</v>
      </c>
      <c r="C219" s="27">
        <v>3.56</v>
      </c>
      <c r="D219" s="27">
        <v>3.99</v>
      </c>
      <c r="E219" s="27">
        <f t="shared" si="54"/>
        <v>1.1207865168539326</v>
      </c>
      <c r="F219" s="27">
        <v>1.99</v>
      </c>
      <c r="G219" s="27">
        <v>2.048</v>
      </c>
      <c r="H219" s="27">
        <v>52802</v>
      </c>
      <c r="I219" s="27">
        <v>74</v>
      </c>
      <c r="J219" s="27">
        <v>30</v>
      </c>
      <c r="K219" s="27">
        <v>65.38</v>
      </c>
      <c r="L219" s="27">
        <v>1.343</v>
      </c>
      <c r="M219" s="27"/>
      <c r="N219" s="27">
        <v>0.25</v>
      </c>
      <c r="O219" s="27">
        <v>6.2700000000000006E-2</v>
      </c>
      <c r="P219" s="27">
        <v>4.4379999999999997</v>
      </c>
      <c r="Q219" s="27">
        <v>4.4379999999999997</v>
      </c>
      <c r="R219" s="27">
        <v>4.4379999999999997</v>
      </c>
      <c r="S219" s="27">
        <v>81</v>
      </c>
      <c r="T219" s="27">
        <v>81</v>
      </c>
      <c r="U219" s="27">
        <v>81</v>
      </c>
      <c r="V219" s="27">
        <v>3.78</v>
      </c>
      <c r="W219" s="27">
        <v>2.278</v>
      </c>
      <c r="X219" s="27">
        <v>2.278</v>
      </c>
      <c r="Y219" s="27">
        <v>15</v>
      </c>
      <c r="Z219" s="27">
        <v>1</v>
      </c>
      <c r="AA219" s="27">
        <v>1</v>
      </c>
      <c r="AB219" s="27">
        <v>-0.12</v>
      </c>
      <c r="AC219" s="27">
        <v>-8.9999999999999993E-3</v>
      </c>
      <c r="AD219" s="27">
        <v>-8.9999999999999993E-3</v>
      </c>
      <c r="AE219" s="27" t="s">
        <v>52</v>
      </c>
      <c r="AF219" s="27">
        <v>58.12</v>
      </c>
      <c r="AG219" s="27">
        <v>2.9135357642312415E-6</v>
      </c>
      <c r="AH219" s="27">
        <v>0.2</v>
      </c>
      <c r="AI219" s="27">
        <v>4.5199999999999996</v>
      </c>
      <c r="AJ219" s="27">
        <v>4.5</v>
      </c>
      <c r="AK219" s="118">
        <v>1.12E-13</v>
      </c>
      <c r="AL219" s="291"/>
      <c r="AM219" s="30"/>
      <c r="AQ219"/>
      <c r="AR219"/>
      <c r="AS219"/>
    </row>
    <row r="220" spans="1:45" s="180" customFormat="1" x14ac:dyDescent="0.25">
      <c r="A220" s="26" t="s">
        <v>69</v>
      </c>
      <c r="B220" s="26">
        <v>1.6991000000000001</v>
      </c>
      <c r="C220" s="27">
        <v>3.56</v>
      </c>
      <c r="D220" s="27">
        <v>4.63</v>
      </c>
      <c r="E220" s="27">
        <f t="shared" si="54"/>
        <v>1.300561797752809</v>
      </c>
      <c r="F220" s="27">
        <v>1.99</v>
      </c>
      <c r="G220" s="27">
        <v>2.048</v>
      </c>
      <c r="H220" s="27">
        <v>52802</v>
      </c>
      <c r="I220" s="27">
        <v>74</v>
      </c>
      <c r="J220" s="27">
        <v>30</v>
      </c>
      <c r="K220" s="27">
        <v>65.38</v>
      </c>
      <c r="L220" s="27">
        <v>1.343</v>
      </c>
      <c r="M220" s="27"/>
      <c r="N220" s="27">
        <v>0.25</v>
      </c>
      <c r="O220" s="27">
        <v>6.2700000000000006E-2</v>
      </c>
      <c r="P220" s="27">
        <v>4.4379999999999997</v>
      </c>
      <c r="Q220" s="27">
        <v>4.4379999999999997</v>
      </c>
      <c r="R220" s="27">
        <v>4.4379999999999997</v>
      </c>
      <c r="S220" s="27">
        <v>81</v>
      </c>
      <c r="T220" s="27">
        <v>81</v>
      </c>
      <c r="U220" s="27">
        <v>81</v>
      </c>
      <c r="V220" s="27">
        <v>3.78</v>
      </c>
      <c r="W220" s="27">
        <v>2.278</v>
      </c>
      <c r="X220" s="27">
        <v>2.278</v>
      </c>
      <c r="Y220" s="27">
        <v>15</v>
      </c>
      <c r="Z220" s="27">
        <v>1</v>
      </c>
      <c r="AA220" s="27">
        <v>1</v>
      </c>
      <c r="AB220" s="27">
        <v>-0.12</v>
      </c>
      <c r="AC220" s="27">
        <v>-8.9999999999999993E-3</v>
      </c>
      <c r="AD220" s="27">
        <v>-8.9999999999999993E-3</v>
      </c>
      <c r="AE220" s="27" t="s">
        <v>58</v>
      </c>
      <c r="AF220" s="27"/>
      <c r="AG220" s="27">
        <v>3.1459786150702568E-6</v>
      </c>
      <c r="AH220" s="27">
        <v>0.183</v>
      </c>
      <c r="AI220" s="27">
        <v>4.8</v>
      </c>
      <c r="AJ220" s="27">
        <v>4.42</v>
      </c>
      <c r="AK220" s="118">
        <v>2.4199999999999999E-22</v>
      </c>
      <c r="AL220" s="291"/>
      <c r="AM220" s="30"/>
      <c r="AQ220"/>
      <c r="AR220"/>
      <c r="AS220"/>
    </row>
    <row r="221" spans="1:45" s="180" customFormat="1" x14ac:dyDescent="0.25">
      <c r="A221" s="26" t="s">
        <v>69</v>
      </c>
      <c r="B221" s="26">
        <v>1.6991000000000001</v>
      </c>
      <c r="C221" s="27">
        <v>3.56</v>
      </c>
      <c r="D221" s="27">
        <v>3.9</v>
      </c>
      <c r="E221" s="27">
        <f t="shared" ref="E221:E223" si="59">D221/C221</f>
        <v>1.095505617977528</v>
      </c>
      <c r="F221" s="27">
        <v>1.99</v>
      </c>
      <c r="G221" s="27">
        <v>2.048</v>
      </c>
      <c r="H221" s="27">
        <v>52802</v>
      </c>
      <c r="I221" s="27">
        <v>74</v>
      </c>
      <c r="J221" s="27">
        <v>30</v>
      </c>
      <c r="K221" s="27">
        <v>65.38</v>
      </c>
      <c r="L221" s="27">
        <v>1.343</v>
      </c>
      <c r="M221" s="27"/>
      <c r="N221" s="27">
        <v>0.25</v>
      </c>
      <c r="O221" s="27">
        <v>6.2700000000000006E-2</v>
      </c>
      <c r="P221" s="27">
        <v>4.4379999999999997</v>
      </c>
      <c r="Q221" s="27">
        <v>4.4379999999999997</v>
      </c>
      <c r="R221" s="27">
        <v>4.4379999999999997</v>
      </c>
      <c r="S221" s="27">
        <v>81</v>
      </c>
      <c r="T221" s="27">
        <v>81</v>
      </c>
      <c r="U221" s="27">
        <v>81</v>
      </c>
      <c r="V221" s="27">
        <v>3.78</v>
      </c>
      <c r="W221" s="27">
        <v>2.278</v>
      </c>
      <c r="X221" s="27">
        <v>2.278</v>
      </c>
      <c r="Y221" s="27">
        <v>15</v>
      </c>
      <c r="Z221" s="27">
        <v>1</v>
      </c>
      <c r="AA221" s="27">
        <v>1</v>
      </c>
      <c r="AB221" s="27">
        <v>-0.12</v>
      </c>
      <c r="AC221" s="27">
        <v>-8.9999999999999993E-3</v>
      </c>
      <c r="AD221" s="27">
        <v>-8.9999999999999993E-3</v>
      </c>
      <c r="AE221" s="27" t="s">
        <v>53</v>
      </c>
      <c r="AF221" s="27">
        <v>83.8</v>
      </c>
      <c r="AG221" s="85"/>
      <c r="AH221" s="27">
        <v>5.0000000000000001E-3</v>
      </c>
      <c r="AI221" s="27">
        <v>4</v>
      </c>
      <c r="AJ221" s="27">
        <v>3.69</v>
      </c>
      <c r="AK221" s="118">
        <v>1.05E-10</v>
      </c>
      <c r="AL221" s="291"/>
      <c r="AM221" s="30">
        <f t="shared" ref="AM221:AM223" si="60">AK221*10000*(AL221)*10000000000</f>
        <v>0</v>
      </c>
      <c r="AQ221"/>
      <c r="AR221"/>
      <c r="AS221"/>
    </row>
    <row r="222" spans="1:45" s="180" customFormat="1" ht="20.25" x14ac:dyDescent="0.25">
      <c r="A222" s="26" t="s">
        <v>69</v>
      </c>
      <c r="B222" s="26">
        <v>1.6991000000000001</v>
      </c>
      <c r="C222" s="27">
        <v>3.56</v>
      </c>
      <c r="D222" s="27">
        <v>4.01</v>
      </c>
      <c r="E222" s="27">
        <f t="shared" si="59"/>
        <v>1.1264044943820224</v>
      </c>
      <c r="F222" s="27">
        <v>1.99</v>
      </c>
      <c r="G222" s="27">
        <v>2.048</v>
      </c>
      <c r="H222" s="27">
        <v>52802</v>
      </c>
      <c r="I222" s="27">
        <v>74</v>
      </c>
      <c r="J222" s="27">
        <v>30</v>
      </c>
      <c r="K222" s="27">
        <v>65.38</v>
      </c>
      <c r="L222" s="27">
        <v>1.343</v>
      </c>
      <c r="M222" s="27"/>
      <c r="N222" s="27">
        <v>0.25</v>
      </c>
      <c r="O222" s="27">
        <v>6.2700000000000006E-2</v>
      </c>
      <c r="P222" s="27">
        <v>4.4379999999999997</v>
      </c>
      <c r="Q222" s="27">
        <v>4.4379999999999997</v>
      </c>
      <c r="R222" s="27">
        <v>4.4379999999999997</v>
      </c>
      <c r="S222" s="27">
        <v>81</v>
      </c>
      <c r="T222" s="27">
        <v>81</v>
      </c>
      <c r="U222" s="27">
        <v>81</v>
      </c>
      <c r="V222" s="27">
        <v>3.78</v>
      </c>
      <c r="W222" s="27">
        <v>2.278</v>
      </c>
      <c r="X222" s="27">
        <v>2.278</v>
      </c>
      <c r="Y222" s="27">
        <v>15</v>
      </c>
      <c r="Z222" s="27">
        <v>1</v>
      </c>
      <c r="AA222" s="27">
        <v>1</v>
      </c>
      <c r="AB222" s="27">
        <v>-0.12</v>
      </c>
      <c r="AC222" s="27">
        <v>-8.9999999999999993E-3</v>
      </c>
      <c r="AD222" s="27">
        <v>-8.9999999999999993E-3</v>
      </c>
      <c r="AE222" s="27" t="s">
        <v>54</v>
      </c>
      <c r="AF222" s="27">
        <v>131.29</v>
      </c>
      <c r="AG222" s="85"/>
      <c r="AH222" s="27">
        <v>8.0000000000000002E-3</v>
      </c>
      <c r="AI222" s="27">
        <v>4.0999999999999996</v>
      </c>
      <c r="AJ222" s="27">
        <v>4.0999999999999996</v>
      </c>
      <c r="AK222" s="85">
        <v>1.09E-12</v>
      </c>
      <c r="AL222" s="291"/>
      <c r="AM222" s="30">
        <f t="shared" si="60"/>
        <v>0</v>
      </c>
      <c r="AQ222"/>
      <c r="AR222"/>
      <c r="AS222"/>
    </row>
    <row r="223" spans="1:45" s="180" customFormat="1" x14ac:dyDescent="0.25">
      <c r="A223" s="26" t="s">
        <v>69</v>
      </c>
      <c r="B223" s="26">
        <v>1.6991000000000001</v>
      </c>
      <c r="C223" s="27">
        <v>3.56</v>
      </c>
      <c r="D223" s="27">
        <v>3.99</v>
      </c>
      <c r="E223" s="27">
        <f t="shared" si="59"/>
        <v>1.1207865168539326</v>
      </c>
      <c r="F223" s="27">
        <v>1.99</v>
      </c>
      <c r="G223" s="27">
        <v>2.048</v>
      </c>
      <c r="H223" s="27">
        <v>52802</v>
      </c>
      <c r="I223" s="27">
        <v>74</v>
      </c>
      <c r="J223" s="27">
        <v>30</v>
      </c>
      <c r="K223" s="27">
        <v>65.38</v>
      </c>
      <c r="L223" s="27">
        <v>1.343</v>
      </c>
      <c r="M223" s="27"/>
      <c r="N223" s="27">
        <v>0.25</v>
      </c>
      <c r="O223" s="27">
        <v>6.2700000000000006E-2</v>
      </c>
      <c r="P223" s="27">
        <v>4.4379999999999997</v>
      </c>
      <c r="Q223" s="27">
        <v>4.4379999999999997</v>
      </c>
      <c r="R223" s="27">
        <v>4.4379999999999997</v>
      </c>
      <c r="S223" s="27">
        <v>81</v>
      </c>
      <c r="T223" s="27">
        <v>81</v>
      </c>
      <c r="U223" s="27">
        <v>81</v>
      </c>
      <c r="V223" s="27">
        <v>3.78</v>
      </c>
      <c r="W223" s="27">
        <v>2.278</v>
      </c>
      <c r="X223" s="27">
        <v>2.278</v>
      </c>
      <c r="Y223" s="27">
        <v>15</v>
      </c>
      <c r="Z223" s="27">
        <v>1</v>
      </c>
      <c r="AA223" s="27">
        <v>1</v>
      </c>
      <c r="AB223" s="27">
        <v>-0.12</v>
      </c>
      <c r="AC223" s="27">
        <v>-8.9999999999999993E-3</v>
      </c>
      <c r="AD223" s="27">
        <v>-8.9999999999999993E-3</v>
      </c>
      <c r="AE223" s="27" t="s">
        <v>55</v>
      </c>
      <c r="AF223" s="27">
        <v>146.06</v>
      </c>
      <c r="AG223" s="27"/>
      <c r="AH223" s="27">
        <v>0.21</v>
      </c>
      <c r="AI223" s="27">
        <v>5.13</v>
      </c>
      <c r="AJ223" s="27">
        <v>5.0999999999999996</v>
      </c>
      <c r="AK223" s="118"/>
      <c r="AL223" s="291"/>
      <c r="AM223" s="30">
        <f t="shared" si="60"/>
        <v>0</v>
      </c>
      <c r="AQ223"/>
      <c r="AR223"/>
      <c r="AS223"/>
    </row>
    <row r="224" spans="1:45" s="180" customFormat="1" x14ac:dyDescent="0.25">
      <c r="A224" s="26" t="s">
        <v>69</v>
      </c>
      <c r="B224" s="26">
        <v>1.6991000000000001</v>
      </c>
      <c r="C224" s="27">
        <v>3.56</v>
      </c>
      <c r="D224" s="27">
        <v>4.0566666666666702</v>
      </c>
      <c r="E224" s="27">
        <f t="shared" ref="E224" si="61">D224/C224</f>
        <v>1.1395131086142332</v>
      </c>
      <c r="F224" s="27">
        <v>1.99</v>
      </c>
      <c r="G224" s="27">
        <v>2.048</v>
      </c>
      <c r="H224" s="27">
        <v>52802</v>
      </c>
      <c r="I224" s="27">
        <v>74</v>
      </c>
      <c r="J224" s="27">
        <v>30</v>
      </c>
      <c r="K224" s="27">
        <v>65.38</v>
      </c>
      <c r="L224" s="27">
        <v>1.343</v>
      </c>
      <c r="M224" s="27"/>
      <c r="N224" s="27">
        <v>0.25</v>
      </c>
      <c r="O224" s="27">
        <v>6.2700000000000006E-2</v>
      </c>
      <c r="P224" s="27">
        <v>4.4379999999999997</v>
      </c>
      <c r="Q224" s="27">
        <v>4.4379999999999997</v>
      </c>
      <c r="R224" s="27">
        <v>4.4379999999999997</v>
      </c>
      <c r="S224" s="27">
        <v>81</v>
      </c>
      <c r="T224" s="27">
        <v>81</v>
      </c>
      <c r="U224" s="27">
        <v>81</v>
      </c>
      <c r="V224" s="27">
        <v>3.78</v>
      </c>
      <c r="W224" s="27">
        <v>2.278</v>
      </c>
      <c r="X224" s="27">
        <v>2.278</v>
      </c>
      <c r="Y224" s="27">
        <v>15</v>
      </c>
      <c r="Z224" s="27">
        <v>1</v>
      </c>
      <c r="AA224" s="27">
        <v>1</v>
      </c>
      <c r="AB224" s="27">
        <v>-0.12</v>
      </c>
      <c r="AC224" s="27">
        <v>-8.9999999999999993E-3</v>
      </c>
      <c r="AD224" s="27">
        <v>-8.9999999999999993E-3</v>
      </c>
      <c r="AE224" s="27" t="s">
        <v>56</v>
      </c>
      <c r="AF224" s="27">
        <v>222</v>
      </c>
      <c r="AG224" s="85"/>
      <c r="AH224" s="27">
        <v>8.0000000000000002E-3</v>
      </c>
      <c r="AI224" s="27">
        <v>4.2</v>
      </c>
      <c r="AJ224" s="27">
        <v>4.2</v>
      </c>
      <c r="AK224" s="118">
        <v>3.0999999999999999E-13</v>
      </c>
      <c r="AL224" s="291"/>
      <c r="AM224" s="30">
        <f t="shared" ref="AM224" si="62">AK224*10000*(AL224)*10000000000</f>
        <v>0</v>
      </c>
      <c r="AQ224"/>
      <c r="AR224"/>
      <c r="AS224"/>
    </row>
    <row r="225" spans="1:51" s="180" customFormat="1" x14ac:dyDescent="0.25">
      <c r="A225" s="141" t="s">
        <v>70</v>
      </c>
      <c r="B225" s="141">
        <v>1.6658999999999999</v>
      </c>
      <c r="C225" s="142">
        <v>2.27</v>
      </c>
      <c r="D225" s="142">
        <v>2.6</v>
      </c>
      <c r="E225" s="142">
        <f t="shared" si="54"/>
        <v>1.1453744493392071</v>
      </c>
      <c r="F225" s="142">
        <v>1.99</v>
      </c>
      <c r="G225" s="142">
        <v>2.2450000000000001</v>
      </c>
      <c r="H225" s="142">
        <v>48701</v>
      </c>
      <c r="I225" s="142">
        <v>92</v>
      </c>
      <c r="J225" s="142">
        <v>48</v>
      </c>
      <c r="K225" s="142">
        <v>112.411</v>
      </c>
      <c r="L225" s="142">
        <v>1.2633000000000001</v>
      </c>
      <c r="M225" s="142"/>
      <c r="N225" s="142">
        <v>0.25</v>
      </c>
      <c r="O225" s="142">
        <v>6.2700000000000006E-2</v>
      </c>
      <c r="P225" s="142">
        <v>4.4379999999999997</v>
      </c>
      <c r="Q225" s="142">
        <v>4.4379999999999997</v>
      </c>
      <c r="R225" s="142">
        <v>5.9960000000000004</v>
      </c>
      <c r="S225" s="142">
        <v>81</v>
      </c>
      <c r="T225" s="142">
        <v>81</v>
      </c>
      <c r="U225" s="142">
        <v>117</v>
      </c>
      <c r="V225" s="142">
        <v>3.78</v>
      </c>
      <c r="W225" s="142">
        <v>3.78</v>
      </c>
      <c r="X225" s="142">
        <v>3.54</v>
      </c>
      <c r="Y225" s="142">
        <v>15</v>
      </c>
      <c r="Z225" s="142">
        <v>15</v>
      </c>
      <c r="AA225" s="142">
        <v>35.450000000000003</v>
      </c>
      <c r="AB225" s="142">
        <v>-0.20050000000000001</v>
      </c>
      <c r="AC225" s="142">
        <v>-0.20050000000000001</v>
      </c>
      <c r="AD225" s="142">
        <v>-0.1638</v>
      </c>
      <c r="AE225" s="142" t="s">
        <v>42</v>
      </c>
      <c r="AF225" s="142">
        <v>4.0019999999999998</v>
      </c>
      <c r="AG225" s="143">
        <v>1.213598928416634E-4</v>
      </c>
      <c r="AH225" s="142">
        <v>-0.39</v>
      </c>
      <c r="AI225" s="142">
        <v>2.66</v>
      </c>
      <c r="AJ225" s="142">
        <v>2.6</v>
      </c>
      <c r="AK225" s="144">
        <v>2.7000000000000002E-9</v>
      </c>
      <c r="AL225" s="293">
        <v>4.2419406872309436E-3</v>
      </c>
      <c r="AM225" s="146">
        <f t="shared" ref="AM225:AM253" si="63">AK225*10000*(AL225)*10000000000</f>
        <v>1145.323985552355</v>
      </c>
      <c r="AQ225"/>
      <c r="AR225"/>
      <c r="AS225"/>
    </row>
    <row r="226" spans="1:51" s="180" customFormat="1" x14ac:dyDescent="0.25">
      <c r="A226" s="141" t="s">
        <v>70</v>
      </c>
      <c r="B226" s="141">
        <v>1.6658999999999999</v>
      </c>
      <c r="C226" s="142">
        <v>2.27</v>
      </c>
      <c r="D226" s="142">
        <v>2.83</v>
      </c>
      <c r="E226" s="142">
        <f t="shared" si="54"/>
        <v>1.2466960352422907</v>
      </c>
      <c r="F226" s="142">
        <v>1.99</v>
      </c>
      <c r="G226" s="142">
        <v>2.2450000000000001</v>
      </c>
      <c r="H226" s="142">
        <v>48701</v>
      </c>
      <c r="I226" s="142">
        <v>92</v>
      </c>
      <c r="J226" s="142">
        <v>48</v>
      </c>
      <c r="K226" s="142">
        <v>112.411</v>
      </c>
      <c r="L226" s="142">
        <v>1.2633000000000001</v>
      </c>
      <c r="M226" s="142"/>
      <c r="N226" s="142">
        <v>0.25</v>
      </c>
      <c r="O226" s="142">
        <v>6.2700000000000006E-2</v>
      </c>
      <c r="P226" s="142">
        <v>4.4379999999999997</v>
      </c>
      <c r="Q226" s="142">
        <v>4.4379999999999997</v>
      </c>
      <c r="R226" s="142">
        <v>5.9960000000000004</v>
      </c>
      <c r="S226" s="142">
        <v>81</v>
      </c>
      <c r="T226" s="142">
        <v>81</v>
      </c>
      <c r="U226" s="142">
        <v>117</v>
      </c>
      <c r="V226" s="142">
        <v>3.78</v>
      </c>
      <c r="W226" s="142">
        <v>3.78</v>
      </c>
      <c r="X226" s="142">
        <v>3.54</v>
      </c>
      <c r="Y226" s="142">
        <v>15</v>
      </c>
      <c r="Z226" s="142">
        <v>15</v>
      </c>
      <c r="AA226" s="142">
        <v>35.450000000000003</v>
      </c>
      <c r="AB226" s="142">
        <v>-0.20050000000000001</v>
      </c>
      <c r="AC226" s="142">
        <v>-0.20050000000000001</v>
      </c>
      <c r="AD226" s="142">
        <v>-0.1638</v>
      </c>
      <c r="AE226" s="142" t="s">
        <v>43</v>
      </c>
      <c r="AF226" s="142">
        <v>2.0099999999999998</v>
      </c>
      <c r="AG226" s="143">
        <v>1.0828692705685033E-4</v>
      </c>
      <c r="AH226" s="142">
        <v>-0.217</v>
      </c>
      <c r="AI226" s="142">
        <v>2.76</v>
      </c>
      <c r="AJ226" s="142">
        <v>2.89</v>
      </c>
      <c r="AK226" s="144">
        <v>3E-9</v>
      </c>
      <c r="AL226" s="293">
        <v>7.8924576648740832E-3</v>
      </c>
      <c r="AM226" s="146">
        <f t="shared" si="63"/>
        <v>2367.7372994622251</v>
      </c>
      <c r="AQ226"/>
      <c r="AR226"/>
      <c r="AS226"/>
    </row>
    <row r="227" spans="1:51" x14ac:dyDescent="0.25">
      <c r="A227" s="141" t="s">
        <v>70</v>
      </c>
      <c r="B227" s="141">
        <v>1.6658999999999999</v>
      </c>
      <c r="C227" s="142">
        <v>2.27</v>
      </c>
      <c r="D227" s="142">
        <v>3.08</v>
      </c>
      <c r="E227" s="142">
        <f t="shared" si="54"/>
        <v>1.3568281938325992</v>
      </c>
      <c r="F227" s="142">
        <v>1.99</v>
      </c>
      <c r="G227" s="142">
        <v>2.2450000000000001</v>
      </c>
      <c r="H227" s="142">
        <v>48701</v>
      </c>
      <c r="I227" s="142">
        <v>92</v>
      </c>
      <c r="J227" s="142">
        <v>48</v>
      </c>
      <c r="K227" s="142">
        <v>112.411</v>
      </c>
      <c r="L227" s="142">
        <v>1.2633000000000001</v>
      </c>
      <c r="M227" s="142"/>
      <c r="N227" s="142">
        <v>0.25</v>
      </c>
      <c r="O227" s="142">
        <v>6.2700000000000006E-2</v>
      </c>
      <c r="P227" s="142">
        <v>4.4379999999999997</v>
      </c>
      <c r="Q227" s="142">
        <v>4.4379999999999997</v>
      </c>
      <c r="R227" s="142">
        <v>5.9960000000000004</v>
      </c>
      <c r="S227" s="142">
        <v>81</v>
      </c>
      <c r="T227" s="142">
        <v>81</v>
      </c>
      <c r="U227" s="142">
        <v>117</v>
      </c>
      <c r="V227" s="142">
        <v>3.78</v>
      </c>
      <c r="W227" s="142">
        <v>3.78</v>
      </c>
      <c r="X227" s="142">
        <v>3.54</v>
      </c>
      <c r="Y227" s="142">
        <v>15</v>
      </c>
      <c r="Z227" s="142">
        <v>15</v>
      </c>
      <c r="AA227" s="142">
        <v>35.450000000000003</v>
      </c>
      <c r="AB227" s="142">
        <v>-0.20050000000000001</v>
      </c>
      <c r="AC227" s="142">
        <v>-0.20050000000000001</v>
      </c>
      <c r="AD227" s="142">
        <v>-0.1638</v>
      </c>
      <c r="AE227" s="142" t="s">
        <v>44</v>
      </c>
      <c r="AF227" s="142">
        <v>31.998999999999999</v>
      </c>
      <c r="AG227" s="143">
        <v>1.5402755908922099E-5</v>
      </c>
      <c r="AH227" s="142">
        <v>2.1999999999999999E-2</v>
      </c>
      <c r="AI227" s="142">
        <v>2.94</v>
      </c>
      <c r="AJ227" s="142">
        <v>3.46</v>
      </c>
      <c r="AK227" s="144">
        <v>1.1E-12</v>
      </c>
      <c r="AL227" s="293">
        <v>5.3272862884602694E-2</v>
      </c>
      <c r="AM227" s="146">
        <f t="shared" si="63"/>
        <v>5.8600149173062963</v>
      </c>
    </row>
    <row r="228" spans="1:51" x14ac:dyDescent="0.25">
      <c r="A228" s="141" t="s">
        <v>70</v>
      </c>
      <c r="B228" s="141">
        <v>1.6658999999999999</v>
      </c>
      <c r="C228" s="142">
        <v>2.27</v>
      </c>
      <c r="D228" s="142">
        <v>3.1</v>
      </c>
      <c r="E228" s="142">
        <f t="shared" si="54"/>
        <v>1.3656387665198237</v>
      </c>
      <c r="F228" s="142">
        <v>1.99</v>
      </c>
      <c r="G228" s="142">
        <v>2.2450000000000001</v>
      </c>
      <c r="H228" s="142">
        <v>48701</v>
      </c>
      <c r="I228" s="142">
        <v>92</v>
      </c>
      <c r="J228" s="142">
        <v>48</v>
      </c>
      <c r="K228" s="142">
        <v>112.411</v>
      </c>
      <c r="L228" s="142">
        <v>1.2633000000000001</v>
      </c>
      <c r="M228" s="142"/>
      <c r="N228" s="142">
        <v>0.25</v>
      </c>
      <c r="O228" s="142">
        <v>6.2700000000000006E-2</v>
      </c>
      <c r="P228" s="142">
        <v>4.4379999999999997</v>
      </c>
      <c r="Q228" s="142">
        <v>4.4379999999999997</v>
      </c>
      <c r="R228" s="142">
        <v>5.9960000000000004</v>
      </c>
      <c r="S228" s="142">
        <v>81</v>
      </c>
      <c r="T228" s="142">
        <v>81</v>
      </c>
      <c r="U228" s="142">
        <v>117</v>
      </c>
      <c r="V228" s="142">
        <v>3.78</v>
      </c>
      <c r="W228" s="142">
        <v>3.78</v>
      </c>
      <c r="X228" s="142">
        <v>3.54</v>
      </c>
      <c r="Y228" s="142">
        <v>15</v>
      </c>
      <c r="Z228" s="142">
        <v>15</v>
      </c>
      <c r="AA228" s="142">
        <v>35.450000000000003</v>
      </c>
      <c r="AB228" s="142">
        <v>-0.20050000000000001</v>
      </c>
      <c r="AC228" s="142">
        <v>-0.20050000000000001</v>
      </c>
      <c r="AD228" s="142">
        <v>-0.1638</v>
      </c>
      <c r="AE228" s="142" t="s">
        <v>45</v>
      </c>
      <c r="AF228" s="142">
        <v>44.01</v>
      </c>
      <c r="AG228" s="143">
        <v>8.9625087063364713E-6</v>
      </c>
      <c r="AH228" s="142">
        <v>0.22500000000000001</v>
      </c>
      <c r="AI228" s="142">
        <v>3.24</v>
      </c>
      <c r="AJ228" s="142">
        <v>3.3</v>
      </c>
      <c r="AK228" s="144">
        <v>6.5700000000000003E-13</v>
      </c>
      <c r="AL228" s="293">
        <v>0.37390285793475891</v>
      </c>
      <c r="AM228" s="146">
        <f t="shared" si="63"/>
        <v>24.565417766313661</v>
      </c>
    </row>
    <row r="229" spans="1:51" x14ac:dyDescent="0.25">
      <c r="A229" s="141" t="s">
        <v>70</v>
      </c>
      <c r="B229" s="141">
        <v>1.6658999999999999</v>
      </c>
      <c r="C229" s="142">
        <v>2.27</v>
      </c>
      <c r="D229" s="142">
        <v>3.25</v>
      </c>
      <c r="E229" s="142">
        <f t="shared" si="54"/>
        <v>1.4317180616740088</v>
      </c>
      <c r="F229" s="142">
        <v>1.99</v>
      </c>
      <c r="G229" s="142">
        <v>2.2450000000000001</v>
      </c>
      <c r="H229" s="142">
        <v>48701</v>
      </c>
      <c r="I229" s="142">
        <v>92</v>
      </c>
      <c r="J229" s="142">
        <v>48</v>
      </c>
      <c r="K229" s="142">
        <v>112.411</v>
      </c>
      <c r="L229" s="142">
        <v>1.2633000000000001</v>
      </c>
      <c r="M229" s="142"/>
      <c r="N229" s="142">
        <v>0.25</v>
      </c>
      <c r="O229" s="142">
        <v>6.2700000000000006E-2</v>
      </c>
      <c r="P229" s="142">
        <v>4.4379999999999997</v>
      </c>
      <c r="Q229" s="142">
        <v>4.4379999999999997</v>
      </c>
      <c r="R229" s="142">
        <v>5.9960000000000004</v>
      </c>
      <c r="S229" s="142">
        <v>81</v>
      </c>
      <c r="T229" s="142">
        <v>81</v>
      </c>
      <c r="U229" s="142">
        <v>117</v>
      </c>
      <c r="V229" s="142">
        <v>3.78</v>
      </c>
      <c r="W229" s="142">
        <v>3.78</v>
      </c>
      <c r="X229" s="142">
        <v>3.54</v>
      </c>
      <c r="Y229" s="142">
        <v>15</v>
      </c>
      <c r="Z229" s="142">
        <v>15</v>
      </c>
      <c r="AA229" s="142">
        <v>35.450000000000003</v>
      </c>
      <c r="AB229" s="142">
        <v>-0.20050000000000001</v>
      </c>
      <c r="AC229" s="142">
        <v>-0.20050000000000001</v>
      </c>
      <c r="AD229" s="142">
        <v>-0.1638</v>
      </c>
      <c r="AE229" s="142" t="s">
        <v>46</v>
      </c>
      <c r="AF229" s="142">
        <v>28</v>
      </c>
      <c r="AG229" s="143">
        <v>1.4859953853764374E-5</v>
      </c>
      <c r="AH229" s="142">
        <v>3.6999999999999998E-2</v>
      </c>
      <c r="AI229" s="142">
        <v>3.13</v>
      </c>
      <c r="AJ229" s="142">
        <v>3.64</v>
      </c>
      <c r="AK229" s="148">
        <v>2E-14</v>
      </c>
      <c r="AL229" s="293">
        <v>4.7015095551501497E-2</v>
      </c>
      <c r="AM229" s="146">
        <f t="shared" si="63"/>
        <v>9.4030191103002994E-2</v>
      </c>
    </row>
    <row r="230" spans="1:51" x14ac:dyDescent="0.25">
      <c r="A230" s="141" t="s">
        <v>70</v>
      </c>
      <c r="B230" s="141">
        <v>1.6658999999999999</v>
      </c>
      <c r="C230" s="142">
        <v>2.27</v>
      </c>
      <c r="D230" s="142">
        <v>3.5</v>
      </c>
      <c r="E230" s="142">
        <f t="shared" si="54"/>
        <v>1.5418502202643172</v>
      </c>
      <c r="F230" s="142">
        <v>1.99</v>
      </c>
      <c r="G230" s="142">
        <v>2.2450000000000001</v>
      </c>
      <c r="H230" s="142">
        <v>48701</v>
      </c>
      <c r="I230" s="142">
        <v>92</v>
      </c>
      <c r="J230" s="142">
        <v>48</v>
      </c>
      <c r="K230" s="142">
        <v>112.411</v>
      </c>
      <c r="L230" s="142">
        <v>1.2633000000000001</v>
      </c>
      <c r="M230" s="142"/>
      <c r="N230" s="142">
        <v>0.25</v>
      </c>
      <c r="O230" s="142">
        <v>6.2700000000000006E-2</v>
      </c>
      <c r="P230" s="142">
        <v>4.4379999999999997</v>
      </c>
      <c r="Q230" s="142">
        <v>4.4379999999999997</v>
      </c>
      <c r="R230" s="142">
        <v>5.9960000000000004</v>
      </c>
      <c r="S230" s="142">
        <v>81</v>
      </c>
      <c r="T230" s="142">
        <v>81</v>
      </c>
      <c r="U230" s="142">
        <v>117</v>
      </c>
      <c r="V230" s="142">
        <v>3.78</v>
      </c>
      <c r="W230" s="142">
        <v>3.78</v>
      </c>
      <c r="X230" s="142">
        <v>3.54</v>
      </c>
      <c r="Y230" s="142">
        <v>15</v>
      </c>
      <c r="Z230" s="142">
        <v>15</v>
      </c>
      <c r="AA230" s="142">
        <v>35.450000000000003</v>
      </c>
      <c r="AB230" s="142">
        <v>-0.20050000000000001</v>
      </c>
      <c r="AC230" s="142">
        <v>-0.20050000000000001</v>
      </c>
      <c r="AD230" s="142">
        <v>-0.1638</v>
      </c>
      <c r="AE230" s="142" t="s">
        <v>47</v>
      </c>
      <c r="AF230" s="142">
        <v>16.04</v>
      </c>
      <c r="AG230" s="143">
        <v>1.6328551327402565E-5</v>
      </c>
      <c r="AH230" s="142">
        <v>1.0999999999999999E-2</v>
      </c>
      <c r="AI230" s="142">
        <v>3.25</v>
      </c>
      <c r="AJ230" s="142">
        <v>3.8</v>
      </c>
      <c r="AK230" s="148">
        <v>1.58E-16</v>
      </c>
      <c r="AL230" s="293">
        <v>0.21225292188819345</v>
      </c>
      <c r="AM230" s="146">
        <f t="shared" si="63"/>
        <v>3.3535961658334567E-3</v>
      </c>
    </row>
    <row r="231" spans="1:51" x14ac:dyDescent="0.25">
      <c r="A231" s="141" t="s">
        <v>70</v>
      </c>
      <c r="B231" s="141">
        <v>1.6658999999999999</v>
      </c>
      <c r="C231" s="142">
        <v>2.27</v>
      </c>
      <c r="D231" s="142">
        <v>3.25</v>
      </c>
      <c r="E231" s="142">
        <f t="shared" ref="E231:E232" si="64">D231/C231</f>
        <v>1.4317180616740088</v>
      </c>
      <c r="F231" s="142">
        <v>1.99</v>
      </c>
      <c r="G231" s="142">
        <v>2.2450000000000001</v>
      </c>
      <c r="H231" s="142">
        <v>48701</v>
      </c>
      <c r="I231" s="142">
        <v>92</v>
      </c>
      <c r="J231" s="142">
        <v>48</v>
      </c>
      <c r="K231" s="142">
        <v>112.411</v>
      </c>
      <c r="L231" s="142">
        <v>1.2633000000000001</v>
      </c>
      <c r="M231" s="142"/>
      <c r="N231" s="142">
        <v>0.25</v>
      </c>
      <c r="O231" s="142">
        <v>6.2700000000000006E-2</v>
      </c>
      <c r="P231" s="142">
        <v>4.4379999999999997</v>
      </c>
      <c r="Q231" s="142">
        <v>4.4379999999999997</v>
      </c>
      <c r="R231" s="142">
        <v>5.9960000000000004</v>
      </c>
      <c r="S231" s="142">
        <v>81</v>
      </c>
      <c r="T231" s="142">
        <v>81</v>
      </c>
      <c r="U231" s="142">
        <v>117</v>
      </c>
      <c r="V231" s="142">
        <v>3.78</v>
      </c>
      <c r="W231" s="142">
        <v>3.78</v>
      </c>
      <c r="X231" s="142">
        <v>3.54</v>
      </c>
      <c r="Y231" s="142">
        <v>15</v>
      </c>
      <c r="Z231" s="142">
        <v>15</v>
      </c>
      <c r="AA231" s="142">
        <v>35.450000000000003</v>
      </c>
      <c r="AB231" s="142">
        <v>-0.20050000000000001</v>
      </c>
      <c r="AC231" s="142">
        <v>-0.20050000000000001</v>
      </c>
      <c r="AD231" s="142">
        <v>-0.1638</v>
      </c>
      <c r="AE231" s="142" t="s">
        <v>536</v>
      </c>
      <c r="AF231" s="142">
        <v>46.005499999999998</v>
      </c>
      <c r="AG231" s="143"/>
      <c r="AH231" s="142">
        <v>0.83399999999999996</v>
      </c>
      <c r="AI231" s="142">
        <v>3.22</v>
      </c>
      <c r="AJ231" s="142">
        <v>3.3</v>
      </c>
      <c r="AK231" s="148">
        <v>1.4E-14</v>
      </c>
      <c r="AL231" s="293"/>
      <c r="AM231" s="146"/>
    </row>
    <row r="232" spans="1:51" x14ac:dyDescent="0.25">
      <c r="A232" s="141" t="s">
        <v>70</v>
      </c>
      <c r="B232" s="141">
        <v>1.6658999999999999</v>
      </c>
      <c r="C232" s="142">
        <v>2.27</v>
      </c>
      <c r="D232" s="142">
        <v>3.5</v>
      </c>
      <c r="E232" s="142">
        <f t="shared" si="64"/>
        <v>1.5418502202643172</v>
      </c>
      <c r="F232" s="142">
        <v>1.99</v>
      </c>
      <c r="G232" s="142">
        <v>2.2450000000000001</v>
      </c>
      <c r="H232" s="142">
        <v>48701</v>
      </c>
      <c r="I232" s="142">
        <v>92</v>
      </c>
      <c r="J232" s="142">
        <v>48</v>
      </c>
      <c r="K232" s="142">
        <v>112.411</v>
      </c>
      <c r="L232" s="142">
        <v>1.2633000000000001</v>
      </c>
      <c r="M232" s="142"/>
      <c r="N232" s="142">
        <v>0.25</v>
      </c>
      <c r="O232" s="142">
        <v>6.2700000000000006E-2</v>
      </c>
      <c r="P232" s="142">
        <v>4.4379999999999997</v>
      </c>
      <c r="Q232" s="142">
        <v>4.4379999999999997</v>
      </c>
      <c r="R232" s="142">
        <v>5.9960000000000004</v>
      </c>
      <c r="S232" s="142">
        <v>81</v>
      </c>
      <c r="T232" s="142">
        <v>81</v>
      </c>
      <c r="U232" s="142">
        <v>117</v>
      </c>
      <c r="V232" s="142">
        <v>3.78</v>
      </c>
      <c r="W232" s="142">
        <v>3.78</v>
      </c>
      <c r="X232" s="142">
        <v>3.54</v>
      </c>
      <c r="Y232" s="142">
        <v>15</v>
      </c>
      <c r="Z232" s="142">
        <v>15</v>
      </c>
      <c r="AA232" s="142">
        <v>35.450000000000003</v>
      </c>
      <c r="AB232" s="142">
        <v>-0.20050000000000001</v>
      </c>
      <c r="AC232" s="142">
        <v>-0.20050000000000001</v>
      </c>
      <c r="AD232" s="142">
        <v>-0.1638</v>
      </c>
      <c r="AE232" s="142" t="s">
        <v>537</v>
      </c>
      <c r="AF232" s="142">
        <v>64.066000000000003</v>
      </c>
      <c r="AG232" s="143"/>
      <c r="AH232" s="142">
        <v>0.251</v>
      </c>
      <c r="AI232" s="142">
        <v>3.55</v>
      </c>
      <c r="AJ232" s="142">
        <v>4.0999999999999996</v>
      </c>
      <c r="AK232" s="148">
        <v>2.1500000000000001E-19</v>
      </c>
      <c r="AL232" s="293"/>
      <c r="AM232" s="146"/>
    </row>
    <row r="233" spans="1:51" x14ac:dyDescent="0.25">
      <c r="A233" s="141" t="s">
        <v>70</v>
      </c>
      <c r="B233" s="141">
        <v>1.6658999999999999</v>
      </c>
      <c r="C233" s="142">
        <v>2.27</v>
      </c>
      <c r="D233" s="142">
        <v>3.73</v>
      </c>
      <c r="E233" s="142">
        <f t="shared" si="54"/>
        <v>1.6431718061674008</v>
      </c>
      <c r="F233" s="142">
        <v>1.99</v>
      </c>
      <c r="G233" s="142">
        <v>2.2450000000000001</v>
      </c>
      <c r="H233" s="142">
        <v>48701</v>
      </c>
      <c r="I233" s="142">
        <v>92</v>
      </c>
      <c r="J233" s="142">
        <v>48</v>
      </c>
      <c r="K233" s="142">
        <v>112.411</v>
      </c>
      <c r="L233" s="142">
        <v>1.2633000000000001</v>
      </c>
      <c r="M233" s="142"/>
      <c r="N233" s="142">
        <v>0.25</v>
      </c>
      <c r="O233" s="142">
        <v>6.2700000000000006E-2</v>
      </c>
      <c r="P233" s="142">
        <v>4.4379999999999997</v>
      </c>
      <c r="Q233" s="142">
        <v>4.4379999999999997</v>
      </c>
      <c r="R233" s="142">
        <v>5.9960000000000004</v>
      </c>
      <c r="S233" s="142">
        <v>81</v>
      </c>
      <c r="T233" s="142">
        <v>81</v>
      </c>
      <c r="U233" s="142">
        <v>117</v>
      </c>
      <c r="V233" s="142">
        <v>3.78</v>
      </c>
      <c r="W233" s="142">
        <v>3.78</v>
      </c>
      <c r="X233" s="142">
        <v>3.54</v>
      </c>
      <c r="Y233" s="142">
        <v>15</v>
      </c>
      <c r="Z233" s="142">
        <v>15</v>
      </c>
      <c r="AA233" s="142">
        <v>35.450000000000003</v>
      </c>
      <c r="AB233" s="142">
        <v>-0.20050000000000001</v>
      </c>
      <c r="AC233" s="142">
        <v>-0.20050000000000001</v>
      </c>
      <c r="AD233" s="142">
        <v>-0.1638</v>
      </c>
      <c r="AE233" s="142" t="s">
        <v>48</v>
      </c>
      <c r="AF233" s="142">
        <v>28.05</v>
      </c>
      <c r="AG233" s="142">
        <v>8.597859657763983E-6</v>
      </c>
      <c r="AH233" s="142">
        <v>8.6999999999999994E-2</v>
      </c>
      <c r="AI233" s="142">
        <v>3.59</v>
      </c>
      <c r="AJ233" s="142">
        <v>3.9</v>
      </c>
      <c r="AK233" s="148">
        <v>1.3999999999999999E-17</v>
      </c>
      <c r="AL233" s="293">
        <v>1.5673034535854644</v>
      </c>
      <c r="AM233" s="149">
        <f t="shared" si="63"/>
        <v>2.19422483501965E-3</v>
      </c>
      <c r="AX233" s="44"/>
      <c r="AY233" s="44"/>
    </row>
    <row r="234" spans="1:51" x14ac:dyDescent="0.25">
      <c r="A234" s="141" t="s">
        <v>70</v>
      </c>
      <c r="B234" s="141">
        <v>1.6658999999999999</v>
      </c>
      <c r="C234" s="142">
        <v>2.27</v>
      </c>
      <c r="D234" s="142">
        <v>3.73</v>
      </c>
      <c r="E234" s="142">
        <f t="shared" si="54"/>
        <v>1.6431718061674008</v>
      </c>
      <c r="F234" s="142">
        <v>1.99</v>
      </c>
      <c r="G234" s="142">
        <v>2.2450000000000001</v>
      </c>
      <c r="H234" s="142">
        <v>48701</v>
      </c>
      <c r="I234" s="142">
        <v>92</v>
      </c>
      <c r="J234" s="142">
        <v>48</v>
      </c>
      <c r="K234" s="142">
        <v>112.411</v>
      </c>
      <c r="L234" s="142">
        <v>1.2633000000000001</v>
      </c>
      <c r="M234" s="142"/>
      <c r="N234" s="142">
        <v>0.25</v>
      </c>
      <c r="O234" s="142">
        <v>6.2700000000000006E-2</v>
      </c>
      <c r="P234" s="142">
        <v>4.4379999999999997</v>
      </c>
      <c r="Q234" s="142">
        <v>4.4379999999999997</v>
      </c>
      <c r="R234" s="142">
        <v>5.9960000000000004</v>
      </c>
      <c r="S234" s="142">
        <v>81</v>
      </c>
      <c r="T234" s="142">
        <v>81</v>
      </c>
      <c r="U234" s="142">
        <v>117</v>
      </c>
      <c r="V234" s="142">
        <v>3.78</v>
      </c>
      <c r="W234" s="142">
        <v>3.78</v>
      </c>
      <c r="X234" s="142">
        <v>3.54</v>
      </c>
      <c r="Y234" s="142">
        <v>15</v>
      </c>
      <c r="Z234" s="142">
        <v>15</v>
      </c>
      <c r="AA234" s="142">
        <v>35.450000000000003</v>
      </c>
      <c r="AB234" s="142">
        <v>-0.20050000000000001</v>
      </c>
      <c r="AC234" s="142">
        <v>-0.20050000000000001</v>
      </c>
      <c r="AD234" s="142">
        <v>-0.1638</v>
      </c>
      <c r="AE234" s="142" t="s">
        <v>49</v>
      </c>
      <c r="AF234" s="142">
        <v>30.07</v>
      </c>
      <c r="AG234" s="142">
        <v>7.4674534117532306E-6</v>
      </c>
      <c r="AH234" s="142">
        <v>9.9000000000000005E-2</v>
      </c>
      <c r="AI234" s="142">
        <v>3.72</v>
      </c>
      <c r="AJ234" s="142">
        <v>4</v>
      </c>
      <c r="AK234" s="148">
        <v>7.2999999999999997E-18</v>
      </c>
      <c r="AL234" s="293">
        <v>4.0639843758841279</v>
      </c>
      <c r="AM234" s="149">
        <f>AK234*10000*(AL234)*10000000000</f>
        <v>2.9667085943954133E-3</v>
      </c>
      <c r="AQ234" s="44"/>
      <c r="AR234" s="44"/>
      <c r="AV234" s="44"/>
      <c r="AW234" s="44"/>
    </row>
    <row r="235" spans="1:51" x14ac:dyDescent="0.25">
      <c r="A235" s="141" t="s">
        <v>70</v>
      </c>
      <c r="B235" s="141">
        <v>1.6658999999999999</v>
      </c>
      <c r="C235" s="142">
        <v>2.27</v>
      </c>
      <c r="D235" s="142">
        <v>3.87</v>
      </c>
      <c r="E235" s="142">
        <f t="shared" si="54"/>
        <v>1.7048458149779735</v>
      </c>
      <c r="F235" s="142">
        <v>1.99</v>
      </c>
      <c r="G235" s="142">
        <v>2.2450000000000001</v>
      </c>
      <c r="H235" s="142">
        <v>48701</v>
      </c>
      <c r="I235" s="142">
        <v>92</v>
      </c>
      <c r="J235" s="142">
        <v>48</v>
      </c>
      <c r="K235" s="142">
        <v>112.411</v>
      </c>
      <c r="L235" s="142">
        <v>1.2633000000000001</v>
      </c>
      <c r="M235" s="142"/>
      <c r="N235" s="142">
        <v>0.25</v>
      </c>
      <c r="O235" s="142">
        <v>6.2700000000000006E-2</v>
      </c>
      <c r="P235" s="142">
        <v>4.4379999999999997</v>
      </c>
      <c r="Q235" s="142">
        <v>4.4379999999999997</v>
      </c>
      <c r="R235" s="142">
        <v>5.9960000000000004</v>
      </c>
      <c r="S235" s="142">
        <v>81</v>
      </c>
      <c r="T235" s="142">
        <v>81</v>
      </c>
      <c r="U235" s="142">
        <v>117</v>
      </c>
      <c r="V235" s="142">
        <v>3.78</v>
      </c>
      <c r="W235" s="142">
        <v>3.78</v>
      </c>
      <c r="X235" s="142">
        <v>3.54</v>
      </c>
      <c r="Y235" s="142">
        <v>15</v>
      </c>
      <c r="Z235" s="142">
        <v>15</v>
      </c>
      <c r="AA235" s="142">
        <v>35.450000000000003</v>
      </c>
      <c r="AB235" s="142">
        <v>-0.20050000000000001</v>
      </c>
      <c r="AC235" s="142">
        <v>-0.20050000000000001</v>
      </c>
      <c r="AD235" s="142">
        <v>-0.1638</v>
      </c>
      <c r="AE235" s="142" t="s">
        <v>50</v>
      </c>
      <c r="AF235" s="142">
        <v>42.08</v>
      </c>
      <c r="AG235" s="142">
        <v>4.9578486170417476E-6</v>
      </c>
      <c r="AH235" s="142">
        <v>0.14199999999999999</v>
      </c>
      <c r="AI235" s="142">
        <v>4.03</v>
      </c>
      <c r="AJ235" s="142">
        <v>4.5</v>
      </c>
      <c r="AK235" s="148">
        <v>3.7000000000000001E-19</v>
      </c>
      <c r="AL235" s="293">
        <v>13.11357839810257</v>
      </c>
      <c r="AM235" s="149">
        <f>AK235*10000*(AL235)*10000000000</f>
        <v>4.8520240072979511E-4</v>
      </c>
    </row>
    <row r="236" spans="1:51" x14ac:dyDescent="0.25">
      <c r="A236" s="141" t="s">
        <v>70</v>
      </c>
      <c r="B236" s="141">
        <v>1.6658999999999999</v>
      </c>
      <c r="C236" s="142">
        <v>2.27</v>
      </c>
      <c r="D236" s="142">
        <v>3.85</v>
      </c>
      <c r="E236" s="142">
        <f t="shared" si="54"/>
        <v>1.696035242290749</v>
      </c>
      <c r="F236" s="142">
        <v>1.99</v>
      </c>
      <c r="G236" s="142">
        <v>2.2450000000000001</v>
      </c>
      <c r="H236" s="142">
        <v>48701</v>
      </c>
      <c r="I236" s="142">
        <v>92</v>
      </c>
      <c r="J236" s="142">
        <v>48</v>
      </c>
      <c r="K236" s="142">
        <v>112.411</v>
      </c>
      <c r="L236" s="142">
        <v>1.2633000000000001</v>
      </c>
      <c r="M236" s="142"/>
      <c r="N236" s="142">
        <v>0.25</v>
      </c>
      <c r="O236" s="142">
        <v>6.2700000000000006E-2</v>
      </c>
      <c r="P236" s="142">
        <v>4.4379999999999997</v>
      </c>
      <c r="Q236" s="142">
        <v>4.4379999999999997</v>
      </c>
      <c r="R236" s="142">
        <v>5.9960000000000004</v>
      </c>
      <c r="S236" s="142">
        <v>81</v>
      </c>
      <c r="T236" s="142">
        <v>81</v>
      </c>
      <c r="U236" s="142">
        <v>117</v>
      </c>
      <c r="V236" s="142">
        <v>3.78</v>
      </c>
      <c r="W236" s="142">
        <v>3.78</v>
      </c>
      <c r="X236" s="142">
        <v>3.54</v>
      </c>
      <c r="Y236" s="142">
        <v>15</v>
      </c>
      <c r="Z236" s="142">
        <v>15</v>
      </c>
      <c r="AA236" s="142">
        <v>35.450000000000003</v>
      </c>
      <c r="AB236" s="142">
        <v>-0.20050000000000001</v>
      </c>
      <c r="AC236" s="142">
        <v>-0.20050000000000001</v>
      </c>
      <c r="AD236" s="142">
        <v>-0.1638</v>
      </c>
      <c r="AE236" s="142" t="s">
        <v>51</v>
      </c>
      <c r="AF236" s="142">
        <v>44.1</v>
      </c>
      <c r="AG236" s="142">
        <v>4.5187843755253608E-6</v>
      </c>
      <c r="AH236" s="142">
        <v>0.152</v>
      </c>
      <c r="AI236" s="142">
        <v>4.16</v>
      </c>
      <c r="AJ236" s="142">
        <v>4.3</v>
      </c>
      <c r="AK236" s="148">
        <v>3.9999999999999996E-21</v>
      </c>
      <c r="AL236" s="293">
        <v>19.378088994864573</v>
      </c>
      <c r="AM236" s="149">
        <f t="shared" si="63"/>
        <v>7.7512355979458282E-6</v>
      </c>
    </row>
    <row r="237" spans="1:51" x14ac:dyDescent="0.25">
      <c r="A237" s="141" t="s">
        <v>70</v>
      </c>
      <c r="B237" s="141">
        <v>1.6658999999999999</v>
      </c>
      <c r="C237" s="142">
        <v>2.27</v>
      </c>
      <c r="D237" s="142"/>
      <c r="E237" s="142">
        <f t="shared" si="54"/>
        <v>0</v>
      </c>
      <c r="F237" s="142">
        <v>1.99</v>
      </c>
      <c r="G237" s="142">
        <v>2.2450000000000001</v>
      </c>
      <c r="H237" s="142">
        <v>48701</v>
      </c>
      <c r="I237" s="142">
        <v>92</v>
      </c>
      <c r="J237" s="142">
        <v>48</v>
      </c>
      <c r="K237" s="142">
        <v>112.411</v>
      </c>
      <c r="L237" s="142">
        <v>1.2633000000000001</v>
      </c>
      <c r="M237" s="142"/>
      <c r="N237" s="142">
        <v>0.25</v>
      </c>
      <c r="O237" s="142">
        <v>6.2700000000000006E-2</v>
      </c>
      <c r="P237" s="142">
        <v>4.4379999999999997</v>
      </c>
      <c r="Q237" s="142">
        <v>4.4379999999999997</v>
      </c>
      <c r="R237" s="142">
        <v>5.9960000000000004</v>
      </c>
      <c r="S237" s="142">
        <v>81</v>
      </c>
      <c r="T237" s="142">
        <v>81</v>
      </c>
      <c r="U237" s="142">
        <v>117</v>
      </c>
      <c r="V237" s="142">
        <v>3.78</v>
      </c>
      <c r="W237" s="142">
        <v>3.78</v>
      </c>
      <c r="X237" s="142">
        <v>3.54</v>
      </c>
      <c r="Y237" s="142">
        <v>15</v>
      </c>
      <c r="Z237" s="142">
        <v>15</v>
      </c>
      <c r="AA237" s="142">
        <v>35.450000000000003</v>
      </c>
      <c r="AB237" s="142">
        <v>-0.20050000000000001</v>
      </c>
      <c r="AC237" s="142">
        <v>-0.20050000000000001</v>
      </c>
      <c r="AD237" s="142">
        <v>-0.1638</v>
      </c>
      <c r="AE237" s="142" t="s">
        <v>52</v>
      </c>
      <c r="AF237" s="142">
        <v>58.12</v>
      </c>
      <c r="AG237" s="142">
        <v>2.9135357642312415E-6</v>
      </c>
      <c r="AH237" s="142">
        <v>0.2</v>
      </c>
      <c r="AI237" s="142">
        <v>4.5199999999999996</v>
      </c>
      <c r="AJ237" s="142">
        <v>4.5</v>
      </c>
      <c r="AK237" s="144"/>
      <c r="AL237" s="293"/>
      <c r="AM237" s="149"/>
    </row>
    <row r="238" spans="1:51" x14ac:dyDescent="0.25">
      <c r="A238" s="141" t="s">
        <v>70</v>
      </c>
      <c r="B238" s="141">
        <v>1.6658999999999999</v>
      </c>
      <c r="C238" s="142">
        <v>2.27</v>
      </c>
      <c r="D238" s="142">
        <v>3.73</v>
      </c>
      <c r="E238" s="142">
        <f t="shared" ref="E238:E241" si="65">D238/C238</f>
        <v>1.6431718061674008</v>
      </c>
      <c r="F238" s="142">
        <v>1.99</v>
      </c>
      <c r="G238" s="142">
        <v>2.2450000000000001</v>
      </c>
      <c r="H238" s="142">
        <v>48701</v>
      </c>
      <c r="I238" s="142">
        <v>92</v>
      </c>
      <c r="J238" s="142">
        <v>48</v>
      </c>
      <c r="K238" s="142">
        <v>112.411</v>
      </c>
      <c r="L238" s="142">
        <v>1.2633000000000001</v>
      </c>
      <c r="M238" s="142"/>
      <c r="N238" s="142">
        <v>0.25</v>
      </c>
      <c r="O238" s="142">
        <v>6.2700000000000006E-2</v>
      </c>
      <c r="P238" s="142">
        <v>4.4379999999999997</v>
      </c>
      <c r="Q238" s="142">
        <v>4.4379999999999997</v>
      </c>
      <c r="R238" s="142">
        <v>5.9960000000000004</v>
      </c>
      <c r="S238" s="142">
        <v>81</v>
      </c>
      <c r="T238" s="142">
        <v>81</v>
      </c>
      <c r="U238" s="142">
        <v>117</v>
      </c>
      <c r="V238" s="142">
        <v>3.78</v>
      </c>
      <c r="W238" s="142">
        <v>3.78</v>
      </c>
      <c r="X238" s="142">
        <v>3.54</v>
      </c>
      <c r="Y238" s="142">
        <v>15</v>
      </c>
      <c r="Z238" s="142">
        <v>15</v>
      </c>
      <c r="AA238" s="142">
        <v>35.450000000000003</v>
      </c>
      <c r="AB238" s="142">
        <v>-0.20050000000000001</v>
      </c>
      <c r="AC238" s="142">
        <v>-0.20050000000000001</v>
      </c>
      <c r="AD238" s="142">
        <v>-0.1638</v>
      </c>
      <c r="AE238" s="142" t="s">
        <v>53</v>
      </c>
      <c r="AF238" s="142">
        <v>83.8</v>
      </c>
      <c r="AG238" s="143"/>
      <c r="AH238" s="142">
        <v>5.0000000000000001E-3</v>
      </c>
      <c r="AI238" s="142">
        <v>4</v>
      </c>
      <c r="AJ238" s="142">
        <v>3.69</v>
      </c>
      <c r="AK238" s="144">
        <v>3.0000000000000001E-17</v>
      </c>
      <c r="AL238" s="297"/>
      <c r="AM238" s="149">
        <f t="shared" ref="AM238:AM241" si="66">AK238*10000*(AL238)*10000000000</f>
        <v>0</v>
      </c>
    </row>
    <row r="239" spans="1:51" ht="20.25" x14ac:dyDescent="0.25">
      <c r="A239" s="141" t="s">
        <v>70</v>
      </c>
      <c r="B239" s="141">
        <v>1.6658999999999999</v>
      </c>
      <c r="C239" s="142">
        <v>2.27</v>
      </c>
      <c r="D239" s="142">
        <v>3.87</v>
      </c>
      <c r="E239" s="142">
        <f t="shared" si="65"/>
        <v>1.7048458149779735</v>
      </c>
      <c r="F239" s="142">
        <v>1.99</v>
      </c>
      <c r="G239" s="142">
        <v>2.2450000000000001</v>
      </c>
      <c r="H239" s="142">
        <v>48701</v>
      </c>
      <c r="I239" s="142">
        <v>92</v>
      </c>
      <c r="J239" s="142">
        <v>48</v>
      </c>
      <c r="K239" s="142">
        <v>112.411</v>
      </c>
      <c r="L239" s="142">
        <v>1.2633000000000001</v>
      </c>
      <c r="M239" s="142"/>
      <c r="N239" s="142">
        <v>0.25</v>
      </c>
      <c r="O239" s="142">
        <v>6.2700000000000006E-2</v>
      </c>
      <c r="P239" s="142">
        <v>4.4379999999999997</v>
      </c>
      <c r="Q239" s="142">
        <v>4.4379999999999997</v>
      </c>
      <c r="R239" s="142">
        <v>5.9960000000000004</v>
      </c>
      <c r="S239" s="142">
        <v>81</v>
      </c>
      <c r="T239" s="142">
        <v>81</v>
      </c>
      <c r="U239" s="142">
        <v>117</v>
      </c>
      <c r="V239" s="142">
        <v>3.78</v>
      </c>
      <c r="W239" s="142">
        <v>3.78</v>
      </c>
      <c r="X239" s="142">
        <v>3.54</v>
      </c>
      <c r="Y239" s="142">
        <v>15</v>
      </c>
      <c r="Z239" s="142">
        <v>15</v>
      </c>
      <c r="AA239" s="142">
        <v>35.450000000000003</v>
      </c>
      <c r="AB239" s="142">
        <v>-0.20050000000000001</v>
      </c>
      <c r="AC239" s="142">
        <v>-0.20050000000000001</v>
      </c>
      <c r="AD239" s="142">
        <v>-0.1638</v>
      </c>
      <c r="AE239" s="142" t="s">
        <v>54</v>
      </c>
      <c r="AF239" s="142">
        <v>131.29</v>
      </c>
      <c r="AG239" s="143"/>
      <c r="AH239" s="142">
        <v>8.0000000000000002E-3</v>
      </c>
      <c r="AI239" s="142">
        <v>4.0999999999999996</v>
      </c>
      <c r="AJ239" s="142">
        <v>4.0999999999999996</v>
      </c>
      <c r="AK239" s="143">
        <v>7.5000000000000007E-21</v>
      </c>
      <c r="AL239" s="297"/>
      <c r="AM239" s="149">
        <f t="shared" si="66"/>
        <v>0</v>
      </c>
    </row>
    <row r="240" spans="1:51" x14ac:dyDescent="0.25">
      <c r="A240" s="141" t="s">
        <v>70</v>
      </c>
      <c r="B240" s="141">
        <v>1.6658999999999999</v>
      </c>
      <c r="C240" s="142">
        <v>2.27</v>
      </c>
      <c r="D240" s="142">
        <v>3.85</v>
      </c>
      <c r="E240" s="142">
        <f t="shared" si="65"/>
        <v>1.696035242290749</v>
      </c>
      <c r="F240" s="142">
        <v>1.99</v>
      </c>
      <c r="G240" s="142">
        <v>2.2450000000000001</v>
      </c>
      <c r="H240" s="142">
        <v>48701</v>
      </c>
      <c r="I240" s="142">
        <v>92</v>
      </c>
      <c r="J240" s="142">
        <v>48</v>
      </c>
      <c r="K240" s="142">
        <v>112.411</v>
      </c>
      <c r="L240" s="142">
        <v>1.2633000000000001</v>
      </c>
      <c r="M240" s="142"/>
      <c r="N240" s="142">
        <v>0.25</v>
      </c>
      <c r="O240" s="142">
        <v>6.2700000000000006E-2</v>
      </c>
      <c r="P240" s="142">
        <v>4.4379999999999997</v>
      </c>
      <c r="Q240" s="142">
        <v>4.4379999999999997</v>
      </c>
      <c r="R240" s="142">
        <v>5.9960000000000004</v>
      </c>
      <c r="S240" s="142">
        <v>81</v>
      </c>
      <c r="T240" s="142">
        <v>81</v>
      </c>
      <c r="U240" s="142">
        <v>117</v>
      </c>
      <c r="V240" s="142">
        <v>3.78</v>
      </c>
      <c r="W240" s="142">
        <v>3.78</v>
      </c>
      <c r="X240" s="142">
        <v>3.54</v>
      </c>
      <c r="Y240" s="142">
        <v>15</v>
      </c>
      <c r="Z240" s="142">
        <v>15</v>
      </c>
      <c r="AA240" s="142">
        <v>35.450000000000003</v>
      </c>
      <c r="AB240" s="142">
        <v>-0.20050000000000001</v>
      </c>
      <c r="AC240" s="142">
        <v>-0.20050000000000001</v>
      </c>
      <c r="AD240" s="142">
        <v>-0.1638</v>
      </c>
      <c r="AE240" s="142" t="s">
        <v>55</v>
      </c>
      <c r="AF240" s="142">
        <v>146.06</v>
      </c>
      <c r="AG240" s="142"/>
      <c r="AH240" s="142">
        <v>0.21</v>
      </c>
      <c r="AI240" s="142">
        <v>5.13</v>
      </c>
      <c r="AJ240" s="142">
        <v>5.0999999999999996</v>
      </c>
      <c r="AK240" s="144"/>
      <c r="AL240" s="297"/>
      <c r="AM240" s="149">
        <f t="shared" si="66"/>
        <v>0</v>
      </c>
    </row>
    <row r="241" spans="1:39" x14ac:dyDescent="0.25">
      <c r="A241" s="141" t="s">
        <v>70</v>
      </c>
      <c r="B241" s="141">
        <v>1.6658999999999999</v>
      </c>
      <c r="C241" s="142">
        <v>2.27</v>
      </c>
      <c r="D241" s="142"/>
      <c r="E241" s="142">
        <f t="shared" si="65"/>
        <v>0</v>
      </c>
      <c r="F241" s="142">
        <v>1.99</v>
      </c>
      <c r="G241" s="142">
        <v>2.2450000000000001</v>
      </c>
      <c r="H241" s="142">
        <v>48701</v>
      </c>
      <c r="I241" s="142">
        <v>92</v>
      </c>
      <c r="J241" s="142">
        <v>48</v>
      </c>
      <c r="K241" s="142">
        <v>112.411</v>
      </c>
      <c r="L241" s="142">
        <v>1.2633000000000001</v>
      </c>
      <c r="M241" s="142"/>
      <c r="N241" s="142">
        <v>0.25</v>
      </c>
      <c r="O241" s="142">
        <v>6.2700000000000006E-2</v>
      </c>
      <c r="P241" s="142">
        <v>4.4379999999999997</v>
      </c>
      <c r="Q241" s="142">
        <v>4.4379999999999997</v>
      </c>
      <c r="R241" s="142">
        <v>5.9960000000000004</v>
      </c>
      <c r="S241" s="142">
        <v>81</v>
      </c>
      <c r="T241" s="142">
        <v>81</v>
      </c>
      <c r="U241" s="142">
        <v>117</v>
      </c>
      <c r="V241" s="142">
        <v>3.78</v>
      </c>
      <c r="W241" s="142">
        <v>3.78</v>
      </c>
      <c r="X241" s="142">
        <v>3.54</v>
      </c>
      <c r="Y241" s="142">
        <v>15</v>
      </c>
      <c r="Z241" s="142">
        <v>15</v>
      </c>
      <c r="AA241" s="142">
        <v>35.450000000000003</v>
      </c>
      <c r="AB241" s="142">
        <v>-0.20050000000000001</v>
      </c>
      <c r="AC241" s="142">
        <v>-0.20050000000000001</v>
      </c>
      <c r="AD241" s="142">
        <v>-0.1638</v>
      </c>
      <c r="AE241" s="142" t="s">
        <v>56</v>
      </c>
      <c r="AF241" s="142">
        <v>222</v>
      </c>
      <c r="AG241" s="143"/>
      <c r="AH241" s="142">
        <v>8.0000000000000002E-3</v>
      </c>
      <c r="AI241" s="142">
        <v>4.2</v>
      </c>
      <c r="AJ241" s="142">
        <v>4.2</v>
      </c>
      <c r="AK241" s="144">
        <v>1.36E-22</v>
      </c>
      <c r="AL241" s="297"/>
      <c r="AM241" s="149">
        <f t="shared" si="66"/>
        <v>0</v>
      </c>
    </row>
    <row r="242" spans="1:39" x14ac:dyDescent="0.25">
      <c r="A242" s="26" t="s">
        <v>71</v>
      </c>
      <c r="B242" s="26">
        <v>1.657</v>
      </c>
      <c r="C242" s="27">
        <v>3.56</v>
      </c>
      <c r="D242" s="27">
        <v>3.6</v>
      </c>
      <c r="E242" s="27">
        <f t="shared" si="54"/>
        <v>1.0112359550561798</v>
      </c>
      <c r="F242" s="27"/>
      <c r="G242" s="27">
        <v>2.0990000000000002</v>
      </c>
      <c r="H242" s="27">
        <v>50877.440000000002</v>
      </c>
      <c r="I242" s="27">
        <v>71</v>
      </c>
      <c r="J242" s="27">
        <v>12</v>
      </c>
      <c r="K242" s="27">
        <v>24.305</v>
      </c>
      <c r="L242" s="27">
        <v>1.3746</v>
      </c>
      <c r="M242" s="27"/>
      <c r="N242" s="27">
        <v>0.25</v>
      </c>
      <c r="O242" s="27">
        <v>6.2700000000000006E-2</v>
      </c>
      <c r="P242" s="27">
        <v>4.4379999999999997</v>
      </c>
      <c r="Q242" s="27">
        <v>4.4379999999999997</v>
      </c>
      <c r="R242" s="27">
        <v>4.4379999999999997</v>
      </c>
      <c r="S242" s="27">
        <v>81</v>
      </c>
      <c r="T242" s="27">
        <v>81</v>
      </c>
      <c r="U242" s="27">
        <v>81</v>
      </c>
      <c r="V242" s="27">
        <v>3.78</v>
      </c>
      <c r="W242" s="27">
        <v>3.78</v>
      </c>
      <c r="X242" s="27">
        <v>3.78</v>
      </c>
      <c r="Y242" s="27">
        <v>15</v>
      </c>
      <c r="Z242" s="27">
        <v>15</v>
      </c>
      <c r="AA242" s="27">
        <v>15</v>
      </c>
      <c r="AB242" s="27">
        <v>-0.20269999999999999</v>
      </c>
      <c r="AC242" s="27">
        <v>-0.20269999999999999</v>
      </c>
      <c r="AD242" s="27">
        <v>-0.20269999999999999</v>
      </c>
      <c r="AE242" s="27" t="s">
        <v>42</v>
      </c>
      <c r="AF242" s="27">
        <v>4.0019999999999998</v>
      </c>
      <c r="AG242" s="85">
        <v>1.213598928416634E-4</v>
      </c>
      <c r="AH242" s="27">
        <v>-0.39</v>
      </c>
      <c r="AI242" s="27">
        <v>2.66</v>
      </c>
      <c r="AJ242" s="27">
        <v>2.6</v>
      </c>
      <c r="AK242" s="118">
        <v>4.1600000000000002E-8</v>
      </c>
      <c r="AL242" s="291">
        <v>5.8657569909933045E-3</v>
      </c>
      <c r="AM242" s="29">
        <f t="shared" si="63"/>
        <v>24401.549082532147</v>
      </c>
    </row>
    <row r="243" spans="1:39" x14ac:dyDescent="0.25">
      <c r="A243" s="26" t="s">
        <v>71</v>
      </c>
      <c r="B243" s="26">
        <v>1.657</v>
      </c>
      <c r="C243" s="27">
        <v>3.56</v>
      </c>
      <c r="D243" s="27">
        <v>3.62</v>
      </c>
      <c r="E243" s="27">
        <f t="shared" si="54"/>
        <v>1.0168539325842696</v>
      </c>
      <c r="F243" s="27"/>
      <c r="G243" s="27">
        <v>2.0990000000000002</v>
      </c>
      <c r="H243" s="27">
        <v>50877.440000000002</v>
      </c>
      <c r="I243" s="27">
        <v>71</v>
      </c>
      <c r="J243" s="27">
        <v>12</v>
      </c>
      <c r="K243" s="27">
        <v>24.305</v>
      </c>
      <c r="L243" s="27">
        <v>1.3746</v>
      </c>
      <c r="M243" s="27"/>
      <c r="N243" s="27">
        <v>0.25</v>
      </c>
      <c r="O243" s="27">
        <v>6.2700000000000006E-2</v>
      </c>
      <c r="P243" s="27">
        <v>4.4379999999999997</v>
      </c>
      <c r="Q243" s="27">
        <v>4.4379999999999997</v>
      </c>
      <c r="R243" s="27">
        <v>4.4379999999999997</v>
      </c>
      <c r="S243" s="27">
        <v>81</v>
      </c>
      <c r="T243" s="27">
        <v>81</v>
      </c>
      <c r="U243" s="27">
        <v>81</v>
      </c>
      <c r="V243" s="27">
        <v>3.78</v>
      </c>
      <c r="W243" s="27">
        <v>3.78</v>
      </c>
      <c r="X243" s="27">
        <v>3.78</v>
      </c>
      <c r="Y243" s="27">
        <v>15</v>
      </c>
      <c r="Z243" s="27">
        <v>15</v>
      </c>
      <c r="AA243" s="27">
        <v>15</v>
      </c>
      <c r="AB243" s="27">
        <v>-0.20269999999999999</v>
      </c>
      <c r="AC243" s="27">
        <v>-0.20269999999999999</v>
      </c>
      <c r="AD243" s="27">
        <v>-0.20269999999999999</v>
      </c>
      <c r="AE243" s="27" t="s">
        <v>43</v>
      </c>
      <c r="AF243" s="27">
        <v>2.0099999999999998</v>
      </c>
      <c r="AG243" s="85">
        <v>1.0828692705685033E-4</v>
      </c>
      <c r="AH243" s="27">
        <v>-0.217</v>
      </c>
      <c r="AI243" s="27">
        <v>2.76</v>
      </c>
      <c r="AJ243" s="27">
        <v>2.89</v>
      </c>
      <c r="AK243" s="118">
        <v>2.9999999999999997E-8</v>
      </c>
      <c r="AL243" s="291">
        <v>9.745199062088818E-3</v>
      </c>
      <c r="AM243" s="29">
        <f t="shared" si="63"/>
        <v>29235.597186266452</v>
      </c>
    </row>
    <row r="244" spans="1:39" x14ac:dyDescent="0.25">
      <c r="A244" s="26" t="s">
        <v>71</v>
      </c>
      <c r="B244" s="26">
        <v>1.657</v>
      </c>
      <c r="C244" s="27">
        <v>3.56</v>
      </c>
      <c r="D244" s="27"/>
      <c r="E244" s="27">
        <f t="shared" si="54"/>
        <v>0</v>
      </c>
      <c r="F244" s="27"/>
      <c r="G244" s="27">
        <v>2.0990000000000002</v>
      </c>
      <c r="H244" s="27">
        <v>50877.440000000002</v>
      </c>
      <c r="I244" s="27">
        <v>71</v>
      </c>
      <c r="J244" s="27">
        <v>12</v>
      </c>
      <c r="K244" s="27">
        <v>24.305</v>
      </c>
      <c r="L244" s="27">
        <v>1.3746</v>
      </c>
      <c r="M244" s="27"/>
      <c r="N244" s="27">
        <v>0.25</v>
      </c>
      <c r="O244" s="27">
        <v>6.2700000000000006E-2</v>
      </c>
      <c r="P244" s="27">
        <v>4.4379999999999997</v>
      </c>
      <c r="Q244" s="27">
        <v>4.4379999999999997</v>
      </c>
      <c r="R244" s="27">
        <v>4.4379999999999997</v>
      </c>
      <c r="S244" s="27">
        <v>81</v>
      </c>
      <c r="T244" s="27">
        <v>81</v>
      </c>
      <c r="U244" s="27">
        <v>81</v>
      </c>
      <c r="V244" s="27">
        <v>3.78</v>
      </c>
      <c r="W244" s="27">
        <v>3.78</v>
      </c>
      <c r="X244" s="27">
        <v>3.78</v>
      </c>
      <c r="Y244" s="27">
        <v>15</v>
      </c>
      <c r="Z244" s="27">
        <v>15</v>
      </c>
      <c r="AA244" s="27">
        <v>15</v>
      </c>
      <c r="AB244" s="27">
        <v>-0.20269999999999999</v>
      </c>
      <c r="AC244" s="27">
        <v>-0.20269999999999999</v>
      </c>
      <c r="AD244" s="27">
        <v>-0.20269999999999999</v>
      </c>
      <c r="AE244" s="27" t="s">
        <v>44</v>
      </c>
      <c r="AF244" s="27">
        <v>31.998999999999999</v>
      </c>
      <c r="AG244" s="85">
        <v>1.5402755908922099E-5</v>
      </c>
      <c r="AH244" s="27">
        <v>2.1999999999999999E-2</v>
      </c>
      <c r="AI244" s="27">
        <v>2.94</v>
      </c>
      <c r="AJ244" s="27">
        <v>3.46</v>
      </c>
      <c r="AK244" s="118">
        <v>3E-9</v>
      </c>
      <c r="AL244" s="291">
        <v>4.5747360557980427E-2</v>
      </c>
      <c r="AM244" s="29">
        <f t="shared" si="63"/>
        <v>13724.208167394128</v>
      </c>
    </row>
    <row r="245" spans="1:39" x14ac:dyDescent="0.25">
      <c r="A245" s="26" t="s">
        <v>71</v>
      </c>
      <c r="B245" s="26">
        <v>1.657</v>
      </c>
      <c r="C245" s="27">
        <v>3.56</v>
      </c>
      <c r="D245" s="27">
        <v>3.65</v>
      </c>
      <c r="E245" s="27">
        <f t="shared" si="54"/>
        <v>1.0252808988764044</v>
      </c>
      <c r="F245" s="27"/>
      <c r="G245" s="27">
        <v>2.0990000000000002</v>
      </c>
      <c r="H245" s="27">
        <v>50877.440000000002</v>
      </c>
      <c r="I245" s="27">
        <v>71</v>
      </c>
      <c r="J245" s="27">
        <v>12</v>
      </c>
      <c r="K245" s="27">
        <v>24.305</v>
      </c>
      <c r="L245" s="27">
        <v>1.3746</v>
      </c>
      <c r="M245" s="27"/>
      <c r="N245" s="27">
        <v>0.25</v>
      </c>
      <c r="O245" s="27">
        <v>6.2700000000000006E-2</v>
      </c>
      <c r="P245" s="27">
        <v>4.4379999999999997</v>
      </c>
      <c r="Q245" s="27">
        <v>4.4379999999999997</v>
      </c>
      <c r="R245" s="27">
        <v>4.4379999999999997</v>
      </c>
      <c r="S245" s="27">
        <v>81</v>
      </c>
      <c r="T245" s="27">
        <v>81</v>
      </c>
      <c r="U245" s="27">
        <v>81</v>
      </c>
      <c r="V245" s="27">
        <v>3.78</v>
      </c>
      <c r="W245" s="27">
        <v>3.78</v>
      </c>
      <c r="X245" s="27">
        <v>3.78</v>
      </c>
      <c r="Y245" s="27">
        <v>15</v>
      </c>
      <c r="Z245" s="27">
        <v>15</v>
      </c>
      <c r="AA245" s="27">
        <v>15</v>
      </c>
      <c r="AB245" s="27">
        <v>-0.20269999999999999</v>
      </c>
      <c r="AC245" s="27">
        <v>-0.20269999999999999</v>
      </c>
      <c r="AD245" s="27">
        <v>-0.20269999999999999</v>
      </c>
      <c r="AE245" s="27" t="s">
        <v>45</v>
      </c>
      <c r="AF245" s="27">
        <v>44.01</v>
      </c>
      <c r="AG245" s="85">
        <v>8.9625087063364713E-6</v>
      </c>
      <c r="AH245" s="27">
        <v>0.22500000000000001</v>
      </c>
      <c r="AI245" s="27">
        <v>3.24</v>
      </c>
      <c r="AJ245" s="27">
        <v>3.3</v>
      </c>
      <c r="AK245" s="118">
        <v>1.8E-9</v>
      </c>
      <c r="AL245" s="291">
        <v>0.21391708506991616</v>
      </c>
      <c r="AM245" s="29">
        <f t="shared" si="63"/>
        <v>38505.075312584908</v>
      </c>
    </row>
    <row r="246" spans="1:39" x14ac:dyDescent="0.25">
      <c r="A246" s="26" t="s">
        <v>71</v>
      </c>
      <c r="B246" s="26">
        <v>1.657</v>
      </c>
      <c r="C246" s="27">
        <v>3.56</v>
      </c>
      <c r="D246" s="27">
        <v>3.73</v>
      </c>
      <c r="E246" s="27">
        <f t="shared" si="54"/>
        <v>1.047752808988764</v>
      </c>
      <c r="F246" s="27"/>
      <c r="G246" s="27">
        <v>2.0990000000000002</v>
      </c>
      <c r="H246" s="27">
        <v>50877.440000000002</v>
      </c>
      <c r="I246" s="27">
        <v>71</v>
      </c>
      <c r="J246" s="27">
        <v>12</v>
      </c>
      <c r="K246" s="27">
        <v>24.305</v>
      </c>
      <c r="L246" s="27">
        <v>1.3746</v>
      </c>
      <c r="M246" s="27"/>
      <c r="N246" s="27">
        <v>0.25</v>
      </c>
      <c r="O246" s="27">
        <v>6.2700000000000006E-2</v>
      </c>
      <c r="P246" s="27">
        <v>4.4379999999999997</v>
      </c>
      <c r="Q246" s="27">
        <v>4.4379999999999997</v>
      </c>
      <c r="R246" s="27">
        <v>4.4379999999999997</v>
      </c>
      <c r="S246" s="27">
        <v>81</v>
      </c>
      <c r="T246" s="27">
        <v>81</v>
      </c>
      <c r="U246" s="27">
        <v>81</v>
      </c>
      <c r="V246" s="27">
        <v>3.78</v>
      </c>
      <c r="W246" s="27">
        <v>3.78</v>
      </c>
      <c r="X246" s="27">
        <v>3.78</v>
      </c>
      <c r="Y246" s="27">
        <v>15</v>
      </c>
      <c r="Z246" s="27">
        <v>15</v>
      </c>
      <c r="AA246" s="27">
        <v>15</v>
      </c>
      <c r="AB246" s="27">
        <v>-0.20269999999999999</v>
      </c>
      <c r="AC246" s="27">
        <v>-0.20269999999999999</v>
      </c>
      <c r="AD246" s="27">
        <v>-0.20269999999999999</v>
      </c>
      <c r="AE246" s="27" t="s">
        <v>46</v>
      </c>
      <c r="AF246" s="27">
        <v>28</v>
      </c>
      <c r="AG246" s="85">
        <v>1.4859953853764374E-5</v>
      </c>
      <c r="AH246" s="27">
        <v>3.6999999999999998E-2</v>
      </c>
      <c r="AI246" s="27">
        <v>3.13</v>
      </c>
      <c r="AJ246" s="27">
        <v>3.64</v>
      </c>
      <c r="AK246" s="126">
        <v>1.2E-9</v>
      </c>
      <c r="AL246" s="291">
        <v>4.0216236986407881E-2</v>
      </c>
      <c r="AM246" s="29">
        <f t="shared" si="63"/>
        <v>4825.948438368946</v>
      </c>
    </row>
    <row r="247" spans="1:39" x14ac:dyDescent="0.25">
      <c r="A247" s="26" t="s">
        <v>71</v>
      </c>
      <c r="B247" s="26">
        <v>1.657</v>
      </c>
      <c r="C247" s="27">
        <v>3.56</v>
      </c>
      <c r="D247" s="27">
        <v>3.82</v>
      </c>
      <c r="E247" s="27">
        <f t="shared" si="54"/>
        <v>1.0730337078651684</v>
      </c>
      <c r="F247" s="27"/>
      <c r="G247" s="27">
        <v>2.0990000000000002</v>
      </c>
      <c r="H247" s="27">
        <v>50877.440000000002</v>
      </c>
      <c r="I247" s="27">
        <v>71</v>
      </c>
      <c r="J247" s="27">
        <v>12</v>
      </c>
      <c r="K247" s="27">
        <v>24.305</v>
      </c>
      <c r="L247" s="27">
        <v>1.3746</v>
      </c>
      <c r="M247" s="27"/>
      <c r="N247" s="27">
        <v>0.25</v>
      </c>
      <c r="O247" s="27">
        <v>6.2700000000000006E-2</v>
      </c>
      <c r="P247" s="27">
        <v>4.4379999999999997</v>
      </c>
      <c r="Q247" s="27">
        <v>4.4379999999999997</v>
      </c>
      <c r="R247" s="27">
        <v>4.4379999999999997</v>
      </c>
      <c r="S247" s="27">
        <v>81</v>
      </c>
      <c r="T247" s="27">
        <v>81</v>
      </c>
      <c r="U247" s="27">
        <v>81</v>
      </c>
      <c r="V247" s="27">
        <v>3.78</v>
      </c>
      <c r="W247" s="27">
        <v>3.78</v>
      </c>
      <c r="X247" s="27">
        <v>3.78</v>
      </c>
      <c r="Y247" s="27">
        <v>15</v>
      </c>
      <c r="Z247" s="27">
        <v>15</v>
      </c>
      <c r="AA247" s="27">
        <v>15</v>
      </c>
      <c r="AB247" s="27">
        <v>-0.20269999999999999</v>
      </c>
      <c r="AC247" s="27">
        <v>-0.20269999999999999</v>
      </c>
      <c r="AD247" s="27">
        <v>-0.20269999999999999</v>
      </c>
      <c r="AE247" s="27" t="s">
        <v>47</v>
      </c>
      <c r="AF247" s="27">
        <v>16.04</v>
      </c>
      <c r="AG247" s="85">
        <v>1.6328551327402565E-5</v>
      </c>
      <c r="AH247" s="27">
        <v>1.0999999999999999E-2</v>
      </c>
      <c r="AI247" s="27">
        <v>3.25</v>
      </c>
      <c r="AJ247" s="27">
        <v>3.8</v>
      </c>
      <c r="AK247" s="126">
        <v>5.7999999999999996E-10</v>
      </c>
      <c r="AL247" s="291">
        <v>0.12238611798146343</v>
      </c>
      <c r="AM247" s="29">
        <f t="shared" si="63"/>
        <v>7098.3948429248785</v>
      </c>
    </row>
    <row r="248" spans="1:39" x14ac:dyDescent="0.25">
      <c r="A248" s="26" t="s">
        <v>71</v>
      </c>
      <c r="B248" s="26">
        <v>1.657</v>
      </c>
      <c r="C248" s="27">
        <v>3.56</v>
      </c>
      <c r="D248" s="27">
        <v>3.73</v>
      </c>
      <c r="E248" s="27">
        <f t="shared" ref="E248:E249" si="67">D248/C248</f>
        <v>1.047752808988764</v>
      </c>
      <c r="F248" s="27"/>
      <c r="G248" s="27">
        <v>2.0990000000000002</v>
      </c>
      <c r="H248" s="27">
        <v>50877.440000000002</v>
      </c>
      <c r="I248" s="27">
        <v>71</v>
      </c>
      <c r="J248" s="27">
        <v>12</v>
      </c>
      <c r="K248" s="27">
        <v>24.305</v>
      </c>
      <c r="L248" s="27">
        <v>1.3746</v>
      </c>
      <c r="M248" s="27"/>
      <c r="N248" s="27">
        <v>0.25</v>
      </c>
      <c r="O248" s="27">
        <v>6.2700000000000006E-2</v>
      </c>
      <c r="P248" s="27">
        <v>4.4379999999999997</v>
      </c>
      <c r="Q248" s="27">
        <v>4.4379999999999997</v>
      </c>
      <c r="R248" s="27">
        <v>4.4379999999999997</v>
      </c>
      <c r="S248" s="27">
        <v>81</v>
      </c>
      <c r="T248" s="27">
        <v>81</v>
      </c>
      <c r="U248" s="27">
        <v>81</v>
      </c>
      <c r="V248" s="27">
        <v>3.78</v>
      </c>
      <c r="W248" s="27">
        <v>3.78</v>
      </c>
      <c r="X248" s="27">
        <v>3.78</v>
      </c>
      <c r="Y248" s="27">
        <v>15</v>
      </c>
      <c r="Z248" s="27">
        <v>15</v>
      </c>
      <c r="AA248" s="27">
        <v>15</v>
      </c>
      <c r="AB248" s="27">
        <v>-0.20269999999999999</v>
      </c>
      <c r="AC248" s="27">
        <v>-0.20269999999999999</v>
      </c>
      <c r="AD248" s="27">
        <v>-0.20269999999999999</v>
      </c>
      <c r="AE248" s="27" t="s">
        <v>536</v>
      </c>
      <c r="AF248" s="27">
        <v>46.005499999999998</v>
      </c>
      <c r="AG248" s="85"/>
      <c r="AH248" s="27">
        <v>0.83399999999999996</v>
      </c>
      <c r="AI248" s="27">
        <v>3.22</v>
      </c>
      <c r="AJ248" s="27">
        <v>3.3</v>
      </c>
      <c r="AK248" s="126">
        <v>5.9300000000000002E-10</v>
      </c>
      <c r="AL248" s="291"/>
      <c r="AM248" s="29"/>
    </row>
    <row r="249" spans="1:39" x14ac:dyDescent="0.25">
      <c r="A249" s="26" t="s">
        <v>71</v>
      </c>
      <c r="B249" s="26">
        <v>1.657</v>
      </c>
      <c r="C249" s="27">
        <v>3.56</v>
      </c>
      <c r="D249" s="27">
        <v>3.82</v>
      </c>
      <c r="E249" s="27">
        <f t="shared" si="67"/>
        <v>1.0730337078651684</v>
      </c>
      <c r="F249" s="27"/>
      <c r="G249" s="27">
        <v>2.0990000000000002</v>
      </c>
      <c r="H249" s="27">
        <v>50877.440000000002</v>
      </c>
      <c r="I249" s="27">
        <v>71</v>
      </c>
      <c r="J249" s="27">
        <v>12</v>
      </c>
      <c r="K249" s="27">
        <v>24.305</v>
      </c>
      <c r="L249" s="27">
        <v>1.3746</v>
      </c>
      <c r="M249" s="27"/>
      <c r="N249" s="27">
        <v>0.25</v>
      </c>
      <c r="O249" s="27">
        <v>6.2700000000000006E-2</v>
      </c>
      <c r="P249" s="27">
        <v>4.4379999999999997</v>
      </c>
      <c r="Q249" s="27">
        <v>4.4379999999999997</v>
      </c>
      <c r="R249" s="27">
        <v>4.4379999999999997</v>
      </c>
      <c r="S249" s="27">
        <v>81</v>
      </c>
      <c r="T249" s="27">
        <v>81</v>
      </c>
      <c r="U249" s="27">
        <v>81</v>
      </c>
      <c r="V249" s="27">
        <v>3.78</v>
      </c>
      <c r="W249" s="27">
        <v>3.78</v>
      </c>
      <c r="X249" s="27">
        <v>3.78</v>
      </c>
      <c r="Y249" s="27">
        <v>15</v>
      </c>
      <c r="Z249" s="27">
        <v>15</v>
      </c>
      <c r="AA249" s="27">
        <v>15</v>
      </c>
      <c r="AB249" s="27">
        <v>-0.20269999999999999</v>
      </c>
      <c r="AC249" s="27">
        <v>-0.20269999999999999</v>
      </c>
      <c r="AD249" s="27">
        <v>-0.20269999999999999</v>
      </c>
      <c r="AE249" s="27" t="s">
        <v>537</v>
      </c>
      <c r="AF249" s="27">
        <v>64.066000000000003</v>
      </c>
      <c r="AG249" s="85"/>
      <c r="AH249" s="27">
        <v>0.251</v>
      </c>
      <c r="AI249" s="27">
        <v>3.55</v>
      </c>
      <c r="AJ249" s="27">
        <v>4.0999999999999996</v>
      </c>
      <c r="AK249" s="126">
        <v>5.8400000000000002E-12</v>
      </c>
      <c r="AL249" s="291"/>
      <c r="AM249" s="29"/>
    </row>
    <row r="250" spans="1:39" x14ac:dyDescent="0.25">
      <c r="A250" s="26" t="s">
        <v>71</v>
      </c>
      <c r="B250" s="26">
        <v>1.657</v>
      </c>
      <c r="C250" s="27">
        <v>3.56</v>
      </c>
      <c r="D250" s="27">
        <v>3.84</v>
      </c>
      <c r="E250" s="27">
        <f t="shared" si="54"/>
        <v>1.0786516853932584</v>
      </c>
      <c r="F250" s="27"/>
      <c r="G250" s="27">
        <v>2.0990000000000002</v>
      </c>
      <c r="H250" s="27">
        <v>50877.440000000002</v>
      </c>
      <c r="I250" s="27">
        <v>71</v>
      </c>
      <c r="J250" s="27">
        <v>12</v>
      </c>
      <c r="K250" s="27">
        <v>24.305</v>
      </c>
      <c r="L250" s="27">
        <v>1.3746</v>
      </c>
      <c r="M250" s="27"/>
      <c r="N250" s="27">
        <v>0.25</v>
      </c>
      <c r="O250" s="27">
        <v>6.2700000000000006E-2</v>
      </c>
      <c r="P250" s="27">
        <v>4.4379999999999997</v>
      </c>
      <c r="Q250" s="27">
        <v>4.4379999999999997</v>
      </c>
      <c r="R250" s="27">
        <v>4.4379999999999997</v>
      </c>
      <c r="S250" s="27">
        <v>81</v>
      </c>
      <c r="T250" s="27">
        <v>81</v>
      </c>
      <c r="U250" s="27">
        <v>81</v>
      </c>
      <c r="V250" s="27">
        <v>3.78</v>
      </c>
      <c r="W250" s="27">
        <v>3.78</v>
      </c>
      <c r="X250" s="27">
        <v>3.78</v>
      </c>
      <c r="Y250" s="27">
        <v>15</v>
      </c>
      <c r="Z250" s="27">
        <v>15</v>
      </c>
      <c r="AA250" s="27">
        <v>15</v>
      </c>
      <c r="AB250" s="27">
        <v>-0.20269999999999999</v>
      </c>
      <c r="AC250" s="27">
        <v>-0.20269999999999999</v>
      </c>
      <c r="AD250" s="27">
        <v>-0.20269999999999999</v>
      </c>
      <c r="AE250" s="27" t="s">
        <v>48</v>
      </c>
      <c r="AF250" s="27">
        <v>28.05</v>
      </c>
      <c r="AG250" s="27">
        <v>8.597859657763983E-6</v>
      </c>
      <c r="AH250" s="27">
        <v>8.6999999999999994E-2</v>
      </c>
      <c r="AI250" s="27">
        <v>3.59</v>
      </c>
      <c r="AJ250" s="27">
        <v>3.9</v>
      </c>
      <c r="AK250" s="126">
        <v>1.2000000000000001E-11</v>
      </c>
      <c r="AL250" s="291">
        <v>0.51905593014759832</v>
      </c>
      <c r="AM250" s="30">
        <f t="shared" si="63"/>
        <v>622.86711617711808</v>
      </c>
    </row>
    <row r="251" spans="1:39" x14ac:dyDescent="0.25">
      <c r="A251" s="26" t="s">
        <v>71</v>
      </c>
      <c r="B251" s="26">
        <v>1.657</v>
      </c>
      <c r="C251" s="27">
        <v>3.56</v>
      </c>
      <c r="D251" s="27">
        <v>3.85</v>
      </c>
      <c r="E251" s="27">
        <f t="shared" si="54"/>
        <v>1.0814606741573034</v>
      </c>
      <c r="F251" s="27"/>
      <c r="G251" s="27">
        <v>2.0990000000000002</v>
      </c>
      <c r="H251" s="27">
        <v>50877.440000000002</v>
      </c>
      <c r="I251" s="27">
        <v>71</v>
      </c>
      <c r="J251" s="27">
        <v>12</v>
      </c>
      <c r="K251" s="27">
        <v>24.305</v>
      </c>
      <c r="L251" s="27">
        <v>1.3746</v>
      </c>
      <c r="M251" s="27"/>
      <c r="N251" s="27">
        <v>0.25</v>
      </c>
      <c r="O251" s="27">
        <v>6.2700000000000006E-2</v>
      </c>
      <c r="P251" s="27">
        <v>4.4379999999999997</v>
      </c>
      <c r="Q251" s="27">
        <v>4.4379999999999997</v>
      </c>
      <c r="R251" s="27">
        <v>4.4379999999999997</v>
      </c>
      <c r="S251" s="27">
        <v>81</v>
      </c>
      <c r="T251" s="27">
        <v>81</v>
      </c>
      <c r="U251" s="27">
        <v>81</v>
      </c>
      <c r="V251" s="27">
        <v>3.78</v>
      </c>
      <c r="W251" s="27">
        <v>3.78</v>
      </c>
      <c r="X251" s="27">
        <v>3.78</v>
      </c>
      <c r="Y251" s="27">
        <v>15</v>
      </c>
      <c r="Z251" s="27">
        <v>15</v>
      </c>
      <c r="AA251" s="27">
        <v>15</v>
      </c>
      <c r="AB251" s="27">
        <v>-0.20269999999999999</v>
      </c>
      <c r="AC251" s="27">
        <v>-0.20269999999999999</v>
      </c>
      <c r="AD251" s="27">
        <v>-0.20269999999999999</v>
      </c>
      <c r="AE251" s="27" t="s">
        <v>49</v>
      </c>
      <c r="AF251" s="27">
        <v>30.07</v>
      </c>
      <c r="AG251" s="27">
        <v>7.4674534117532306E-6</v>
      </c>
      <c r="AH251" s="27">
        <v>9.9000000000000005E-2</v>
      </c>
      <c r="AI251" s="27">
        <v>3.72</v>
      </c>
      <c r="AJ251" s="27">
        <v>4</v>
      </c>
      <c r="AK251" s="126">
        <v>2.25E-11</v>
      </c>
      <c r="AL251" s="291">
        <v>1.040121024295906</v>
      </c>
      <c r="AM251" s="30">
        <f t="shared" si="63"/>
        <v>2340.2723046657884</v>
      </c>
    </row>
    <row r="252" spans="1:39" x14ac:dyDescent="0.25">
      <c r="A252" s="26" t="s">
        <v>71</v>
      </c>
      <c r="B252" s="26">
        <v>1.657</v>
      </c>
      <c r="C252" s="27">
        <v>3.56</v>
      </c>
      <c r="D252" s="27">
        <v>3.92</v>
      </c>
      <c r="E252" s="27">
        <f t="shared" si="54"/>
        <v>1.101123595505618</v>
      </c>
      <c r="F252" s="27"/>
      <c r="G252" s="27">
        <v>2.0990000000000002</v>
      </c>
      <c r="H252" s="27">
        <v>50877.440000000002</v>
      </c>
      <c r="I252" s="27">
        <v>71</v>
      </c>
      <c r="J252" s="27">
        <v>12</v>
      </c>
      <c r="K252" s="27">
        <v>24.305</v>
      </c>
      <c r="L252" s="27">
        <v>1.3746</v>
      </c>
      <c r="M252" s="27"/>
      <c r="N252" s="27">
        <v>0.25</v>
      </c>
      <c r="O252" s="27">
        <v>6.2700000000000006E-2</v>
      </c>
      <c r="P252" s="27">
        <v>4.4379999999999997</v>
      </c>
      <c r="Q252" s="27">
        <v>4.4379999999999997</v>
      </c>
      <c r="R252" s="27">
        <v>4.4379999999999997</v>
      </c>
      <c r="S252" s="27">
        <v>81</v>
      </c>
      <c r="T252" s="27">
        <v>81</v>
      </c>
      <c r="U252" s="27">
        <v>81</v>
      </c>
      <c r="V252" s="27">
        <v>3.78</v>
      </c>
      <c r="W252" s="27">
        <v>3.78</v>
      </c>
      <c r="X252" s="27">
        <v>3.78</v>
      </c>
      <c r="Y252" s="27">
        <v>15</v>
      </c>
      <c r="Z252" s="27">
        <v>15</v>
      </c>
      <c r="AA252" s="27">
        <v>15</v>
      </c>
      <c r="AB252" s="27">
        <v>-0.20269999999999999</v>
      </c>
      <c r="AC252" s="27">
        <v>-0.20269999999999999</v>
      </c>
      <c r="AD252" s="27">
        <v>-0.20269999999999999</v>
      </c>
      <c r="AE252" s="27" t="s">
        <v>50</v>
      </c>
      <c r="AF252" s="27">
        <v>42.08</v>
      </c>
      <c r="AG252" s="27">
        <v>4.9578486170417476E-6</v>
      </c>
      <c r="AH252" s="27">
        <v>0.14199999999999999</v>
      </c>
      <c r="AI252" s="27">
        <v>4.03</v>
      </c>
      <c r="AJ252" s="27">
        <v>4.5</v>
      </c>
      <c r="AK252" s="126">
        <v>3.0000000000000001E-12</v>
      </c>
      <c r="AL252" s="291">
        <v>3.0440769743873948</v>
      </c>
      <c r="AM252" s="30">
        <f t="shared" si="63"/>
        <v>913.22309231621864</v>
      </c>
    </row>
    <row r="253" spans="1:39" x14ac:dyDescent="0.25">
      <c r="A253" s="26" t="s">
        <v>71</v>
      </c>
      <c r="B253" s="26">
        <v>1.657</v>
      </c>
      <c r="C253" s="27">
        <v>3.56</v>
      </c>
      <c r="D253" s="27">
        <v>4.0199999999999996</v>
      </c>
      <c r="E253" s="27">
        <f t="shared" si="54"/>
        <v>1.1292134831460672</v>
      </c>
      <c r="F253" s="27"/>
      <c r="G253" s="27">
        <v>2.0990000000000002</v>
      </c>
      <c r="H253" s="27">
        <v>50877.440000000002</v>
      </c>
      <c r="I253" s="27">
        <v>71</v>
      </c>
      <c r="J253" s="27">
        <v>12</v>
      </c>
      <c r="K253" s="27">
        <v>24.305</v>
      </c>
      <c r="L253" s="27">
        <v>1.3746</v>
      </c>
      <c r="M253" s="27"/>
      <c r="N253" s="27">
        <v>0.25</v>
      </c>
      <c r="O253" s="27">
        <v>6.2700000000000006E-2</v>
      </c>
      <c r="P253" s="27">
        <v>4.4379999999999997</v>
      </c>
      <c r="Q253" s="27">
        <v>4.4379999999999997</v>
      </c>
      <c r="R253" s="27">
        <v>4.4379999999999997</v>
      </c>
      <c r="S253" s="27">
        <v>81</v>
      </c>
      <c r="T253" s="27">
        <v>81</v>
      </c>
      <c r="U253" s="27">
        <v>81</v>
      </c>
      <c r="V253" s="27">
        <v>3.78</v>
      </c>
      <c r="W253" s="27">
        <v>3.78</v>
      </c>
      <c r="X253" s="27">
        <v>3.78</v>
      </c>
      <c r="Y253" s="27">
        <v>15</v>
      </c>
      <c r="Z253" s="27">
        <v>15</v>
      </c>
      <c r="AA253" s="27">
        <v>15</v>
      </c>
      <c r="AB253" s="27">
        <v>-0.20269999999999999</v>
      </c>
      <c r="AC253" s="27">
        <v>-0.20269999999999999</v>
      </c>
      <c r="AD253" s="27">
        <v>-0.20269999999999999</v>
      </c>
      <c r="AE253" s="27" t="s">
        <v>51</v>
      </c>
      <c r="AF253" s="27">
        <v>44.1</v>
      </c>
      <c r="AG253" s="27">
        <v>4.5187843755253608E-6</v>
      </c>
      <c r="AH253" s="27">
        <v>0.152</v>
      </c>
      <c r="AI253" s="27">
        <v>4.16</v>
      </c>
      <c r="AJ253" s="27">
        <v>4.3</v>
      </c>
      <c r="AK253" s="126">
        <v>7.2600000000000004E-13</v>
      </c>
      <c r="AL253" s="291">
        <v>5.3833998067699547</v>
      </c>
      <c r="AM253" s="30">
        <f t="shared" si="63"/>
        <v>390.83482597149873</v>
      </c>
    </row>
    <row r="254" spans="1:39" x14ac:dyDescent="0.25">
      <c r="A254" s="26" t="s">
        <v>71</v>
      </c>
      <c r="B254" s="26">
        <v>1.657</v>
      </c>
      <c r="C254" s="27">
        <v>3.56</v>
      </c>
      <c r="D254" s="27"/>
      <c r="E254" s="27">
        <f t="shared" si="54"/>
        <v>0</v>
      </c>
      <c r="F254" s="27"/>
      <c r="G254" s="27">
        <v>2.0990000000000002</v>
      </c>
      <c r="H254" s="27">
        <v>50877.440000000002</v>
      </c>
      <c r="I254" s="27">
        <v>71</v>
      </c>
      <c r="J254" s="27">
        <v>12</v>
      </c>
      <c r="K254" s="27">
        <v>24.305</v>
      </c>
      <c r="L254" s="27">
        <v>1.3746</v>
      </c>
      <c r="M254" s="27"/>
      <c r="N254" s="27">
        <v>0.25</v>
      </c>
      <c r="O254" s="27">
        <v>6.2700000000000006E-2</v>
      </c>
      <c r="P254" s="27">
        <v>4.4379999999999997</v>
      </c>
      <c r="Q254" s="27">
        <v>4.4379999999999997</v>
      </c>
      <c r="R254" s="27">
        <v>4.4379999999999997</v>
      </c>
      <c r="S254" s="27">
        <v>81</v>
      </c>
      <c r="T254" s="27">
        <v>81</v>
      </c>
      <c r="U254" s="27">
        <v>81</v>
      </c>
      <c r="V254" s="27">
        <v>3.78</v>
      </c>
      <c r="W254" s="27">
        <v>3.78</v>
      </c>
      <c r="X254" s="27">
        <v>3.78</v>
      </c>
      <c r="Y254" s="27">
        <v>15</v>
      </c>
      <c r="Z254" s="27">
        <v>15</v>
      </c>
      <c r="AA254" s="27">
        <v>15</v>
      </c>
      <c r="AB254" s="27">
        <v>-0.20269999999999999</v>
      </c>
      <c r="AC254" s="27">
        <v>-0.20269999999999999</v>
      </c>
      <c r="AD254" s="27">
        <v>-0.20269999999999999</v>
      </c>
      <c r="AE254" s="27" t="s">
        <v>52</v>
      </c>
      <c r="AF254" s="27">
        <v>58.12</v>
      </c>
      <c r="AG254" s="27">
        <v>2.9135357642312415E-6</v>
      </c>
      <c r="AH254" s="27">
        <v>0.2</v>
      </c>
      <c r="AI254" s="27">
        <v>4.5199999999999996</v>
      </c>
      <c r="AJ254" s="27">
        <v>4.5</v>
      </c>
      <c r="AK254" s="118">
        <v>3.4000000000000002E-13</v>
      </c>
      <c r="AL254" s="291"/>
      <c r="AM254" s="30"/>
    </row>
    <row r="255" spans="1:39" x14ac:dyDescent="0.25">
      <c r="A255" s="26" t="s">
        <v>71</v>
      </c>
      <c r="B255" s="26">
        <v>1.657</v>
      </c>
      <c r="C255" s="27">
        <v>3.56</v>
      </c>
      <c r="D255" s="27"/>
      <c r="E255" s="27">
        <f t="shared" si="54"/>
        <v>0</v>
      </c>
      <c r="F255" s="27"/>
      <c r="G255" s="27">
        <v>2.0990000000000002</v>
      </c>
      <c r="H255" s="27">
        <v>50877.440000000002</v>
      </c>
      <c r="I255" s="27">
        <v>71</v>
      </c>
      <c r="J255" s="27">
        <v>12</v>
      </c>
      <c r="K255" s="27">
        <v>24.305</v>
      </c>
      <c r="L255" s="27">
        <v>1.3746</v>
      </c>
      <c r="M255" s="27"/>
      <c r="N255" s="27">
        <v>0.25</v>
      </c>
      <c r="O255" s="27">
        <v>6.2700000000000006E-2</v>
      </c>
      <c r="P255" s="27">
        <v>4.4379999999999997</v>
      </c>
      <c r="Q255" s="27">
        <v>4.4379999999999997</v>
      </c>
      <c r="R255" s="27">
        <v>4.4379999999999997</v>
      </c>
      <c r="S255" s="27">
        <v>81</v>
      </c>
      <c r="T255" s="27">
        <v>81</v>
      </c>
      <c r="U255" s="27">
        <v>81</v>
      </c>
      <c r="V255" s="27">
        <v>3.78</v>
      </c>
      <c r="W255" s="27">
        <v>3.78</v>
      </c>
      <c r="X255" s="27">
        <v>3.78</v>
      </c>
      <c r="Y255" s="27">
        <v>15</v>
      </c>
      <c r="Z255" s="27">
        <v>15</v>
      </c>
      <c r="AA255" s="27">
        <v>15</v>
      </c>
      <c r="AB255" s="27">
        <v>-0.20269999999999999</v>
      </c>
      <c r="AC255" s="27">
        <v>-0.20269999999999999</v>
      </c>
      <c r="AD255" s="27">
        <v>-0.20269999999999999</v>
      </c>
      <c r="AE255" s="27" t="s">
        <v>58</v>
      </c>
      <c r="AF255" s="27">
        <v>58.12</v>
      </c>
      <c r="AG255" s="27">
        <v>3.1459786150702568E-6</v>
      </c>
      <c r="AH255" s="27">
        <v>0.183</v>
      </c>
      <c r="AI255" s="27">
        <v>4.8</v>
      </c>
      <c r="AJ255" s="27">
        <v>4.42</v>
      </c>
      <c r="AK255" s="118"/>
      <c r="AL255" s="291"/>
      <c r="AM255" s="30"/>
    </row>
    <row r="256" spans="1:39" x14ac:dyDescent="0.25">
      <c r="A256" s="26" t="s">
        <v>71</v>
      </c>
      <c r="B256" s="26">
        <v>1.657</v>
      </c>
      <c r="C256" s="27">
        <v>3.56</v>
      </c>
      <c r="D256" s="27">
        <v>3.92</v>
      </c>
      <c r="E256" s="27">
        <f t="shared" ref="E256:E259" si="68">D256/C256</f>
        <v>1.101123595505618</v>
      </c>
      <c r="F256" s="27"/>
      <c r="G256" s="27">
        <v>2.0990000000000002</v>
      </c>
      <c r="H256" s="27">
        <v>50877.440000000002</v>
      </c>
      <c r="I256" s="27">
        <v>71</v>
      </c>
      <c r="J256" s="27">
        <v>12</v>
      </c>
      <c r="K256" s="27">
        <v>24.305</v>
      </c>
      <c r="L256" s="27">
        <v>1.3746</v>
      </c>
      <c r="M256" s="27"/>
      <c r="N256" s="27">
        <v>0.25</v>
      </c>
      <c r="O256" s="27">
        <v>6.2700000000000006E-2</v>
      </c>
      <c r="P256" s="27">
        <v>4.4379999999999997</v>
      </c>
      <c r="Q256" s="27">
        <v>4.4379999999999997</v>
      </c>
      <c r="R256" s="27">
        <v>4.4379999999999997</v>
      </c>
      <c r="S256" s="27">
        <v>81</v>
      </c>
      <c r="T256" s="27">
        <v>81</v>
      </c>
      <c r="U256" s="27">
        <v>81</v>
      </c>
      <c r="V256" s="27">
        <v>3.78</v>
      </c>
      <c r="W256" s="27">
        <v>3.78</v>
      </c>
      <c r="X256" s="27">
        <v>3.78</v>
      </c>
      <c r="Y256" s="27">
        <v>15</v>
      </c>
      <c r="Z256" s="27">
        <v>15</v>
      </c>
      <c r="AA256" s="27">
        <v>15</v>
      </c>
      <c r="AB256" s="27">
        <v>-0.20269999999999999</v>
      </c>
      <c r="AC256" s="27">
        <v>-0.20269999999999999</v>
      </c>
      <c r="AD256" s="27">
        <v>-0.20269999999999999</v>
      </c>
      <c r="AE256" s="27" t="s">
        <v>53</v>
      </c>
      <c r="AF256" s="27">
        <v>83.8</v>
      </c>
      <c r="AG256" s="85"/>
      <c r="AH256" s="27">
        <v>5.0000000000000001E-3</v>
      </c>
      <c r="AI256" s="27">
        <v>4</v>
      </c>
      <c r="AJ256" s="27">
        <v>3.69</v>
      </c>
      <c r="AK256" s="118">
        <v>9.9799999999999994E-11</v>
      </c>
      <c r="AL256" s="291"/>
      <c r="AM256" s="30">
        <f t="shared" ref="AM256:AM259" si="69">AK256*10000*(AL256)*10000000000</f>
        <v>0</v>
      </c>
    </row>
    <row r="257" spans="1:39" ht="20.25" x14ac:dyDescent="0.25">
      <c r="A257" s="26" t="s">
        <v>71</v>
      </c>
      <c r="B257" s="26">
        <v>1.657</v>
      </c>
      <c r="C257" s="27">
        <v>3.56</v>
      </c>
      <c r="D257" s="27">
        <v>4.0199999999999996</v>
      </c>
      <c r="E257" s="27">
        <f t="shared" si="68"/>
        <v>1.1292134831460672</v>
      </c>
      <c r="F257" s="27"/>
      <c r="G257" s="27">
        <v>2.0990000000000002</v>
      </c>
      <c r="H257" s="27">
        <v>50877.440000000002</v>
      </c>
      <c r="I257" s="27">
        <v>71</v>
      </c>
      <c r="J257" s="27">
        <v>12</v>
      </c>
      <c r="K257" s="27">
        <v>24.305</v>
      </c>
      <c r="L257" s="27">
        <v>1.3746</v>
      </c>
      <c r="M257" s="27"/>
      <c r="N257" s="27">
        <v>0.25</v>
      </c>
      <c r="O257" s="27">
        <v>6.2700000000000006E-2</v>
      </c>
      <c r="P257" s="27">
        <v>4.4379999999999997</v>
      </c>
      <c r="Q257" s="27">
        <v>4.4379999999999997</v>
      </c>
      <c r="R257" s="27">
        <v>4.4379999999999997</v>
      </c>
      <c r="S257" s="27">
        <v>81</v>
      </c>
      <c r="T257" s="27">
        <v>81</v>
      </c>
      <c r="U257" s="27">
        <v>81</v>
      </c>
      <c r="V257" s="27">
        <v>3.78</v>
      </c>
      <c r="W257" s="27">
        <v>3.78</v>
      </c>
      <c r="X257" s="27">
        <v>3.78</v>
      </c>
      <c r="Y257" s="27">
        <v>15</v>
      </c>
      <c r="Z257" s="27">
        <v>15</v>
      </c>
      <c r="AA257" s="27">
        <v>15</v>
      </c>
      <c r="AB257" s="27">
        <v>-0.20269999999999999</v>
      </c>
      <c r="AC257" s="27">
        <v>-0.20269999999999999</v>
      </c>
      <c r="AD257" s="27">
        <v>-0.20269999999999999</v>
      </c>
      <c r="AE257" s="27" t="s">
        <v>54</v>
      </c>
      <c r="AF257" s="27">
        <v>131.29</v>
      </c>
      <c r="AG257" s="85"/>
      <c r="AH257" s="27">
        <v>8.0000000000000002E-3</v>
      </c>
      <c r="AI257" s="27">
        <v>4.0999999999999996</v>
      </c>
      <c r="AJ257" s="27">
        <v>4.0999999999999996</v>
      </c>
      <c r="AK257" s="85">
        <v>9.9999999999999998E-13</v>
      </c>
      <c r="AL257" s="291"/>
      <c r="AM257" s="30">
        <f t="shared" si="69"/>
        <v>0</v>
      </c>
    </row>
    <row r="258" spans="1:39" x14ac:dyDescent="0.25">
      <c r="A258" s="26" t="s">
        <v>71</v>
      </c>
      <c r="B258" s="26">
        <v>1.657</v>
      </c>
      <c r="C258" s="27">
        <v>3.56</v>
      </c>
      <c r="D258" s="27"/>
      <c r="E258" s="27">
        <f t="shared" si="68"/>
        <v>0</v>
      </c>
      <c r="F258" s="27"/>
      <c r="G258" s="27">
        <v>2.0990000000000002</v>
      </c>
      <c r="H258" s="27">
        <v>50877.440000000002</v>
      </c>
      <c r="I258" s="27">
        <v>71</v>
      </c>
      <c r="J258" s="27">
        <v>12</v>
      </c>
      <c r="K258" s="27">
        <v>24.305</v>
      </c>
      <c r="L258" s="27">
        <v>1.3746</v>
      </c>
      <c r="M258" s="27"/>
      <c r="N258" s="27">
        <v>0.25</v>
      </c>
      <c r="O258" s="27">
        <v>6.2700000000000006E-2</v>
      </c>
      <c r="P258" s="27">
        <v>4.4379999999999997</v>
      </c>
      <c r="Q258" s="27">
        <v>4.4379999999999997</v>
      </c>
      <c r="R258" s="27">
        <v>4.4379999999999997</v>
      </c>
      <c r="S258" s="27">
        <v>81</v>
      </c>
      <c r="T258" s="27">
        <v>81</v>
      </c>
      <c r="U258" s="27">
        <v>81</v>
      </c>
      <c r="V258" s="27">
        <v>3.78</v>
      </c>
      <c r="W258" s="27">
        <v>3.78</v>
      </c>
      <c r="X258" s="27">
        <v>3.78</v>
      </c>
      <c r="Y258" s="27">
        <v>15</v>
      </c>
      <c r="Z258" s="27">
        <v>15</v>
      </c>
      <c r="AA258" s="27">
        <v>15</v>
      </c>
      <c r="AB258" s="27">
        <v>-0.20269999999999999</v>
      </c>
      <c r="AC258" s="27">
        <v>-0.20269999999999999</v>
      </c>
      <c r="AD258" s="27">
        <v>-0.20269999999999999</v>
      </c>
      <c r="AE258" s="27" t="s">
        <v>55</v>
      </c>
      <c r="AF258" s="27">
        <v>146.06</v>
      </c>
      <c r="AG258" s="27"/>
      <c r="AH258" s="27">
        <v>0.21</v>
      </c>
      <c r="AI258" s="27">
        <v>5.13</v>
      </c>
      <c r="AJ258" s="27">
        <v>5.0999999999999996</v>
      </c>
      <c r="AK258" s="118"/>
      <c r="AL258" s="291"/>
      <c r="AM258" s="30">
        <f t="shared" si="69"/>
        <v>0</v>
      </c>
    </row>
    <row r="259" spans="1:39" x14ac:dyDescent="0.25">
      <c r="A259" s="26" t="s">
        <v>71</v>
      </c>
      <c r="B259" s="26">
        <v>1.657</v>
      </c>
      <c r="C259" s="27">
        <v>3.56</v>
      </c>
      <c r="D259" s="27"/>
      <c r="E259" s="27">
        <f t="shared" si="68"/>
        <v>0</v>
      </c>
      <c r="F259" s="27"/>
      <c r="G259" s="27">
        <v>2.0990000000000002</v>
      </c>
      <c r="H259" s="27">
        <v>50877.440000000002</v>
      </c>
      <c r="I259" s="27">
        <v>71</v>
      </c>
      <c r="J259" s="27">
        <v>12</v>
      </c>
      <c r="K259" s="27">
        <v>24.305</v>
      </c>
      <c r="L259" s="27">
        <v>1.3746</v>
      </c>
      <c r="M259" s="27"/>
      <c r="N259" s="27">
        <v>0.25</v>
      </c>
      <c r="O259" s="27">
        <v>6.2700000000000006E-2</v>
      </c>
      <c r="P259" s="27">
        <v>4.4379999999999997</v>
      </c>
      <c r="Q259" s="27">
        <v>4.4379999999999997</v>
      </c>
      <c r="R259" s="27">
        <v>4.4379999999999997</v>
      </c>
      <c r="S259" s="27">
        <v>81</v>
      </c>
      <c r="T259" s="27">
        <v>81</v>
      </c>
      <c r="U259" s="27">
        <v>81</v>
      </c>
      <c r="V259" s="27">
        <v>3.78</v>
      </c>
      <c r="W259" s="27">
        <v>3.78</v>
      </c>
      <c r="X259" s="27">
        <v>3.78</v>
      </c>
      <c r="Y259" s="27">
        <v>15</v>
      </c>
      <c r="Z259" s="27">
        <v>15</v>
      </c>
      <c r="AA259" s="27">
        <v>15</v>
      </c>
      <c r="AB259" s="27">
        <v>-0.20269999999999999</v>
      </c>
      <c r="AC259" s="27">
        <v>-0.20269999999999999</v>
      </c>
      <c r="AD259" s="27">
        <v>-0.20269999999999999</v>
      </c>
      <c r="AE259" s="27" t="s">
        <v>56</v>
      </c>
      <c r="AF259" s="27">
        <v>222</v>
      </c>
      <c r="AG259" s="85"/>
      <c r="AH259" s="27">
        <v>8.0000000000000002E-3</v>
      </c>
      <c r="AI259" s="27">
        <v>4.2</v>
      </c>
      <c r="AJ259" s="27">
        <v>4.2</v>
      </c>
      <c r="AK259" s="118">
        <v>1.1E-13</v>
      </c>
      <c r="AL259" s="291"/>
      <c r="AM259" s="30">
        <f t="shared" si="69"/>
        <v>0</v>
      </c>
    </row>
    <row r="260" spans="1:39" x14ac:dyDescent="0.25">
      <c r="A260" s="31" t="s">
        <v>72</v>
      </c>
      <c r="B260" s="31">
        <v>1.67</v>
      </c>
      <c r="C260" s="32">
        <v>3.77</v>
      </c>
      <c r="D260" s="32">
        <v>3.79</v>
      </c>
      <c r="E260" s="32">
        <f t="shared" si="54"/>
        <v>1.0053050397877985</v>
      </c>
      <c r="F260" s="32"/>
      <c r="G260" s="32">
        <v>2.1429999999999998</v>
      </c>
      <c r="H260" s="32">
        <v>48032.32</v>
      </c>
      <c r="I260" s="32">
        <v>80</v>
      </c>
      <c r="J260" s="32">
        <v>25</v>
      </c>
      <c r="K260" s="32">
        <v>54.938000000000002</v>
      </c>
      <c r="L260" s="32">
        <v>1.3031999999999999</v>
      </c>
      <c r="M260" s="32"/>
      <c r="N260" s="32">
        <v>0.25</v>
      </c>
      <c r="O260" s="32">
        <v>6.2700000000000006E-2</v>
      </c>
      <c r="P260" s="32">
        <v>4.4379999999999997</v>
      </c>
      <c r="Q260" s="32">
        <v>4.4379999999999997</v>
      </c>
      <c r="R260" s="32">
        <v>4.4379999999999997</v>
      </c>
      <c r="S260" s="32">
        <v>81</v>
      </c>
      <c r="T260" s="32">
        <v>81</v>
      </c>
      <c r="U260" s="32">
        <v>81</v>
      </c>
      <c r="V260" s="32">
        <v>3.78</v>
      </c>
      <c r="W260" s="32">
        <v>3.78</v>
      </c>
      <c r="X260" s="32">
        <v>3.78</v>
      </c>
      <c r="Y260" s="32">
        <v>15</v>
      </c>
      <c r="Z260" s="32">
        <v>15</v>
      </c>
      <c r="AA260" s="32">
        <v>15</v>
      </c>
      <c r="AB260" s="32">
        <v>-0.2011</v>
      </c>
      <c r="AC260" s="32">
        <v>-0.2011</v>
      </c>
      <c r="AD260" s="32">
        <v>-0.2011</v>
      </c>
      <c r="AE260" s="32" t="s">
        <v>42</v>
      </c>
      <c r="AF260" s="32">
        <v>4.0019999999999998</v>
      </c>
      <c r="AG260" s="86">
        <v>1.213598928416634E-4</v>
      </c>
      <c r="AH260" s="32">
        <v>-0.39</v>
      </c>
      <c r="AI260" s="32">
        <v>2.66</v>
      </c>
      <c r="AJ260" s="32">
        <v>2.6</v>
      </c>
      <c r="AK260" s="119">
        <v>2.9999999999999997E-8</v>
      </c>
      <c r="AL260" s="292"/>
      <c r="AM260" s="34">
        <f t="shared" ref="AM260:AM266" si="70">AK260*10000*(AL260)*10000000000</f>
        <v>0</v>
      </c>
    </row>
    <row r="261" spans="1:39" x14ac:dyDescent="0.25">
      <c r="A261" s="31" t="s">
        <v>72</v>
      </c>
      <c r="B261" s="31">
        <v>1.67</v>
      </c>
      <c r="C261" s="32">
        <v>3.77</v>
      </c>
      <c r="D261" s="32">
        <v>3.81</v>
      </c>
      <c r="E261" s="32">
        <f t="shared" si="54"/>
        <v>1.0106100795755968</v>
      </c>
      <c r="F261" s="32"/>
      <c r="G261" s="32">
        <v>2.1429999999999998</v>
      </c>
      <c r="H261" s="32">
        <v>48032.32</v>
      </c>
      <c r="I261" s="32">
        <v>80</v>
      </c>
      <c r="J261" s="32">
        <v>25</v>
      </c>
      <c r="K261" s="32">
        <v>54.938000000000002</v>
      </c>
      <c r="L261" s="32">
        <v>1.3031999999999999</v>
      </c>
      <c r="M261" s="32"/>
      <c r="N261" s="32">
        <v>0.25</v>
      </c>
      <c r="O261" s="32">
        <v>6.2700000000000006E-2</v>
      </c>
      <c r="P261" s="32">
        <v>4.4379999999999997</v>
      </c>
      <c r="Q261" s="32">
        <v>4.4379999999999997</v>
      </c>
      <c r="R261" s="32">
        <v>4.4379999999999997</v>
      </c>
      <c r="S261" s="32">
        <v>81</v>
      </c>
      <c r="T261" s="32">
        <v>81</v>
      </c>
      <c r="U261" s="32">
        <v>81</v>
      </c>
      <c r="V261" s="32">
        <v>3.78</v>
      </c>
      <c r="W261" s="32">
        <v>3.78</v>
      </c>
      <c r="X261" s="32">
        <v>3.78</v>
      </c>
      <c r="Y261" s="32">
        <v>15</v>
      </c>
      <c r="Z261" s="32">
        <v>15</v>
      </c>
      <c r="AA261" s="32">
        <v>15</v>
      </c>
      <c r="AB261" s="32">
        <v>-0.2011</v>
      </c>
      <c r="AC261" s="32">
        <v>-0.2011</v>
      </c>
      <c r="AD261" s="32">
        <v>-0.2011</v>
      </c>
      <c r="AE261" s="32" t="s">
        <v>43</v>
      </c>
      <c r="AF261" s="32">
        <v>2.0099999999999998</v>
      </c>
      <c r="AG261" s="86">
        <v>1.0828692705685033E-4</v>
      </c>
      <c r="AH261" s="32">
        <v>-0.217</v>
      </c>
      <c r="AI261" s="32">
        <v>2.76</v>
      </c>
      <c r="AJ261" s="32">
        <v>2.89</v>
      </c>
      <c r="AK261" s="119">
        <v>2.9999999999999997E-8</v>
      </c>
      <c r="AL261" s="292">
        <v>9.745199062088818E-3</v>
      </c>
      <c r="AM261" s="34">
        <f t="shared" si="70"/>
        <v>29235.597186266452</v>
      </c>
    </row>
    <row r="262" spans="1:39" x14ac:dyDescent="0.25">
      <c r="A262" s="31" t="s">
        <v>72</v>
      </c>
      <c r="B262" s="31">
        <v>1.67</v>
      </c>
      <c r="C262" s="32">
        <v>3.77</v>
      </c>
      <c r="D262" s="32"/>
      <c r="E262" s="32">
        <f t="shared" si="54"/>
        <v>0</v>
      </c>
      <c r="F262" s="32"/>
      <c r="G262" s="32">
        <v>2.1429999999999998</v>
      </c>
      <c r="H262" s="32">
        <v>48032.32</v>
      </c>
      <c r="I262" s="32">
        <v>80</v>
      </c>
      <c r="J262" s="32">
        <v>25</v>
      </c>
      <c r="K262" s="32">
        <v>54.938000000000002</v>
      </c>
      <c r="L262" s="32">
        <v>1.3031999999999999</v>
      </c>
      <c r="M262" s="32"/>
      <c r="N262" s="32">
        <v>0.25</v>
      </c>
      <c r="O262" s="32">
        <v>6.2700000000000006E-2</v>
      </c>
      <c r="P262" s="32">
        <v>4.4379999999999997</v>
      </c>
      <c r="Q262" s="32">
        <v>4.4379999999999997</v>
      </c>
      <c r="R262" s="32">
        <v>4.4379999999999997</v>
      </c>
      <c r="S262" s="32">
        <v>81</v>
      </c>
      <c r="T262" s="32">
        <v>81</v>
      </c>
      <c r="U262" s="32">
        <v>81</v>
      </c>
      <c r="V262" s="32">
        <v>3.78</v>
      </c>
      <c r="W262" s="32">
        <v>3.78</v>
      </c>
      <c r="X262" s="32">
        <v>3.78</v>
      </c>
      <c r="Y262" s="32">
        <v>15</v>
      </c>
      <c r="Z262" s="32">
        <v>15</v>
      </c>
      <c r="AA262" s="32">
        <v>15</v>
      </c>
      <c r="AB262" s="32">
        <v>-0.2011</v>
      </c>
      <c r="AC262" s="32">
        <v>-0.2011</v>
      </c>
      <c r="AD262" s="32">
        <v>-0.2011</v>
      </c>
      <c r="AE262" s="32" t="s">
        <v>44</v>
      </c>
      <c r="AF262" s="32">
        <v>31.998999999999999</v>
      </c>
      <c r="AG262" s="86">
        <v>1.5402755908922099E-5</v>
      </c>
      <c r="AH262" s="32">
        <v>2.1999999999999999E-2</v>
      </c>
      <c r="AI262" s="32">
        <v>2.94</v>
      </c>
      <c r="AJ262" s="32">
        <v>3.46</v>
      </c>
      <c r="AK262" s="119">
        <v>2.9400000000000002E-9</v>
      </c>
      <c r="AL262" s="292"/>
      <c r="AM262" s="34">
        <f t="shared" si="70"/>
        <v>0</v>
      </c>
    </row>
    <row r="263" spans="1:39" x14ac:dyDescent="0.25">
      <c r="A263" s="31" t="s">
        <v>72</v>
      </c>
      <c r="B263" s="31">
        <v>1.67</v>
      </c>
      <c r="C263" s="32">
        <v>3.77</v>
      </c>
      <c r="D263" s="32">
        <v>3.84</v>
      </c>
      <c r="E263" s="32">
        <f t="shared" si="54"/>
        <v>1.0185676392572944</v>
      </c>
      <c r="F263" s="32"/>
      <c r="G263" s="32">
        <v>2.1429999999999998</v>
      </c>
      <c r="H263" s="32">
        <v>48032.32</v>
      </c>
      <c r="I263" s="32">
        <v>80</v>
      </c>
      <c r="J263" s="32">
        <v>25</v>
      </c>
      <c r="K263" s="32">
        <v>54.938000000000002</v>
      </c>
      <c r="L263" s="32">
        <v>1.3031999999999999</v>
      </c>
      <c r="M263" s="32"/>
      <c r="N263" s="32">
        <v>0.25</v>
      </c>
      <c r="O263" s="32">
        <v>6.2700000000000006E-2</v>
      </c>
      <c r="P263" s="32">
        <v>4.4379999999999997</v>
      </c>
      <c r="Q263" s="32">
        <v>4.4379999999999997</v>
      </c>
      <c r="R263" s="32">
        <v>4.4379999999999997</v>
      </c>
      <c r="S263" s="32">
        <v>81</v>
      </c>
      <c r="T263" s="32">
        <v>81</v>
      </c>
      <c r="U263" s="32">
        <v>81</v>
      </c>
      <c r="V263" s="32">
        <v>3.78</v>
      </c>
      <c r="W263" s="32">
        <v>3.78</v>
      </c>
      <c r="X263" s="32">
        <v>3.78</v>
      </c>
      <c r="Y263" s="32">
        <v>15</v>
      </c>
      <c r="Z263" s="32">
        <v>15</v>
      </c>
      <c r="AA263" s="32">
        <v>15</v>
      </c>
      <c r="AB263" s="32">
        <v>-0.2011</v>
      </c>
      <c r="AC263" s="32">
        <v>-0.2011</v>
      </c>
      <c r="AD263" s="32">
        <v>-0.2011</v>
      </c>
      <c r="AE263" s="32" t="s">
        <v>45</v>
      </c>
      <c r="AF263" s="32">
        <v>44.01</v>
      </c>
      <c r="AG263" s="86">
        <v>8.9625087063364713E-6</v>
      </c>
      <c r="AH263" s="32">
        <v>0.22500000000000001</v>
      </c>
      <c r="AI263" s="32">
        <v>3.24</v>
      </c>
      <c r="AJ263" s="32">
        <v>3.3</v>
      </c>
      <c r="AK263" s="119">
        <v>2.7999999999999998E-9</v>
      </c>
      <c r="AL263" s="292">
        <v>0.18298250993001713</v>
      </c>
      <c r="AM263" s="34">
        <f t="shared" si="70"/>
        <v>51235.102780404799</v>
      </c>
    </row>
    <row r="264" spans="1:39" x14ac:dyDescent="0.25">
      <c r="A264" s="31" t="s">
        <v>72</v>
      </c>
      <c r="B264" s="31">
        <v>1.67</v>
      </c>
      <c r="C264" s="32">
        <v>3.77</v>
      </c>
      <c r="D264" s="32">
        <v>3.91</v>
      </c>
      <c r="E264" s="32">
        <f t="shared" si="54"/>
        <v>1.0371352785145889</v>
      </c>
      <c r="F264" s="32"/>
      <c r="G264" s="32">
        <v>2.1429999999999998</v>
      </c>
      <c r="H264" s="32">
        <v>48032.32</v>
      </c>
      <c r="I264" s="32">
        <v>80</v>
      </c>
      <c r="J264" s="32">
        <v>25</v>
      </c>
      <c r="K264" s="32">
        <v>54.938000000000002</v>
      </c>
      <c r="L264" s="32">
        <v>1.3031999999999999</v>
      </c>
      <c r="M264" s="32"/>
      <c r="N264" s="32">
        <v>0.25</v>
      </c>
      <c r="O264" s="32">
        <v>6.2700000000000006E-2</v>
      </c>
      <c r="P264" s="32">
        <v>4.4379999999999997</v>
      </c>
      <c r="Q264" s="32">
        <v>4.4379999999999997</v>
      </c>
      <c r="R264" s="32">
        <v>4.4379999999999997</v>
      </c>
      <c r="S264" s="32">
        <v>81</v>
      </c>
      <c r="T264" s="32">
        <v>81</v>
      </c>
      <c r="U264" s="32">
        <v>81</v>
      </c>
      <c r="V264" s="32">
        <v>3.78</v>
      </c>
      <c r="W264" s="32">
        <v>3.78</v>
      </c>
      <c r="X264" s="32">
        <v>3.78</v>
      </c>
      <c r="Y264" s="32">
        <v>15</v>
      </c>
      <c r="Z264" s="32">
        <v>15</v>
      </c>
      <c r="AA264" s="32">
        <v>15</v>
      </c>
      <c r="AB264" s="32">
        <v>-0.2011</v>
      </c>
      <c r="AC264" s="32">
        <v>-0.2011</v>
      </c>
      <c r="AD264" s="32">
        <v>-0.2011</v>
      </c>
      <c r="AE264" s="32" t="s">
        <v>46</v>
      </c>
      <c r="AF264" s="32">
        <v>28</v>
      </c>
      <c r="AG264" s="86">
        <v>1.4859953853764374E-5</v>
      </c>
      <c r="AH264" s="32">
        <v>3.6999999999999998E-2</v>
      </c>
      <c r="AI264" s="32">
        <v>3.13</v>
      </c>
      <c r="AJ264" s="32">
        <v>3.64</v>
      </c>
      <c r="AK264" s="125">
        <v>2.7999999999999998E-9</v>
      </c>
      <c r="AL264" s="292">
        <v>3.7633202510740094E-2</v>
      </c>
      <c r="AM264" s="34">
        <f t="shared" si="70"/>
        <v>10537.296703007225</v>
      </c>
    </row>
    <row r="265" spans="1:39" x14ac:dyDescent="0.25">
      <c r="A265" s="31" t="s">
        <v>72</v>
      </c>
      <c r="B265" s="31">
        <v>1.67</v>
      </c>
      <c r="C265" s="32">
        <v>3.77</v>
      </c>
      <c r="D265" s="32">
        <v>3.95</v>
      </c>
      <c r="E265" s="32">
        <f t="shared" si="54"/>
        <v>1.0477453580901857</v>
      </c>
      <c r="F265" s="32"/>
      <c r="G265" s="32">
        <v>2.1429999999999998</v>
      </c>
      <c r="H265" s="32">
        <v>48032.32</v>
      </c>
      <c r="I265" s="32">
        <v>80</v>
      </c>
      <c r="J265" s="32">
        <v>25</v>
      </c>
      <c r="K265" s="32">
        <v>54.938000000000002</v>
      </c>
      <c r="L265" s="32">
        <v>1.3031999999999999</v>
      </c>
      <c r="M265" s="32"/>
      <c r="N265" s="32">
        <v>0.25</v>
      </c>
      <c r="O265" s="32">
        <v>6.2700000000000006E-2</v>
      </c>
      <c r="P265" s="32">
        <v>4.4379999999999997</v>
      </c>
      <c r="Q265" s="32">
        <v>4.4379999999999997</v>
      </c>
      <c r="R265" s="32">
        <v>4.4379999999999997</v>
      </c>
      <c r="S265" s="32">
        <v>81</v>
      </c>
      <c r="T265" s="32">
        <v>81</v>
      </c>
      <c r="U265" s="32">
        <v>81</v>
      </c>
      <c r="V265" s="32">
        <v>3.78</v>
      </c>
      <c r="W265" s="32">
        <v>3.78</v>
      </c>
      <c r="X265" s="32">
        <v>3.78</v>
      </c>
      <c r="Y265" s="32">
        <v>15</v>
      </c>
      <c r="Z265" s="32">
        <v>15</v>
      </c>
      <c r="AA265" s="32">
        <v>15</v>
      </c>
      <c r="AB265" s="32">
        <v>-0.2011</v>
      </c>
      <c r="AC265" s="32">
        <v>-0.2011</v>
      </c>
      <c r="AD265" s="32">
        <v>-0.2011</v>
      </c>
      <c r="AE265" s="32" t="s">
        <v>47</v>
      </c>
      <c r="AF265" s="32">
        <v>16.04</v>
      </c>
      <c r="AG265" s="86">
        <v>1.6328551327402565E-5</v>
      </c>
      <c r="AH265" s="32">
        <v>1.0999999999999999E-2</v>
      </c>
      <c r="AI265" s="32">
        <v>3.25</v>
      </c>
      <c r="AJ265" s="32">
        <v>3.8</v>
      </c>
      <c r="AK265" s="125">
        <v>2.7999999999999998E-9</v>
      </c>
      <c r="AL265" s="292">
        <v>0.10758892020340623</v>
      </c>
      <c r="AM265" s="34">
        <f t="shared" si="70"/>
        <v>30124.897656953741</v>
      </c>
    </row>
    <row r="266" spans="1:39" x14ac:dyDescent="0.25">
      <c r="A266" s="31" t="s">
        <v>72</v>
      </c>
      <c r="B266" s="31">
        <v>1.67</v>
      </c>
      <c r="C266" s="32">
        <v>3.77</v>
      </c>
      <c r="D266" s="32">
        <v>3.97</v>
      </c>
      <c r="E266" s="32">
        <f t="shared" si="54"/>
        <v>1.0530503978779842</v>
      </c>
      <c r="F266" s="32"/>
      <c r="G266" s="32">
        <v>2.1429999999999998</v>
      </c>
      <c r="H266" s="32">
        <v>48032.32</v>
      </c>
      <c r="I266" s="32">
        <v>80</v>
      </c>
      <c r="J266" s="32">
        <v>25</v>
      </c>
      <c r="K266" s="32">
        <v>54.938000000000002</v>
      </c>
      <c r="L266" s="32">
        <v>1.3031999999999999</v>
      </c>
      <c r="M266" s="32"/>
      <c r="N266" s="32">
        <v>0.25</v>
      </c>
      <c r="O266" s="32">
        <v>6.2700000000000006E-2</v>
      </c>
      <c r="P266" s="32">
        <v>4.4379999999999997</v>
      </c>
      <c r="Q266" s="32">
        <v>4.4379999999999997</v>
      </c>
      <c r="R266" s="32">
        <v>4.4379999999999997</v>
      </c>
      <c r="S266" s="32">
        <v>81</v>
      </c>
      <c r="T266" s="32">
        <v>81</v>
      </c>
      <c r="U266" s="32">
        <v>81</v>
      </c>
      <c r="V266" s="32">
        <v>3.78</v>
      </c>
      <c r="W266" s="32">
        <v>3.78</v>
      </c>
      <c r="X266" s="32">
        <v>3.78</v>
      </c>
      <c r="Y266" s="32">
        <v>15</v>
      </c>
      <c r="Z266" s="32">
        <v>15</v>
      </c>
      <c r="AA266" s="32">
        <v>15</v>
      </c>
      <c r="AB266" s="32">
        <v>-0.2011</v>
      </c>
      <c r="AC266" s="32">
        <v>-0.2011</v>
      </c>
      <c r="AD266" s="32">
        <v>-0.2011</v>
      </c>
      <c r="AE266" s="32" t="s">
        <v>48</v>
      </c>
      <c r="AF266" s="32">
        <v>28.05</v>
      </c>
      <c r="AG266" s="32">
        <v>8.597859657763983E-6</v>
      </c>
      <c r="AH266" s="32">
        <v>8.6999999999999994E-2</v>
      </c>
      <c r="AI266" s="32">
        <v>3.59</v>
      </c>
      <c r="AJ266" s="32">
        <v>3.9</v>
      </c>
      <c r="AK266" s="125">
        <v>7.5E-10</v>
      </c>
      <c r="AL266" s="292"/>
      <c r="AM266" s="35">
        <f t="shared" si="70"/>
        <v>0</v>
      </c>
    </row>
    <row r="267" spans="1:39" x14ac:dyDescent="0.25">
      <c r="A267" s="31" t="s">
        <v>72</v>
      </c>
      <c r="B267" s="31">
        <v>1.67</v>
      </c>
      <c r="C267" s="32">
        <v>3.77</v>
      </c>
      <c r="D267" s="32">
        <v>3.99</v>
      </c>
      <c r="E267" s="32">
        <f t="shared" si="54"/>
        <v>1.0583554376657824</v>
      </c>
      <c r="F267" s="32"/>
      <c r="G267" s="32">
        <v>2.1429999999999998</v>
      </c>
      <c r="H267" s="32">
        <v>48032.32</v>
      </c>
      <c r="I267" s="32">
        <v>80</v>
      </c>
      <c r="J267" s="32">
        <v>25</v>
      </c>
      <c r="K267" s="32">
        <v>54.938000000000002</v>
      </c>
      <c r="L267" s="32">
        <v>1.3031999999999999</v>
      </c>
      <c r="M267" s="32"/>
      <c r="N267" s="32">
        <v>0.25</v>
      </c>
      <c r="O267" s="32">
        <v>6.2700000000000006E-2</v>
      </c>
      <c r="P267" s="32">
        <v>4.4379999999999997</v>
      </c>
      <c r="Q267" s="32">
        <v>4.4379999999999997</v>
      </c>
      <c r="R267" s="32">
        <v>4.4379999999999997</v>
      </c>
      <c r="S267" s="32">
        <v>81</v>
      </c>
      <c r="T267" s="32">
        <v>81</v>
      </c>
      <c r="U267" s="32">
        <v>81</v>
      </c>
      <c r="V267" s="32">
        <v>3.78</v>
      </c>
      <c r="W267" s="32">
        <v>3.78</v>
      </c>
      <c r="X267" s="32">
        <v>3.78</v>
      </c>
      <c r="Y267" s="32">
        <v>15</v>
      </c>
      <c r="Z267" s="32">
        <v>15</v>
      </c>
      <c r="AA267" s="32">
        <v>15</v>
      </c>
      <c r="AB267" s="32">
        <v>-0.2011</v>
      </c>
      <c r="AC267" s="32">
        <v>-0.2011</v>
      </c>
      <c r="AD267" s="32">
        <v>-0.2011</v>
      </c>
      <c r="AE267" s="32" t="s">
        <v>49</v>
      </c>
      <c r="AF267" s="32">
        <v>30.07</v>
      </c>
      <c r="AG267" s="32">
        <v>7.4674534117532306E-6</v>
      </c>
      <c r="AH267" s="32">
        <v>9.9000000000000005E-2</v>
      </c>
      <c r="AI267" s="32">
        <v>3.72</v>
      </c>
      <c r="AJ267" s="32">
        <v>4</v>
      </c>
      <c r="AK267" s="125">
        <v>6.8000000000000003E-10</v>
      </c>
      <c r="AL267" s="292"/>
      <c r="AM267" s="35">
        <f>AK267*10000*(AL267)*10000000000</f>
        <v>0</v>
      </c>
    </row>
    <row r="268" spans="1:39" x14ac:dyDescent="0.25">
      <c r="A268" s="31" t="s">
        <v>72</v>
      </c>
      <c r="B268" s="31">
        <v>1.67</v>
      </c>
      <c r="C268" s="32">
        <v>3.77</v>
      </c>
      <c r="D268" s="32">
        <v>3.99</v>
      </c>
      <c r="E268" s="32">
        <f t="shared" si="54"/>
        <v>1.0583554376657824</v>
      </c>
      <c r="F268" s="32"/>
      <c r="G268" s="32">
        <v>2.1429999999999998</v>
      </c>
      <c r="H268" s="32">
        <v>48032.32</v>
      </c>
      <c r="I268" s="32">
        <v>80</v>
      </c>
      <c r="J268" s="32">
        <v>25</v>
      </c>
      <c r="K268" s="32">
        <v>54.938000000000002</v>
      </c>
      <c r="L268" s="32">
        <v>1.3031999999999999</v>
      </c>
      <c r="M268" s="32"/>
      <c r="N268" s="32">
        <v>0.25</v>
      </c>
      <c r="O268" s="32">
        <v>6.2700000000000006E-2</v>
      </c>
      <c r="P268" s="32">
        <v>4.4379999999999997</v>
      </c>
      <c r="Q268" s="32">
        <v>4.4379999999999997</v>
      </c>
      <c r="R268" s="32">
        <v>4.4379999999999997</v>
      </c>
      <c r="S268" s="32">
        <v>81</v>
      </c>
      <c r="T268" s="32">
        <v>81</v>
      </c>
      <c r="U268" s="32">
        <v>81</v>
      </c>
      <c r="V268" s="32">
        <v>3.78</v>
      </c>
      <c r="W268" s="32">
        <v>3.78</v>
      </c>
      <c r="X268" s="32">
        <v>3.78</v>
      </c>
      <c r="Y268" s="32">
        <v>15</v>
      </c>
      <c r="Z268" s="32">
        <v>15</v>
      </c>
      <c r="AA268" s="32">
        <v>15</v>
      </c>
      <c r="AB268" s="32">
        <v>-0.2011</v>
      </c>
      <c r="AC268" s="32">
        <v>-0.2011</v>
      </c>
      <c r="AD268" s="32">
        <v>-0.2011</v>
      </c>
      <c r="AE268" s="32" t="s">
        <v>50</v>
      </c>
      <c r="AF268" s="32">
        <v>42.08</v>
      </c>
      <c r="AG268" s="32">
        <v>4.9578486170417476E-6</v>
      </c>
      <c r="AH268" s="32">
        <v>0.14199999999999999</v>
      </c>
      <c r="AI268" s="32">
        <v>4.03</v>
      </c>
      <c r="AJ268" s="32">
        <v>4.5</v>
      </c>
      <c r="AK268" s="125">
        <v>1.5999999999999999E-10</v>
      </c>
      <c r="AL268" s="292"/>
      <c r="AM268" s="35">
        <f>AK268*10000*(AL268)*10000000000</f>
        <v>0</v>
      </c>
    </row>
    <row r="269" spans="1:39" x14ac:dyDescent="0.25">
      <c r="A269" s="31" t="s">
        <v>72</v>
      </c>
      <c r="B269" s="31">
        <v>1.67</v>
      </c>
      <c r="C269" s="32">
        <v>3.77</v>
      </c>
      <c r="D269" s="32">
        <v>4.0999999999999996</v>
      </c>
      <c r="E269" s="32">
        <f t="shared" si="54"/>
        <v>1.0875331564986737</v>
      </c>
      <c r="F269" s="32"/>
      <c r="G269" s="32">
        <v>2.1429999999999998</v>
      </c>
      <c r="H269" s="32">
        <v>48032.32</v>
      </c>
      <c r="I269" s="32">
        <v>80</v>
      </c>
      <c r="J269" s="32">
        <v>25</v>
      </c>
      <c r="K269" s="32">
        <v>54.938000000000002</v>
      </c>
      <c r="L269" s="32">
        <v>1.3031999999999999</v>
      </c>
      <c r="M269" s="32"/>
      <c r="N269" s="32">
        <v>0.25</v>
      </c>
      <c r="O269" s="32">
        <v>6.2700000000000006E-2</v>
      </c>
      <c r="P269" s="32">
        <v>4.4379999999999997</v>
      </c>
      <c r="Q269" s="32">
        <v>4.4379999999999997</v>
      </c>
      <c r="R269" s="32">
        <v>4.4379999999999997</v>
      </c>
      <c r="S269" s="32">
        <v>81</v>
      </c>
      <c r="T269" s="32">
        <v>81</v>
      </c>
      <c r="U269" s="32">
        <v>81</v>
      </c>
      <c r="V269" s="32">
        <v>3.78</v>
      </c>
      <c r="W269" s="32">
        <v>3.78</v>
      </c>
      <c r="X269" s="32">
        <v>3.78</v>
      </c>
      <c r="Y269" s="32">
        <v>15</v>
      </c>
      <c r="Z269" s="32">
        <v>15</v>
      </c>
      <c r="AA269" s="32">
        <v>15</v>
      </c>
      <c r="AB269" s="32">
        <v>-0.2011</v>
      </c>
      <c r="AC269" s="32">
        <v>-0.2011</v>
      </c>
      <c r="AD269" s="32">
        <v>-0.2011</v>
      </c>
      <c r="AE269" s="32" t="s">
        <v>51</v>
      </c>
      <c r="AF269" s="32">
        <v>44.1</v>
      </c>
      <c r="AG269" s="32">
        <v>4.5187843755253608E-6</v>
      </c>
      <c r="AH269" s="32">
        <v>0.152</v>
      </c>
      <c r="AI269" s="32">
        <v>4.16</v>
      </c>
      <c r="AJ269" s="32">
        <v>4.3</v>
      </c>
      <c r="AK269" s="125">
        <v>2.5999999999999998E-12</v>
      </c>
      <c r="AL269" s="292"/>
      <c r="AM269" s="35">
        <f t="shared" ref="AM269:AM287" si="71">AK269*10000*(AL269)*10000000000</f>
        <v>0</v>
      </c>
    </row>
    <row r="270" spans="1:39" x14ac:dyDescent="0.25">
      <c r="A270" s="31" t="s">
        <v>72</v>
      </c>
      <c r="B270" s="31">
        <v>1.67</v>
      </c>
      <c r="C270" s="32">
        <v>3.77</v>
      </c>
      <c r="D270" s="32"/>
      <c r="E270" s="32">
        <f t="shared" si="54"/>
        <v>0</v>
      </c>
      <c r="F270" s="32"/>
      <c r="G270" s="32">
        <v>2.1429999999999998</v>
      </c>
      <c r="H270" s="32">
        <v>48032.32</v>
      </c>
      <c r="I270" s="32">
        <v>80</v>
      </c>
      <c r="J270" s="32">
        <v>25</v>
      </c>
      <c r="K270" s="32">
        <v>54.938000000000002</v>
      </c>
      <c r="L270" s="32">
        <v>1.3031999999999999</v>
      </c>
      <c r="M270" s="32"/>
      <c r="N270" s="32">
        <v>0.25</v>
      </c>
      <c r="O270" s="32">
        <v>6.2700000000000006E-2</v>
      </c>
      <c r="P270" s="32">
        <v>4.4379999999999997</v>
      </c>
      <c r="Q270" s="32">
        <v>4.4379999999999997</v>
      </c>
      <c r="R270" s="32">
        <v>4.4379999999999997</v>
      </c>
      <c r="S270" s="32">
        <v>81</v>
      </c>
      <c r="T270" s="32">
        <v>81</v>
      </c>
      <c r="U270" s="32">
        <v>81</v>
      </c>
      <c r="V270" s="32">
        <v>3.78</v>
      </c>
      <c r="W270" s="32">
        <v>3.78</v>
      </c>
      <c r="X270" s="32">
        <v>3.78</v>
      </c>
      <c r="Y270" s="32">
        <v>15</v>
      </c>
      <c r="Z270" s="32">
        <v>15</v>
      </c>
      <c r="AA270" s="32">
        <v>15</v>
      </c>
      <c r="AB270" s="32">
        <v>-0.2011</v>
      </c>
      <c r="AC270" s="32">
        <v>-0.2011</v>
      </c>
      <c r="AD270" s="32">
        <v>-0.2011</v>
      </c>
      <c r="AE270" s="32" t="s">
        <v>52</v>
      </c>
      <c r="AF270" s="32">
        <v>58.12</v>
      </c>
      <c r="AG270" s="32">
        <v>2.9135357642312415E-6</v>
      </c>
      <c r="AH270" s="32">
        <v>0.2</v>
      </c>
      <c r="AI270" s="32">
        <v>4.5199999999999996</v>
      </c>
      <c r="AJ270" s="32">
        <v>4.5</v>
      </c>
      <c r="AK270" s="119">
        <v>4.9999999999999997E-12</v>
      </c>
      <c r="AL270" s="292"/>
      <c r="AM270" s="35">
        <f t="shared" si="71"/>
        <v>0</v>
      </c>
    </row>
    <row r="271" spans="1:39" x14ac:dyDescent="0.25">
      <c r="A271" s="31" t="s">
        <v>72</v>
      </c>
      <c r="B271" s="31">
        <v>1.67</v>
      </c>
      <c r="C271" s="32">
        <v>3.77</v>
      </c>
      <c r="D271" s="32">
        <v>3.99</v>
      </c>
      <c r="E271" s="32">
        <f t="shared" ref="E271:E274" si="72">D271/C271</f>
        <v>1.0583554376657824</v>
      </c>
      <c r="F271" s="32"/>
      <c r="G271" s="32">
        <v>2.1429999999999998</v>
      </c>
      <c r="H271" s="32">
        <v>48032.32</v>
      </c>
      <c r="I271" s="32">
        <v>80</v>
      </c>
      <c r="J271" s="32">
        <v>25</v>
      </c>
      <c r="K271" s="32">
        <v>54.938000000000002</v>
      </c>
      <c r="L271" s="32">
        <v>1.3031999999999999</v>
      </c>
      <c r="M271" s="32"/>
      <c r="N271" s="32">
        <v>0.25</v>
      </c>
      <c r="O271" s="32">
        <v>6.2700000000000006E-2</v>
      </c>
      <c r="P271" s="32">
        <v>4.4379999999999997</v>
      </c>
      <c r="Q271" s="32">
        <v>4.4379999999999997</v>
      </c>
      <c r="R271" s="32">
        <v>4.4379999999999997</v>
      </c>
      <c r="S271" s="32">
        <v>81</v>
      </c>
      <c r="T271" s="32">
        <v>81</v>
      </c>
      <c r="U271" s="32">
        <v>81</v>
      </c>
      <c r="V271" s="32">
        <v>3.78</v>
      </c>
      <c r="W271" s="32">
        <v>3.78</v>
      </c>
      <c r="X271" s="32">
        <v>3.78</v>
      </c>
      <c r="Y271" s="32">
        <v>15</v>
      </c>
      <c r="Z271" s="32">
        <v>15</v>
      </c>
      <c r="AA271" s="32">
        <v>15</v>
      </c>
      <c r="AB271" s="32">
        <v>-0.2011</v>
      </c>
      <c r="AC271" s="32">
        <v>-0.2011</v>
      </c>
      <c r="AD271" s="32">
        <v>-0.2011</v>
      </c>
      <c r="AE271" s="27" t="s">
        <v>53</v>
      </c>
      <c r="AF271" s="27">
        <v>83.8</v>
      </c>
      <c r="AG271" s="85"/>
      <c r="AH271" s="27">
        <v>5.0000000000000001E-3</v>
      </c>
      <c r="AI271" s="27">
        <v>4</v>
      </c>
      <c r="AJ271" s="27">
        <v>3.69</v>
      </c>
      <c r="AK271" s="118">
        <v>2.0000000000000001E-9</v>
      </c>
      <c r="AL271" s="291"/>
      <c r="AM271" s="30">
        <f t="shared" si="71"/>
        <v>0</v>
      </c>
    </row>
    <row r="272" spans="1:39" ht="20.25" x14ac:dyDescent="0.25">
      <c r="A272" s="31" t="s">
        <v>72</v>
      </c>
      <c r="B272" s="31">
        <v>1.67</v>
      </c>
      <c r="C272" s="32">
        <v>3.77</v>
      </c>
      <c r="D272" s="32">
        <v>3.99</v>
      </c>
      <c r="E272" s="32">
        <f t="shared" si="72"/>
        <v>1.0583554376657824</v>
      </c>
      <c r="F272" s="32"/>
      <c r="G272" s="32">
        <v>2.1429999999999998</v>
      </c>
      <c r="H272" s="32">
        <v>48032.32</v>
      </c>
      <c r="I272" s="32">
        <v>80</v>
      </c>
      <c r="J272" s="32">
        <v>25</v>
      </c>
      <c r="K272" s="32">
        <v>54.938000000000002</v>
      </c>
      <c r="L272" s="32">
        <v>1.3031999999999999</v>
      </c>
      <c r="M272" s="32"/>
      <c r="N272" s="32">
        <v>0.25</v>
      </c>
      <c r="O272" s="32">
        <v>6.2700000000000006E-2</v>
      </c>
      <c r="P272" s="32">
        <v>4.4379999999999997</v>
      </c>
      <c r="Q272" s="32">
        <v>4.4379999999999997</v>
      </c>
      <c r="R272" s="32">
        <v>4.4379999999999997</v>
      </c>
      <c r="S272" s="32">
        <v>81</v>
      </c>
      <c r="T272" s="32">
        <v>81</v>
      </c>
      <c r="U272" s="32">
        <v>81</v>
      </c>
      <c r="V272" s="32">
        <v>3.78</v>
      </c>
      <c r="W272" s="32">
        <v>3.78</v>
      </c>
      <c r="X272" s="32">
        <v>3.78</v>
      </c>
      <c r="Y272" s="32">
        <v>15</v>
      </c>
      <c r="Z272" s="32">
        <v>15</v>
      </c>
      <c r="AA272" s="32">
        <v>15</v>
      </c>
      <c r="AB272" s="32">
        <v>-0.2011</v>
      </c>
      <c r="AC272" s="32">
        <v>-0.2011</v>
      </c>
      <c r="AD272" s="32">
        <v>-0.2011</v>
      </c>
      <c r="AE272" s="27" t="s">
        <v>54</v>
      </c>
      <c r="AF272" s="27">
        <v>131.29</v>
      </c>
      <c r="AG272" s="85"/>
      <c r="AH272" s="27">
        <v>8.0000000000000002E-3</v>
      </c>
      <c r="AI272" s="27">
        <v>4.0999999999999996</v>
      </c>
      <c r="AJ272" s="27">
        <v>4.0999999999999996</v>
      </c>
      <c r="AK272" s="85">
        <v>7.9999999999999995E-11</v>
      </c>
      <c r="AL272" s="291"/>
      <c r="AM272" s="30">
        <f t="shared" si="71"/>
        <v>0</v>
      </c>
    </row>
    <row r="273" spans="1:45" x14ac:dyDescent="0.25">
      <c r="A273" s="31" t="s">
        <v>72</v>
      </c>
      <c r="B273" s="31">
        <v>1.67</v>
      </c>
      <c r="C273" s="32">
        <v>3.77</v>
      </c>
      <c r="D273" s="32">
        <v>4.0999999999999996</v>
      </c>
      <c r="E273" s="32">
        <f t="shared" si="72"/>
        <v>1.0875331564986737</v>
      </c>
      <c r="F273" s="32"/>
      <c r="G273" s="32">
        <v>2.1429999999999998</v>
      </c>
      <c r="H273" s="32">
        <v>48032.32</v>
      </c>
      <c r="I273" s="32">
        <v>80</v>
      </c>
      <c r="J273" s="32">
        <v>25</v>
      </c>
      <c r="K273" s="32">
        <v>54.938000000000002</v>
      </c>
      <c r="L273" s="32">
        <v>1.3031999999999999</v>
      </c>
      <c r="M273" s="32"/>
      <c r="N273" s="32">
        <v>0.25</v>
      </c>
      <c r="O273" s="32">
        <v>6.2700000000000006E-2</v>
      </c>
      <c r="P273" s="32">
        <v>4.4379999999999997</v>
      </c>
      <c r="Q273" s="32">
        <v>4.4379999999999997</v>
      </c>
      <c r="R273" s="32">
        <v>4.4379999999999997</v>
      </c>
      <c r="S273" s="32">
        <v>81</v>
      </c>
      <c r="T273" s="32">
        <v>81</v>
      </c>
      <c r="U273" s="32">
        <v>81</v>
      </c>
      <c r="V273" s="32">
        <v>3.78</v>
      </c>
      <c r="W273" s="32">
        <v>3.78</v>
      </c>
      <c r="X273" s="32">
        <v>3.78</v>
      </c>
      <c r="Y273" s="32">
        <v>15</v>
      </c>
      <c r="Z273" s="32">
        <v>15</v>
      </c>
      <c r="AA273" s="32">
        <v>15</v>
      </c>
      <c r="AB273" s="32">
        <v>-0.2011</v>
      </c>
      <c r="AC273" s="32">
        <v>-0.2011</v>
      </c>
      <c r="AD273" s="32">
        <v>-0.2011</v>
      </c>
      <c r="AE273" s="27" t="s">
        <v>55</v>
      </c>
      <c r="AF273" s="27">
        <v>146.06</v>
      </c>
      <c r="AG273" s="27"/>
      <c r="AH273" s="27">
        <v>0.21</v>
      </c>
      <c r="AI273" s="27">
        <v>5.13</v>
      </c>
      <c r="AJ273" s="27">
        <v>5.0999999999999996</v>
      </c>
      <c r="AK273" s="118"/>
      <c r="AL273" s="291"/>
      <c r="AM273" s="30">
        <f t="shared" si="71"/>
        <v>0</v>
      </c>
    </row>
    <row r="274" spans="1:45" x14ac:dyDescent="0.25">
      <c r="A274" s="31" t="s">
        <v>72</v>
      </c>
      <c r="B274" s="31">
        <v>1.67</v>
      </c>
      <c r="C274" s="32">
        <v>3.77</v>
      </c>
      <c r="D274" s="32"/>
      <c r="E274" s="32">
        <f t="shared" si="72"/>
        <v>0</v>
      </c>
      <c r="F274" s="32"/>
      <c r="G274" s="32">
        <v>2.1429999999999998</v>
      </c>
      <c r="H274" s="32">
        <v>48032.32</v>
      </c>
      <c r="I274" s="32">
        <v>80</v>
      </c>
      <c r="J274" s="32">
        <v>25</v>
      </c>
      <c r="K274" s="32">
        <v>54.938000000000002</v>
      </c>
      <c r="L274" s="32">
        <v>1.3031999999999999</v>
      </c>
      <c r="M274" s="32"/>
      <c r="N274" s="32">
        <v>0.25</v>
      </c>
      <c r="O274" s="32">
        <v>6.2700000000000006E-2</v>
      </c>
      <c r="P274" s="32">
        <v>4.4379999999999997</v>
      </c>
      <c r="Q274" s="32">
        <v>4.4379999999999997</v>
      </c>
      <c r="R274" s="32">
        <v>4.4379999999999997</v>
      </c>
      <c r="S274" s="32">
        <v>81</v>
      </c>
      <c r="T274" s="32">
        <v>81</v>
      </c>
      <c r="U274" s="32">
        <v>81</v>
      </c>
      <c r="V274" s="32">
        <v>3.78</v>
      </c>
      <c r="W274" s="32">
        <v>3.78</v>
      </c>
      <c r="X274" s="32">
        <v>3.78</v>
      </c>
      <c r="Y274" s="32">
        <v>15</v>
      </c>
      <c r="Z274" s="32">
        <v>15</v>
      </c>
      <c r="AA274" s="32">
        <v>15</v>
      </c>
      <c r="AB274" s="32">
        <v>-0.2011</v>
      </c>
      <c r="AC274" s="32">
        <v>-0.2011</v>
      </c>
      <c r="AD274" s="32">
        <v>-0.2011</v>
      </c>
      <c r="AE274" s="27" t="s">
        <v>56</v>
      </c>
      <c r="AF274" s="27">
        <v>222</v>
      </c>
      <c r="AG274" s="85"/>
      <c r="AH274" s="27">
        <v>8.0000000000000002E-3</v>
      </c>
      <c r="AI274" s="27">
        <v>4.2</v>
      </c>
      <c r="AJ274" s="27">
        <v>4.2</v>
      </c>
      <c r="AK274" s="118">
        <v>2.2000000000000002E-11</v>
      </c>
      <c r="AL274" s="291"/>
      <c r="AM274" s="30">
        <f t="shared" si="71"/>
        <v>0</v>
      </c>
    </row>
    <row r="275" spans="1:45" x14ac:dyDescent="0.25">
      <c r="A275" s="174" t="s">
        <v>73</v>
      </c>
      <c r="B275" s="174">
        <v>1.67</v>
      </c>
      <c r="C275" s="175">
        <v>2.2517</v>
      </c>
      <c r="D275" s="175">
        <v>2.5299999999999998</v>
      </c>
      <c r="E275" s="175">
        <f t="shared" si="54"/>
        <v>1.1235955056179774</v>
      </c>
      <c r="F275" s="175">
        <v>1.99</v>
      </c>
      <c r="G275" s="175">
        <v>2.2450000000000001</v>
      </c>
      <c r="H275" s="175">
        <v>48701</v>
      </c>
      <c r="I275" s="175">
        <v>92</v>
      </c>
      <c r="J275" s="175">
        <v>48</v>
      </c>
      <c r="K275" s="175">
        <v>112.411</v>
      </c>
      <c r="L275" s="175">
        <v>1.2649999999999999</v>
      </c>
      <c r="M275" s="175"/>
      <c r="N275" s="175">
        <v>0.25</v>
      </c>
      <c r="O275" s="175">
        <v>6.2700000000000006E-2</v>
      </c>
      <c r="P275" s="175">
        <v>4.4379999999999997</v>
      </c>
      <c r="Q275" s="175">
        <v>4.4379999999999997</v>
      </c>
      <c r="R275" s="175">
        <v>5.9960000000000004</v>
      </c>
      <c r="S275" s="175">
        <v>81</v>
      </c>
      <c r="T275" s="175">
        <v>81</v>
      </c>
      <c r="U275" s="175">
        <v>117</v>
      </c>
      <c r="V275" s="175">
        <v>3.78</v>
      </c>
      <c r="W275" s="175">
        <v>3.78</v>
      </c>
      <c r="X275" s="175">
        <v>3.85</v>
      </c>
      <c r="Y275" s="175">
        <v>15</v>
      </c>
      <c r="Z275" s="175">
        <v>15</v>
      </c>
      <c r="AA275" s="175">
        <v>79.900000000000006</v>
      </c>
      <c r="AB275" s="175">
        <v>-0.20119999999999999</v>
      </c>
      <c r="AC275" s="175">
        <v>-0.20119999999999999</v>
      </c>
      <c r="AD275" s="175">
        <v>-0.16139999999999999</v>
      </c>
      <c r="AE275" s="175" t="s">
        <v>42</v>
      </c>
      <c r="AF275" s="175">
        <v>4.0019999999999998</v>
      </c>
      <c r="AG275" s="176">
        <v>1.213598928416634E-4</v>
      </c>
      <c r="AH275" s="175">
        <v>-0.39</v>
      </c>
      <c r="AI275" s="175">
        <v>2.66</v>
      </c>
      <c r="AJ275" s="175">
        <v>2.6</v>
      </c>
      <c r="AK275" s="177">
        <v>2.0000000000000001E-9</v>
      </c>
      <c r="AL275" s="294"/>
      <c r="AM275" s="179">
        <f t="shared" si="71"/>
        <v>0</v>
      </c>
    </row>
    <row r="276" spans="1:45" x14ac:dyDescent="0.25">
      <c r="A276" s="174" t="s">
        <v>73</v>
      </c>
      <c r="B276" s="174">
        <v>1.67</v>
      </c>
      <c r="C276" s="175">
        <v>2.2517</v>
      </c>
      <c r="D276" s="175">
        <v>2.77</v>
      </c>
      <c r="E276" s="175">
        <f t="shared" si="54"/>
        <v>1.23018164053826</v>
      </c>
      <c r="F276" s="175">
        <v>1.99</v>
      </c>
      <c r="G276" s="175">
        <v>2.2450000000000001</v>
      </c>
      <c r="H276" s="175">
        <v>48701</v>
      </c>
      <c r="I276" s="175">
        <v>92</v>
      </c>
      <c r="J276" s="175">
        <v>48</v>
      </c>
      <c r="K276" s="175">
        <v>112.411</v>
      </c>
      <c r="L276" s="175">
        <v>1.2649999999999999</v>
      </c>
      <c r="M276" s="175"/>
      <c r="N276" s="175">
        <v>0.25</v>
      </c>
      <c r="O276" s="175">
        <v>6.2700000000000006E-2</v>
      </c>
      <c r="P276" s="175">
        <v>4.4379999999999997</v>
      </c>
      <c r="Q276" s="175">
        <v>4.4379999999999997</v>
      </c>
      <c r="R276" s="175">
        <v>5.9960000000000004</v>
      </c>
      <c r="S276" s="175">
        <v>81</v>
      </c>
      <c r="T276" s="175">
        <v>81</v>
      </c>
      <c r="U276" s="175">
        <v>117</v>
      </c>
      <c r="V276" s="175">
        <v>3.78</v>
      </c>
      <c r="W276" s="175">
        <v>3.78</v>
      </c>
      <c r="X276" s="175">
        <v>3.85</v>
      </c>
      <c r="Y276" s="175">
        <v>15</v>
      </c>
      <c r="Z276" s="175">
        <v>15</v>
      </c>
      <c r="AA276" s="175">
        <v>79.900000000000006</v>
      </c>
      <c r="AB276" s="175">
        <v>-0.20119999999999999</v>
      </c>
      <c r="AC276" s="175">
        <v>-0.20119999999999999</v>
      </c>
      <c r="AD276" s="175">
        <v>-0.16139999999999999</v>
      </c>
      <c r="AE276" s="175" t="s">
        <v>43</v>
      </c>
      <c r="AF276" s="175">
        <v>2.0099999999999998</v>
      </c>
      <c r="AG276" s="176">
        <v>1.0828692705685033E-4</v>
      </c>
      <c r="AH276" s="175">
        <v>-0.217</v>
      </c>
      <c r="AI276" s="175">
        <v>2.76</v>
      </c>
      <c r="AJ276" s="175">
        <v>2.89</v>
      </c>
      <c r="AK276" s="177">
        <v>2.0000000000000001E-9</v>
      </c>
      <c r="AL276" s="294">
        <v>8.3685597330929815E-3</v>
      </c>
      <c r="AM276" s="179">
        <f t="shared" si="71"/>
        <v>1673.7119466185964</v>
      </c>
    </row>
    <row r="277" spans="1:45" x14ac:dyDescent="0.25">
      <c r="A277" s="174" t="s">
        <v>73</v>
      </c>
      <c r="B277" s="174">
        <v>1.67</v>
      </c>
      <c r="C277" s="175">
        <v>2.2517</v>
      </c>
      <c r="D277" s="175">
        <v>3.01</v>
      </c>
      <c r="E277" s="175">
        <f t="shared" si="54"/>
        <v>1.3367677754585423</v>
      </c>
      <c r="F277" s="175">
        <v>1.99</v>
      </c>
      <c r="G277" s="175">
        <v>2.2450000000000001</v>
      </c>
      <c r="H277" s="175">
        <v>48701</v>
      </c>
      <c r="I277" s="175">
        <v>92</v>
      </c>
      <c r="J277" s="175">
        <v>48</v>
      </c>
      <c r="K277" s="175">
        <v>112.411</v>
      </c>
      <c r="L277" s="175">
        <v>1.2649999999999999</v>
      </c>
      <c r="M277" s="175"/>
      <c r="N277" s="175">
        <v>0.25</v>
      </c>
      <c r="O277" s="175">
        <v>6.2700000000000006E-2</v>
      </c>
      <c r="P277" s="175">
        <v>4.4379999999999997</v>
      </c>
      <c r="Q277" s="175">
        <v>4.4379999999999997</v>
      </c>
      <c r="R277" s="175">
        <v>5.9960000000000004</v>
      </c>
      <c r="S277" s="175">
        <v>81</v>
      </c>
      <c r="T277" s="175">
        <v>81</v>
      </c>
      <c r="U277" s="175">
        <v>117</v>
      </c>
      <c r="V277" s="175">
        <v>3.78</v>
      </c>
      <c r="W277" s="175">
        <v>3.78</v>
      </c>
      <c r="X277" s="175">
        <v>3.85</v>
      </c>
      <c r="Y277" s="175">
        <v>15</v>
      </c>
      <c r="Z277" s="175">
        <v>15</v>
      </c>
      <c r="AA277" s="175">
        <v>79.900000000000006</v>
      </c>
      <c r="AB277" s="175">
        <v>-0.20119999999999999</v>
      </c>
      <c r="AC277" s="175">
        <v>-0.20119999999999999</v>
      </c>
      <c r="AD277" s="175">
        <v>-0.16139999999999999</v>
      </c>
      <c r="AE277" s="175" t="s">
        <v>44</v>
      </c>
      <c r="AF277" s="175">
        <v>31.998999999999999</v>
      </c>
      <c r="AG277" s="176">
        <v>1.5402755908922099E-5</v>
      </c>
      <c r="AH277" s="175">
        <v>2.1999999999999999E-2</v>
      </c>
      <c r="AI277" s="175">
        <v>2.94</v>
      </c>
      <c r="AJ277" s="175">
        <v>3.46</v>
      </c>
      <c r="AK277" s="177">
        <v>3.0000000000000001E-12</v>
      </c>
      <c r="AL277" s="294"/>
      <c r="AM277" s="179">
        <f t="shared" si="71"/>
        <v>0</v>
      </c>
    </row>
    <row r="278" spans="1:45" x14ac:dyDescent="0.25">
      <c r="A278" s="174" t="s">
        <v>73</v>
      </c>
      <c r="B278" s="174">
        <v>1.67</v>
      </c>
      <c r="C278" s="175">
        <v>2.2517</v>
      </c>
      <c r="D278" s="175">
        <v>3.0249999999999999</v>
      </c>
      <c r="E278" s="175">
        <f t="shared" si="54"/>
        <v>1.3434294088910601</v>
      </c>
      <c r="F278" s="175">
        <v>1.99</v>
      </c>
      <c r="G278" s="175">
        <v>2.2450000000000001</v>
      </c>
      <c r="H278" s="175">
        <v>48701</v>
      </c>
      <c r="I278" s="175">
        <v>92</v>
      </c>
      <c r="J278" s="175">
        <v>48</v>
      </c>
      <c r="K278" s="175">
        <v>112.411</v>
      </c>
      <c r="L278" s="175">
        <v>1.2649999999999999</v>
      </c>
      <c r="M278" s="175"/>
      <c r="N278" s="175">
        <v>0.25</v>
      </c>
      <c r="O278" s="175">
        <v>6.2700000000000006E-2</v>
      </c>
      <c r="P278" s="175">
        <v>4.4379999999999997</v>
      </c>
      <c r="Q278" s="175">
        <v>4.4379999999999997</v>
      </c>
      <c r="R278" s="175">
        <v>5.9960000000000004</v>
      </c>
      <c r="S278" s="175">
        <v>81</v>
      </c>
      <c r="T278" s="175">
        <v>81</v>
      </c>
      <c r="U278" s="175">
        <v>117</v>
      </c>
      <c r="V278" s="175">
        <v>3.78</v>
      </c>
      <c r="W278" s="175">
        <v>3.78</v>
      </c>
      <c r="X278" s="175">
        <v>3.85</v>
      </c>
      <c r="Y278" s="175">
        <v>15</v>
      </c>
      <c r="Z278" s="175">
        <v>15</v>
      </c>
      <c r="AA278" s="175">
        <v>79.900000000000006</v>
      </c>
      <c r="AB278" s="175">
        <v>-0.20119999999999999</v>
      </c>
      <c r="AC278" s="175">
        <v>-0.20119999999999999</v>
      </c>
      <c r="AD278" s="175">
        <v>-0.16139999999999999</v>
      </c>
      <c r="AE278" s="175" t="s">
        <v>45</v>
      </c>
      <c r="AF278" s="175">
        <v>44.01</v>
      </c>
      <c r="AG278" s="176">
        <v>8.9625087063364713E-6</v>
      </c>
      <c r="AH278" s="175">
        <v>0.22500000000000001</v>
      </c>
      <c r="AI278" s="175">
        <v>3.24</v>
      </c>
      <c r="AJ278" s="175">
        <v>3.3</v>
      </c>
      <c r="AK278" s="177">
        <v>2.4299999999999999E-12</v>
      </c>
      <c r="AL278" s="294">
        <v>0.42532743332952422</v>
      </c>
      <c r="AM278" s="179">
        <f t="shared" si="71"/>
        <v>103.35456629907438</v>
      </c>
    </row>
    <row r="279" spans="1:45" s="189" customFormat="1" x14ac:dyDescent="0.25">
      <c r="A279" s="174" t="s">
        <v>73</v>
      </c>
      <c r="B279" s="174">
        <v>1.67</v>
      </c>
      <c r="C279" s="175">
        <v>2.2517</v>
      </c>
      <c r="D279" s="175">
        <v>3.19</v>
      </c>
      <c r="E279" s="175">
        <f t="shared" si="54"/>
        <v>1.4167073766487541</v>
      </c>
      <c r="F279" s="175">
        <v>1.99</v>
      </c>
      <c r="G279" s="175">
        <v>2.2450000000000001</v>
      </c>
      <c r="H279" s="175">
        <v>48701</v>
      </c>
      <c r="I279" s="175">
        <v>92</v>
      </c>
      <c r="J279" s="175">
        <v>48</v>
      </c>
      <c r="K279" s="175">
        <v>112.411</v>
      </c>
      <c r="L279" s="175">
        <v>1.2649999999999999</v>
      </c>
      <c r="M279" s="175"/>
      <c r="N279" s="175">
        <v>0.25</v>
      </c>
      <c r="O279" s="175">
        <v>6.2700000000000006E-2</v>
      </c>
      <c r="P279" s="175">
        <v>4.4379999999999997</v>
      </c>
      <c r="Q279" s="175">
        <v>4.4379999999999997</v>
      </c>
      <c r="R279" s="175">
        <v>5.9960000000000004</v>
      </c>
      <c r="S279" s="175">
        <v>81</v>
      </c>
      <c r="T279" s="175">
        <v>81</v>
      </c>
      <c r="U279" s="175">
        <v>117</v>
      </c>
      <c r="V279" s="175">
        <v>3.78</v>
      </c>
      <c r="W279" s="175">
        <v>3.78</v>
      </c>
      <c r="X279" s="175">
        <v>3.85</v>
      </c>
      <c r="Y279" s="175">
        <v>15</v>
      </c>
      <c r="Z279" s="175">
        <v>15</v>
      </c>
      <c r="AA279" s="175">
        <v>79.900000000000006</v>
      </c>
      <c r="AB279" s="175">
        <v>-0.20119999999999999</v>
      </c>
      <c r="AC279" s="175">
        <v>-0.20119999999999999</v>
      </c>
      <c r="AD279" s="175">
        <v>-0.16139999999999999</v>
      </c>
      <c r="AE279" s="175" t="s">
        <v>46</v>
      </c>
      <c r="AF279" s="175">
        <v>28</v>
      </c>
      <c r="AG279" s="176">
        <v>1.4859953853764374E-5</v>
      </c>
      <c r="AH279" s="175">
        <v>3.6999999999999998E-2</v>
      </c>
      <c r="AI279" s="175">
        <v>3.13</v>
      </c>
      <c r="AJ279" s="175">
        <v>3.64</v>
      </c>
      <c r="AK279" s="181">
        <v>1.18E-13</v>
      </c>
      <c r="AL279" s="294">
        <v>4.9851218997459326E-2</v>
      </c>
      <c r="AM279" s="179">
        <f t="shared" si="71"/>
        <v>0.58824438417002012</v>
      </c>
      <c r="AQ279"/>
      <c r="AR279"/>
      <c r="AS279"/>
    </row>
    <row r="280" spans="1:45" s="189" customFormat="1" x14ac:dyDescent="0.25">
      <c r="A280" s="174" t="s">
        <v>73</v>
      </c>
      <c r="B280" s="174">
        <v>1.67</v>
      </c>
      <c r="C280" s="175">
        <v>2.2517</v>
      </c>
      <c r="D280" s="175">
        <v>3.4780000000000002</v>
      </c>
      <c r="E280" s="175">
        <f t="shared" si="54"/>
        <v>1.5446107385530934</v>
      </c>
      <c r="F280" s="175">
        <v>1.99</v>
      </c>
      <c r="G280" s="175">
        <v>2.2450000000000001</v>
      </c>
      <c r="H280" s="175">
        <v>48701</v>
      </c>
      <c r="I280" s="175">
        <v>92</v>
      </c>
      <c r="J280" s="175">
        <v>48</v>
      </c>
      <c r="K280" s="175">
        <v>112.411</v>
      </c>
      <c r="L280" s="175">
        <v>1.2649999999999999</v>
      </c>
      <c r="M280" s="175"/>
      <c r="N280" s="175">
        <v>0.25</v>
      </c>
      <c r="O280" s="175">
        <v>6.2700000000000006E-2</v>
      </c>
      <c r="P280" s="175">
        <v>4.4379999999999997</v>
      </c>
      <c r="Q280" s="175">
        <v>4.4379999999999997</v>
      </c>
      <c r="R280" s="175">
        <v>5.9960000000000004</v>
      </c>
      <c r="S280" s="175">
        <v>81</v>
      </c>
      <c r="T280" s="175">
        <v>81</v>
      </c>
      <c r="U280" s="175">
        <v>117</v>
      </c>
      <c r="V280" s="175">
        <v>3.78</v>
      </c>
      <c r="W280" s="175">
        <v>3.78</v>
      </c>
      <c r="X280" s="175">
        <v>3.85</v>
      </c>
      <c r="Y280" s="175">
        <v>15</v>
      </c>
      <c r="Z280" s="175">
        <v>15</v>
      </c>
      <c r="AA280" s="175">
        <v>79.900000000000006</v>
      </c>
      <c r="AB280" s="175">
        <v>-0.20119999999999999</v>
      </c>
      <c r="AC280" s="175">
        <v>-0.20119999999999999</v>
      </c>
      <c r="AD280" s="175">
        <v>-0.16139999999999999</v>
      </c>
      <c r="AE280" s="175" t="s">
        <v>47</v>
      </c>
      <c r="AF280" s="175">
        <v>16.04</v>
      </c>
      <c r="AG280" s="176">
        <v>1.6328551327402565E-5</v>
      </c>
      <c r="AH280" s="175">
        <v>1.0999999999999999E-2</v>
      </c>
      <c r="AI280" s="175">
        <v>3.25</v>
      </c>
      <c r="AJ280" s="175">
        <v>3.8</v>
      </c>
      <c r="AK280" s="181">
        <v>6.5600000000000001E-16</v>
      </c>
      <c r="AL280" s="294">
        <v>0.20412429818770436</v>
      </c>
      <c r="AM280" s="179">
        <f t="shared" si="71"/>
        <v>1.3390553961113407E-2</v>
      </c>
      <c r="AQ280"/>
      <c r="AR280"/>
      <c r="AS280"/>
    </row>
    <row r="281" spans="1:45" s="189" customFormat="1" x14ac:dyDescent="0.25">
      <c r="A281" s="174" t="s">
        <v>73</v>
      </c>
      <c r="B281" s="174">
        <v>1.67</v>
      </c>
      <c r="C281" s="175">
        <v>2.2517</v>
      </c>
      <c r="D281" s="175">
        <v>3.19</v>
      </c>
      <c r="E281" s="175">
        <f t="shared" ref="E281:E282" si="73">D281/C281</f>
        <v>1.4167073766487541</v>
      </c>
      <c r="F281" s="175">
        <v>1.99</v>
      </c>
      <c r="G281" s="175">
        <v>2.2450000000000001</v>
      </c>
      <c r="H281" s="175">
        <v>48701</v>
      </c>
      <c r="I281" s="175">
        <v>92</v>
      </c>
      <c r="J281" s="175">
        <v>48</v>
      </c>
      <c r="K281" s="175">
        <v>112.411</v>
      </c>
      <c r="L281" s="175">
        <v>1.2649999999999999</v>
      </c>
      <c r="M281" s="175"/>
      <c r="N281" s="175">
        <v>0.25</v>
      </c>
      <c r="O281" s="175">
        <v>6.2700000000000006E-2</v>
      </c>
      <c r="P281" s="175">
        <v>4.4379999999999997</v>
      </c>
      <c r="Q281" s="175">
        <v>4.4379999999999997</v>
      </c>
      <c r="R281" s="175">
        <v>5.9960000000000004</v>
      </c>
      <c r="S281" s="175">
        <v>81</v>
      </c>
      <c r="T281" s="175">
        <v>81</v>
      </c>
      <c r="U281" s="175">
        <v>117</v>
      </c>
      <c r="V281" s="175">
        <v>3.78</v>
      </c>
      <c r="W281" s="175">
        <v>3.78</v>
      </c>
      <c r="X281" s="175">
        <v>3.85</v>
      </c>
      <c r="Y281" s="175">
        <v>15</v>
      </c>
      <c r="Z281" s="175">
        <v>15</v>
      </c>
      <c r="AA281" s="175">
        <v>79.900000000000006</v>
      </c>
      <c r="AB281" s="175">
        <v>-0.20119999999999999</v>
      </c>
      <c r="AC281" s="175">
        <v>-0.20119999999999999</v>
      </c>
      <c r="AD281" s="175">
        <v>-0.16139999999999999</v>
      </c>
      <c r="AE281" s="175" t="s">
        <v>536</v>
      </c>
      <c r="AF281" s="175">
        <v>46.005499999999998</v>
      </c>
      <c r="AG281" s="176"/>
      <c r="AH281" s="175">
        <v>0.83399999999999996</v>
      </c>
      <c r="AI281" s="175">
        <v>3.22</v>
      </c>
      <c r="AJ281" s="175">
        <v>3.3</v>
      </c>
      <c r="AK281" s="181">
        <v>4.9699999999999999E-14</v>
      </c>
      <c r="AL281" s="294"/>
      <c r="AM281" s="179"/>
      <c r="AQ281"/>
      <c r="AR281"/>
      <c r="AS281"/>
    </row>
    <row r="282" spans="1:45" s="189" customFormat="1" x14ac:dyDescent="0.25">
      <c r="A282" s="174" t="s">
        <v>73</v>
      </c>
      <c r="B282" s="174">
        <v>1.67</v>
      </c>
      <c r="C282" s="175">
        <v>2.2517</v>
      </c>
      <c r="D282" s="175">
        <v>3.4780000000000002</v>
      </c>
      <c r="E282" s="175">
        <f t="shared" si="73"/>
        <v>1.5446107385530934</v>
      </c>
      <c r="F282" s="175">
        <v>1.99</v>
      </c>
      <c r="G282" s="175">
        <v>2.2450000000000001</v>
      </c>
      <c r="H282" s="175">
        <v>48701</v>
      </c>
      <c r="I282" s="175">
        <v>92</v>
      </c>
      <c r="J282" s="175">
        <v>48</v>
      </c>
      <c r="K282" s="175">
        <v>112.411</v>
      </c>
      <c r="L282" s="175">
        <v>1.2649999999999999</v>
      </c>
      <c r="M282" s="175"/>
      <c r="N282" s="175">
        <v>0.25</v>
      </c>
      <c r="O282" s="175">
        <v>6.2700000000000006E-2</v>
      </c>
      <c r="P282" s="175">
        <v>4.4379999999999997</v>
      </c>
      <c r="Q282" s="175">
        <v>4.4379999999999997</v>
      </c>
      <c r="R282" s="175">
        <v>5.9960000000000004</v>
      </c>
      <c r="S282" s="175">
        <v>81</v>
      </c>
      <c r="T282" s="175">
        <v>81</v>
      </c>
      <c r="U282" s="175">
        <v>117</v>
      </c>
      <c r="V282" s="175">
        <v>3.78</v>
      </c>
      <c r="W282" s="175">
        <v>3.78</v>
      </c>
      <c r="X282" s="175">
        <v>3.85</v>
      </c>
      <c r="Y282" s="175">
        <v>15</v>
      </c>
      <c r="Z282" s="175">
        <v>15</v>
      </c>
      <c r="AA282" s="175">
        <v>79.900000000000006</v>
      </c>
      <c r="AB282" s="175">
        <v>-0.20119999999999999</v>
      </c>
      <c r="AC282" s="175">
        <v>-0.20119999999999999</v>
      </c>
      <c r="AD282" s="175">
        <v>-0.16139999999999999</v>
      </c>
      <c r="AE282" s="175" t="s">
        <v>537</v>
      </c>
      <c r="AF282" s="175">
        <v>64.066000000000003</v>
      </c>
      <c r="AG282" s="176"/>
      <c r="AH282" s="175">
        <v>0.251</v>
      </c>
      <c r="AI282" s="175">
        <v>3.55</v>
      </c>
      <c r="AJ282" s="175">
        <v>4.0999999999999996</v>
      </c>
      <c r="AK282" s="181">
        <v>5.1700000000000002E-18</v>
      </c>
      <c r="AL282" s="294"/>
      <c r="AM282" s="179"/>
      <c r="AQ282"/>
      <c r="AR282"/>
      <c r="AS282"/>
    </row>
    <row r="283" spans="1:45" s="189" customFormat="1" x14ac:dyDescent="0.25">
      <c r="A283" s="174" t="s">
        <v>73</v>
      </c>
      <c r="B283" s="174">
        <v>1.67</v>
      </c>
      <c r="C283" s="175">
        <v>2.2517</v>
      </c>
      <c r="D283" s="175">
        <v>3.5150000000000001</v>
      </c>
      <c r="E283" s="175">
        <f t="shared" si="54"/>
        <v>1.5610427676866367</v>
      </c>
      <c r="F283" s="175">
        <v>1.99</v>
      </c>
      <c r="G283" s="175">
        <v>2.2450000000000001</v>
      </c>
      <c r="H283" s="175">
        <v>48701</v>
      </c>
      <c r="I283" s="175">
        <v>92</v>
      </c>
      <c r="J283" s="175">
        <v>48</v>
      </c>
      <c r="K283" s="175">
        <v>112.411</v>
      </c>
      <c r="L283" s="175">
        <v>1.2649999999999999</v>
      </c>
      <c r="M283" s="175"/>
      <c r="N283" s="175">
        <v>0.25</v>
      </c>
      <c r="O283" s="175">
        <v>6.2700000000000006E-2</v>
      </c>
      <c r="P283" s="175">
        <v>4.4379999999999997</v>
      </c>
      <c r="Q283" s="175">
        <v>4.4379999999999997</v>
      </c>
      <c r="R283" s="175">
        <v>5.9960000000000004</v>
      </c>
      <c r="S283" s="175">
        <v>81</v>
      </c>
      <c r="T283" s="175">
        <v>81</v>
      </c>
      <c r="U283" s="175">
        <v>117</v>
      </c>
      <c r="V283" s="175">
        <v>3.78</v>
      </c>
      <c r="W283" s="175">
        <v>3.78</v>
      </c>
      <c r="X283" s="175">
        <v>3.85</v>
      </c>
      <c r="Y283" s="175">
        <v>15</v>
      </c>
      <c r="Z283" s="175">
        <v>15</v>
      </c>
      <c r="AA283" s="175">
        <v>79.900000000000006</v>
      </c>
      <c r="AB283" s="175">
        <v>-0.20119999999999999</v>
      </c>
      <c r="AC283" s="175">
        <v>-0.20119999999999999</v>
      </c>
      <c r="AD283" s="175">
        <v>-0.16139999999999999</v>
      </c>
      <c r="AE283" s="175" t="s">
        <v>48</v>
      </c>
      <c r="AF283" s="175">
        <v>28.05</v>
      </c>
      <c r="AG283" s="175">
        <v>8.597859657763983E-6</v>
      </c>
      <c r="AH283" s="175">
        <v>8.6999999999999994E-2</v>
      </c>
      <c r="AI283" s="175">
        <v>3.59</v>
      </c>
      <c r="AJ283" s="175">
        <v>3.9</v>
      </c>
      <c r="AK283" s="181">
        <v>9.9999999999999998E-17</v>
      </c>
      <c r="AL283" s="294"/>
      <c r="AM283" s="182">
        <f t="shared" si="71"/>
        <v>0</v>
      </c>
      <c r="AQ283"/>
      <c r="AR283"/>
      <c r="AS283"/>
    </row>
    <row r="284" spans="1:45" s="189" customFormat="1" x14ac:dyDescent="0.25">
      <c r="A284" s="174" t="s">
        <v>73</v>
      </c>
      <c r="B284" s="174">
        <v>1.67</v>
      </c>
      <c r="C284" s="175">
        <v>2.2517</v>
      </c>
      <c r="D284" s="175">
        <v>3.55</v>
      </c>
      <c r="E284" s="175">
        <f t="shared" si="54"/>
        <v>1.5765865790291778</v>
      </c>
      <c r="F284" s="175">
        <v>1.99</v>
      </c>
      <c r="G284" s="175">
        <v>2.2450000000000001</v>
      </c>
      <c r="H284" s="175">
        <v>48701</v>
      </c>
      <c r="I284" s="175">
        <v>92</v>
      </c>
      <c r="J284" s="175">
        <v>48</v>
      </c>
      <c r="K284" s="175">
        <v>112.411</v>
      </c>
      <c r="L284" s="175">
        <v>1.2649999999999999</v>
      </c>
      <c r="M284" s="175"/>
      <c r="N284" s="175">
        <v>0.25</v>
      </c>
      <c r="O284" s="175">
        <v>6.2700000000000006E-2</v>
      </c>
      <c r="P284" s="175">
        <v>4.4379999999999997</v>
      </c>
      <c r="Q284" s="175">
        <v>4.4379999999999997</v>
      </c>
      <c r="R284" s="175">
        <v>5.9960000000000004</v>
      </c>
      <c r="S284" s="175">
        <v>81</v>
      </c>
      <c r="T284" s="175">
        <v>81</v>
      </c>
      <c r="U284" s="175">
        <v>117</v>
      </c>
      <c r="V284" s="175">
        <v>3.78</v>
      </c>
      <c r="W284" s="175">
        <v>3.78</v>
      </c>
      <c r="X284" s="175">
        <v>3.85</v>
      </c>
      <c r="Y284" s="175">
        <v>15</v>
      </c>
      <c r="Z284" s="175">
        <v>15</v>
      </c>
      <c r="AA284" s="175">
        <v>79.900000000000006</v>
      </c>
      <c r="AB284" s="175">
        <v>-0.20119999999999999</v>
      </c>
      <c r="AC284" s="175">
        <v>-0.20119999999999999</v>
      </c>
      <c r="AD284" s="175">
        <v>-0.16139999999999999</v>
      </c>
      <c r="AE284" s="175" t="s">
        <v>49</v>
      </c>
      <c r="AF284" s="175">
        <v>30.07</v>
      </c>
      <c r="AG284" s="175">
        <v>7.4674534117532306E-6</v>
      </c>
      <c r="AH284" s="175">
        <v>9.9000000000000005E-2</v>
      </c>
      <c r="AI284" s="175">
        <v>3.72</v>
      </c>
      <c r="AJ284" s="175">
        <v>4</v>
      </c>
      <c r="AK284" s="181">
        <v>3.8999999999999999E-17</v>
      </c>
      <c r="AL284" s="294"/>
      <c r="AM284" s="182">
        <f t="shared" si="71"/>
        <v>0</v>
      </c>
      <c r="AQ284"/>
      <c r="AR284"/>
      <c r="AS284"/>
    </row>
    <row r="285" spans="1:45" s="189" customFormat="1" x14ac:dyDescent="0.25">
      <c r="A285" s="174" t="s">
        <v>73</v>
      </c>
      <c r="B285" s="174">
        <v>1.67</v>
      </c>
      <c r="C285" s="175">
        <v>2.2517</v>
      </c>
      <c r="D285" s="175">
        <v>3.65</v>
      </c>
      <c r="E285" s="175">
        <f t="shared" si="54"/>
        <v>1.6209974685792956</v>
      </c>
      <c r="F285" s="175">
        <v>1.99</v>
      </c>
      <c r="G285" s="175">
        <v>2.2450000000000001</v>
      </c>
      <c r="H285" s="175">
        <v>48701</v>
      </c>
      <c r="I285" s="175">
        <v>92</v>
      </c>
      <c r="J285" s="175">
        <v>48</v>
      </c>
      <c r="K285" s="175">
        <v>112.411</v>
      </c>
      <c r="L285" s="175">
        <v>1.2649999999999999</v>
      </c>
      <c r="M285" s="175"/>
      <c r="N285" s="175">
        <v>0.25</v>
      </c>
      <c r="O285" s="175">
        <v>6.2700000000000006E-2</v>
      </c>
      <c r="P285" s="175">
        <v>4.4379999999999997</v>
      </c>
      <c r="Q285" s="175">
        <v>4.4379999999999997</v>
      </c>
      <c r="R285" s="175">
        <v>5.9960000000000004</v>
      </c>
      <c r="S285" s="175">
        <v>81</v>
      </c>
      <c r="T285" s="175">
        <v>81</v>
      </c>
      <c r="U285" s="175">
        <v>117</v>
      </c>
      <c r="V285" s="175">
        <v>3.78</v>
      </c>
      <c r="W285" s="175">
        <v>3.78</v>
      </c>
      <c r="X285" s="175">
        <v>3.85</v>
      </c>
      <c r="Y285" s="175">
        <v>15</v>
      </c>
      <c r="Z285" s="175">
        <v>15</v>
      </c>
      <c r="AA285" s="175">
        <v>79.900000000000006</v>
      </c>
      <c r="AB285" s="175">
        <v>-0.20119999999999999</v>
      </c>
      <c r="AC285" s="175">
        <v>-0.20119999999999999</v>
      </c>
      <c r="AD285" s="175">
        <v>-0.16139999999999999</v>
      </c>
      <c r="AE285" s="175" t="s">
        <v>50</v>
      </c>
      <c r="AF285" s="175">
        <v>42.08</v>
      </c>
      <c r="AG285" s="175">
        <v>4.9578486170417476E-6</v>
      </c>
      <c r="AH285" s="175">
        <v>0.14199999999999999</v>
      </c>
      <c r="AI285" s="175">
        <v>4.03</v>
      </c>
      <c r="AJ285" s="175">
        <v>4.5</v>
      </c>
      <c r="AK285" s="181">
        <v>6.9499999999999996E-19</v>
      </c>
      <c r="AL285" s="294"/>
      <c r="AM285" s="182">
        <f t="shared" si="71"/>
        <v>0</v>
      </c>
      <c r="AQ285"/>
      <c r="AR285"/>
      <c r="AS285"/>
    </row>
    <row r="286" spans="1:45" s="189" customFormat="1" x14ac:dyDescent="0.25">
      <c r="A286" s="174" t="s">
        <v>73</v>
      </c>
      <c r="B286" s="174">
        <v>1.67</v>
      </c>
      <c r="C286" s="175">
        <v>2.2517</v>
      </c>
      <c r="D286" s="175">
        <v>3.77</v>
      </c>
      <c r="E286" s="175">
        <f t="shared" si="54"/>
        <v>1.6742905360394369</v>
      </c>
      <c r="F286" s="175">
        <v>1.99</v>
      </c>
      <c r="G286" s="175">
        <v>2.2450000000000001</v>
      </c>
      <c r="H286" s="175">
        <v>48701</v>
      </c>
      <c r="I286" s="175">
        <v>92</v>
      </c>
      <c r="J286" s="175">
        <v>48</v>
      </c>
      <c r="K286" s="175">
        <v>112.411</v>
      </c>
      <c r="L286" s="175">
        <v>1.2649999999999999</v>
      </c>
      <c r="M286" s="175"/>
      <c r="N286" s="175">
        <v>0.25</v>
      </c>
      <c r="O286" s="175">
        <v>6.2700000000000006E-2</v>
      </c>
      <c r="P286" s="175">
        <v>4.4379999999999997</v>
      </c>
      <c r="Q286" s="175">
        <v>4.4379999999999997</v>
      </c>
      <c r="R286" s="175">
        <v>5.9960000000000004</v>
      </c>
      <c r="S286" s="175">
        <v>81</v>
      </c>
      <c r="T286" s="175">
        <v>81</v>
      </c>
      <c r="U286" s="175">
        <v>117</v>
      </c>
      <c r="V286" s="175">
        <v>3.78</v>
      </c>
      <c r="W286" s="175">
        <v>3.78</v>
      </c>
      <c r="X286" s="175">
        <v>3.85</v>
      </c>
      <c r="Y286" s="175">
        <v>15</v>
      </c>
      <c r="Z286" s="175">
        <v>15</v>
      </c>
      <c r="AA286" s="175">
        <v>79.900000000000006</v>
      </c>
      <c r="AB286" s="175">
        <v>-0.20119999999999999</v>
      </c>
      <c r="AC286" s="175">
        <v>-0.20119999999999999</v>
      </c>
      <c r="AD286" s="175">
        <v>-0.16139999999999999</v>
      </c>
      <c r="AE286" s="175" t="s">
        <v>51</v>
      </c>
      <c r="AF286" s="175">
        <v>44.1</v>
      </c>
      <c r="AG286" s="175">
        <v>4.5187843755253608E-6</v>
      </c>
      <c r="AH286" s="175">
        <v>0.152</v>
      </c>
      <c r="AI286" s="175">
        <v>4.16</v>
      </c>
      <c r="AJ286" s="175">
        <v>4.3</v>
      </c>
      <c r="AK286" s="181">
        <v>1.6800000000000001E-20</v>
      </c>
      <c r="AL286" s="294"/>
      <c r="AM286" s="182">
        <f t="shared" si="71"/>
        <v>0</v>
      </c>
      <c r="AQ286"/>
      <c r="AR286"/>
      <c r="AS286"/>
    </row>
    <row r="287" spans="1:45" s="189" customFormat="1" x14ac:dyDescent="0.25">
      <c r="A287" s="174" t="s">
        <v>73</v>
      </c>
      <c r="B287" s="174">
        <v>1.67</v>
      </c>
      <c r="C287" s="175">
        <v>2.2517</v>
      </c>
      <c r="D287" s="175"/>
      <c r="E287" s="175">
        <f t="shared" si="54"/>
        <v>0</v>
      </c>
      <c r="F287" s="175">
        <v>1.99</v>
      </c>
      <c r="G287" s="175">
        <v>2.2450000000000001</v>
      </c>
      <c r="H287" s="175">
        <v>48701</v>
      </c>
      <c r="I287" s="175">
        <v>92</v>
      </c>
      <c r="J287" s="175">
        <v>48</v>
      </c>
      <c r="K287" s="175">
        <v>112.411</v>
      </c>
      <c r="L287" s="175">
        <v>1.2649999999999999</v>
      </c>
      <c r="M287" s="175"/>
      <c r="N287" s="175">
        <v>0.25</v>
      </c>
      <c r="O287" s="175">
        <v>6.2700000000000006E-2</v>
      </c>
      <c r="P287" s="175">
        <v>4.4379999999999997</v>
      </c>
      <c r="Q287" s="175">
        <v>4.4379999999999997</v>
      </c>
      <c r="R287" s="175">
        <v>5.9960000000000004</v>
      </c>
      <c r="S287" s="175">
        <v>81</v>
      </c>
      <c r="T287" s="175">
        <v>81</v>
      </c>
      <c r="U287" s="175">
        <v>117</v>
      </c>
      <c r="V287" s="175">
        <v>3.78</v>
      </c>
      <c r="W287" s="175">
        <v>3.78</v>
      </c>
      <c r="X287" s="175">
        <v>3.85</v>
      </c>
      <c r="Y287" s="175">
        <v>15</v>
      </c>
      <c r="Z287" s="175">
        <v>15</v>
      </c>
      <c r="AA287" s="175">
        <v>79.900000000000006</v>
      </c>
      <c r="AB287" s="175">
        <v>-0.20119999999999999</v>
      </c>
      <c r="AC287" s="175">
        <v>-0.20119999999999999</v>
      </c>
      <c r="AD287" s="175">
        <v>-0.16139999999999999</v>
      </c>
      <c r="AE287" s="175" t="s">
        <v>52</v>
      </c>
      <c r="AF287" s="175">
        <v>58.12</v>
      </c>
      <c r="AG287" s="175">
        <v>2.9135357642312415E-6</v>
      </c>
      <c r="AH287" s="175">
        <v>0.2</v>
      </c>
      <c r="AI287" s="175">
        <v>4.5199999999999996</v>
      </c>
      <c r="AJ287" s="175">
        <v>4.5</v>
      </c>
      <c r="AK287" s="177"/>
      <c r="AL287" s="294"/>
      <c r="AM287" s="182">
        <f t="shared" si="71"/>
        <v>0</v>
      </c>
      <c r="AQ287"/>
      <c r="AR287"/>
      <c r="AS287"/>
    </row>
    <row r="288" spans="1:45" s="189" customFormat="1" x14ac:dyDescent="0.25">
      <c r="A288" s="174" t="s">
        <v>73</v>
      </c>
      <c r="B288" s="174">
        <v>1.67</v>
      </c>
      <c r="C288" s="175">
        <v>2.2517</v>
      </c>
      <c r="D288" s="175"/>
      <c r="E288" s="175">
        <f t="shared" si="54"/>
        <v>0</v>
      </c>
      <c r="F288" s="175">
        <v>1.99</v>
      </c>
      <c r="G288" s="175">
        <v>2.2450000000000001</v>
      </c>
      <c r="H288" s="175">
        <v>48701</v>
      </c>
      <c r="I288" s="175">
        <v>92</v>
      </c>
      <c r="J288" s="175">
        <v>48</v>
      </c>
      <c r="K288" s="175">
        <v>112.411</v>
      </c>
      <c r="L288" s="175">
        <v>1.2649999999999999</v>
      </c>
      <c r="M288" s="175"/>
      <c r="N288" s="175">
        <v>0.25</v>
      </c>
      <c r="O288" s="175">
        <v>6.2700000000000006E-2</v>
      </c>
      <c r="P288" s="175">
        <v>4.4379999999999997</v>
      </c>
      <c r="Q288" s="175">
        <v>4.4379999999999997</v>
      </c>
      <c r="R288" s="175">
        <v>5.9960000000000004</v>
      </c>
      <c r="S288" s="175">
        <v>81</v>
      </c>
      <c r="T288" s="175">
        <v>81</v>
      </c>
      <c r="U288" s="175">
        <v>117</v>
      </c>
      <c r="V288" s="175">
        <v>3.78</v>
      </c>
      <c r="W288" s="175">
        <v>3.78</v>
      </c>
      <c r="X288" s="175">
        <v>3.85</v>
      </c>
      <c r="Y288" s="175">
        <v>15</v>
      </c>
      <c r="Z288" s="175">
        <v>15</v>
      </c>
      <c r="AA288" s="175">
        <v>79.900000000000006</v>
      </c>
      <c r="AB288" s="175">
        <v>-0.20119999999999999</v>
      </c>
      <c r="AC288" s="175">
        <v>-0.20119999999999999</v>
      </c>
      <c r="AD288" s="175">
        <v>-0.16139999999999999</v>
      </c>
      <c r="AE288" s="175" t="s">
        <v>58</v>
      </c>
      <c r="AF288" s="175">
        <v>58.12</v>
      </c>
      <c r="AG288" s="175">
        <v>3.1459786150702568E-6</v>
      </c>
      <c r="AH288" s="175">
        <v>0.183</v>
      </c>
      <c r="AI288" s="175">
        <v>4.8</v>
      </c>
      <c r="AJ288" s="175">
        <v>4.42</v>
      </c>
      <c r="AK288" s="177"/>
      <c r="AL288" s="294"/>
      <c r="AM288" s="182"/>
      <c r="AQ288"/>
      <c r="AR288"/>
      <c r="AS288"/>
    </row>
    <row r="289" spans="1:45" s="189" customFormat="1" x14ac:dyDescent="0.25">
      <c r="A289" s="174" t="s">
        <v>73</v>
      </c>
      <c r="B289" s="174">
        <v>1.67</v>
      </c>
      <c r="C289" s="175">
        <v>2.2517</v>
      </c>
      <c r="D289" s="175">
        <v>3.65</v>
      </c>
      <c r="E289" s="175">
        <f t="shared" ref="E289:E292" si="74">D289/C289</f>
        <v>1.6209974685792956</v>
      </c>
      <c r="F289" s="175">
        <v>1.99</v>
      </c>
      <c r="G289" s="175">
        <v>2.2450000000000001</v>
      </c>
      <c r="H289" s="175">
        <v>48701</v>
      </c>
      <c r="I289" s="175">
        <v>92</v>
      </c>
      <c r="J289" s="175">
        <v>48</v>
      </c>
      <c r="K289" s="175">
        <v>112.411</v>
      </c>
      <c r="L289" s="175">
        <v>1.2649999999999999</v>
      </c>
      <c r="M289" s="175"/>
      <c r="N289" s="175">
        <v>0.25</v>
      </c>
      <c r="O289" s="175">
        <v>6.2700000000000006E-2</v>
      </c>
      <c r="P289" s="175">
        <v>4.4379999999999997</v>
      </c>
      <c r="Q289" s="175">
        <v>4.4379999999999997</v>
      </c>
      <c r="R289" s="175">
        <v>5.9960000000000004</v>
      </c>
      <c r="S289" s="175">
        <v>81</v>
      </c>
      <c r="T289" s="175">
        <v>81</v>
      </c>
      <c r="U289" s="175">
        <v>117</v>
      </c>
      <c r="V289" s="175">
        <v>3.78</v>
      </c>
      <c r="W289" s="175">
        <v>3.78</v>
      </c>
      <c r="X289" s="175">
        <v>3.85</v>
      </c>
      <c r="Y289" s="175">
        <v>15</v>
      </c>
      <c r="Z289" s="175">
        <v>15</v>
      </c>
      <c r="AA289" s="175">
        <v>79.900000000000006</v>
      </c>
      <c r="AB289" s="175">
        <v>-0.20119999999999999</v>
      </c>
      <c r="AC289" s="175">
        <v>-0.20119999999999999</v>
      </c>
      <c r="AD289" s="175">
        <v>-0.16139999999999999</v>
      </c>
      <c r="AE289" s="175" t="s">
        <v>53</v>
      </c>
      <c r="AF289" s="175">
        <v>83.8</v>
      </c>
      <c r="AG289" s="176"/>
      <c r="AH289" s="175">
        <v>5.0000000000000001E-3</v>
      </c>
      <c r="AI289" s="175">
        <v>4</v>
      </c>
      <c r="AJ289" s="175">
        <v>3.69</v>
      </c>
      <c r="AK289" s="177">
        <v>6.0999999999999999E-18</v>
      </c>
      <c r="AL289" s="294"/>
      <c r="AM289" s="182">
        <f t="shared" ref="AM289:AM292" si="75">AK289*10000*(AL289)*10000000000</f>
        <v>0</v>
      </c>
      <c r="AQ289"/>
      <c r="AR289"/>
      <c r="AS289"/>
    </row>
    <row r="290" spans="1:45" s="189" customFormat="1" ht="20.25" x14ac:dyDescent="0.25">
      <c r="A290" s="174" t="s">
        <v>73</v>
      </c>
      <c r="B290" s="174">
        <v>1.67</v>
      </c>
      <c r="C290" s="175">
        <v>2.2517</v>
      </c>
      <c r="D290" s="175">
        <v>3.77</v>
      </c>
      <c r="E290" s="175">
        <f t="shared" si="74"/>
        <v>1.6742905360394369</v>
      </c>
      <c r="F290" s="175">
        <v>1.99</v>
      </c>
      <c r="G290" s="175">
        <v>2.2450000000000001</v>
      </c>
      <c r="H290" s="175">
        <v>48701</v>
      </c>
      <c r="I290" s="175">
        <v>92</v>
      </c>
      <c r="J290" s="175">
        <v>48</v>
      </c>
      <c r="K290" s="175">
        <v>112.411</v>
      </c>
      <c r="L290" s="175">
        <v>1.2649999999999999</v>
      </c>
      <c r="M290" s="175"/>
      <c r="N290" s="175">
        <v>0.25</v>
      </c>
      <c r="O290" s="175">
        <v>6.2700000000000006E-2</v>
      </c>
      <c r="P290" s="175">
        <v>4.4379999999999997</v>
      </c>
      <c r="Q290" s="175">
        <v>4.4379999999999997</v>
      </c>
      <c r="R290" s="175">
        <v>5.9960000000000004</v>
      </c>
      <c r="S290" s="175">
        <v>81</v>
      </c>
      <c r="T290" s="175">
        <v>81</v>
      </c>
      <c r="U290" s="175">
        <v>117</v>
      </c>
      <c r="V290" s="175">
        <v>3.78</v>
      </c>
      <c r="W290" s="175">
        <v>3.78</v>
      </c>
      <c r="X290" s="175">
        <v>3.85</v>
      </c>
      <c r="Y290" s="175">
        <v>15</v>
      </c>
      <c r="Z290" s="175">
        <v>15</v>
      </c>
      <c r="AA290" s="175">
        <v>79.900000000000006</v>
      </c>
      <c r="AB290" s="175">
        <v>-0.20119999999999999</v>
      </c>
      <c r="AC290" s="175">
        <v>-0.20119999999999999</v>
      </c>
      <c r="AD290" s="175">
        <v>-0.16139999999999999</v>
      </c>
      <c r="AE290" s="175" t="s">
        <v>54</v>
      </c>
      <c r="AF290" s="175">
        <v>131.29</v>
      </c>
      <c r="AG290" s="176"/>
      <c r="AH290" s="175">
        <v>8.0000000000000002E-3</v>
      </c>
      <c r="AI290" s="175">
        <v>4.0999999999999996</v>
      </c>
      <c r="AJ290" s="175">
        <v>4.0999999999999996</v>
      </c>
      <c r="AK290" s="176">
        <v>6.6999999999999997E-20</v>
      </c>
      <c r="AL290" s="294"/>
      <c r="AM290" s="182">
        <f t="shared" si="75"/>
        <v>0</v>
      </c>
      <c r="AQ290"/>
      <c r="AR290"/>
      <c r="AS290"/>
    </row>
    <row r="291" spans="1:45" s="189" customFormat="1" x14ac:dyDescent="0.25">
      <c r="A291" s="174" t="s">
        <v>73</v>
      </c>
      <c r="B291" s="174">
        <v>1.67</v>
      </c>
      <c r="C291" s="175">
        <v>2.2517</v>
      </c>
      <c r="D291" s="175"/>
      <c r="E291" s="175">
        <f t="shared" si="74"/>
        <v>0</v>
      </c>
      <c r="F291" s="175">
        <v>1.99</v>
      </c>
      <c r="G291" s="175">
        <v>2.2450000000000001</v>
      </c>
      <c r="H291" s="175">
        <v>48701</v>
      </c>
      <c r="I291" s="175">
        <v>92</v>
      </c>
      <c r="J291" s="175">
        <v>48</v>
      </c>
      <c r="K291" s="175">
        <v>112.411</v>
      </c>
      <c r="L291" s="175">
        <v>1.2649999999999999</v>
      </c>
      <c r="M291" s="175"/>
      <c r="N291" s="175">
        <v>0.25</v>
      </c>
      <c r="O291" s="175">
        <v>6.2700000000000006E-2</v>
      </c>
      <c r="P291" s="175">
        <v>4.4379999999999997</v>
      </c>
      <c r="Q291" s="175">
        <v>4.4379999999999997</v>
      </c>
      <c r="R291" s="175">
        <v>5.9960000000000004</v>
      </c>
      <c r="S291" s="175">
        <v>81</v>
      </c>
      <c r="T291" s="175">
        <v>81</v>
      </c>
      <c r="U291" s="175">
        <v>117</v>
      </c>
      <c r="V291" s="175">
        <v>3.78</v>
      </c>
      <c r="W291" s="175">
        <v>3.78</v>
      </c>
      <c r="X291" s="175">
        <v>3.85</v>
      </c>
      <c r="Y291" s="175">
        <v>15</v>
      </c>
      <c r="Z291" s="175">
        <v>15</v>
      </c>
      <c r="AA291" s="175">
        <v>79.900000000000006</v>
      </c>
      <c r="AB291" s="175">
        <v>-0.20119999999999999</v>
      </c>
      <c r="AC291" s="175">
        <v>-0.20119999999999999</v>
      </c>
      <c r="AD291" s="175">
        <v>-0.16139999999999999</v>
      </c>
      <c r="AE291" s="175" t="s">
        <v>55</v>
      </c>
      <c r="AF291" s="175">
        <v>146.06</v>
      </c>
      <c r="AG291" s="175"/>
      <c r="AH291" s="175">
        <v>0.21</v>
      </c>
      <c r="AI291" s="175">
        <v>5.13</v>
      </c>
      <c r="AJ291" s="175">
        <v>5.0999999999999996</v>
      </c>
      <c r="AK291" s="177"/>
      <c r="AL291" s="294"/>
      <c r="AM291" s="182">
        <f t="shared" si="75"/>
        <v>0</v>
      </c>
      <c r="AQ291"/>
      <c r="AR291"/>
      <c r="AS291"/>
    </row>
    <row r="292" spans="1:45" s="189" customFormat="1" x14ac:dyDescent="0.25">
      <c r="A292" s="174" t="s">
        <v>73</v>
      </c>
      <c r="B292" s="174">
        <v>1.67</v>
      </c>
      <c r="C292" s="175">
        <v>2.2517</v>
      </c>
      <c r="D292" s="175"/>
      <c r="E292" s="175">
        <f t="shared" si="74"/>
        <v>0</v>
      </c>
      <c r="F292" s="175">
        <v>1.99</v>
      </c>
      <c r="G292" s="175">
        <v>2.2450000000000001</v>
      </c>
      <c r="H292" s="175">
        <v>48701</v>
      </c>
      <c r="I292" s="175">
        <v>92</v>
      </c>
      <c r="J292" s="175">
        <v>48</v>
      </c>
      <c r="K292" s="175">
        <v>112.411</v>
      </c>
      <c r="L292" s="175">
        <v>1.2649999999999999</v>
      </c>
      <c r="M292" s="175"/>
      <c r="N292" s="175">
        <v>0.25</v>
      </c>
      <c r="O292" s="175">
        <v>6.2700000000000006E-2</v>
      </c>
      <c r="P292" s="175">
        <v>4.4379999999999997</v>
      </c>
      <c r="Q292" s="175">
        <v>4.4379999999999997</v>
      </c>
      <c r="R292" s="175">
        <v>5.9960000000000004</v>
      </c>
      <c r="S292" s="175">
        <v>81</v>
      </c>
      <c r="T292" s="175">
        <v>81</v>
      </c>
      <c r="U292" s="175">
        <v>117</v>
      </c>
      <c r="V292" s="175">
        <v>3.78</v>
      </c>
      <c r="W292" s="175">
        <v>3.78</v>
      </c>
      <c r="X292" s="175">
        <v>3.85</v>
      </c>
      <c r="Y292" s="175">
        <v>15</v>
      </c>
      <c r="Z292" s="175">
        <v>15</v>
      </c>
      <c r="AA292" s="175">
        <v>79.900000000000006</v>
      </c>
      <c r="AB292" s="175">
        <v>-0.20119999999999999</v>
      </c>
      <c r="AC292" s="175">
        <v>-0.20119999999999999</v>
      </c>
      <c r="AD292" s="175">
        <v>-0.16139999999999999</v>
      </c>
      <c r="AE292" s="175" t="s">
        <v>56</v>
      </c>
      <c r="AF292" s="175">
        <v>222</v>
      </c>
      <c r="AG292" s="176"/>
      <c r="AH292" s="175">
        <v>8.0000000000000002E-3</v>
      </c>
      <c r="AI292" s="175">
        <v>4.2</v>
      </c>
      <c r="AJ292" s="175">
        <v>4.2</v>
      </c>
      <c r="AK292" s="177">
        <v>3.7000000000000003E-23</v>
      </c>
      <c r="AL292" s="294"/>
      <c r="AM292" s="182">
        <f t="shared" si="75"/>
        <v>0</v>
      </c>
      <c r="AQ292"/>
      <c r="AR292"/>
      <c r="AS292"/>
    </row>
    <row r="293" spans="1:45" x14ac:dyDescent="0.25">
      <c r="A293" s="31" t="s">
        <v>74</v>
      </c>
      <c r="B293" s="31">
        <v>1.7</v>
      </c>
      <c r="C293" s="32">
        <v>3.58</v>
      </c>
      <c r="D293" s="32">
        <v>3.6</v>
      </c>
      <c r="E293" s="32">
        <f t="shared" ref="E293:E386" si="76">D293/C293</f>
        <v>1.005586592178771</v>
      </c>
      <c r="F293" s="32"/>
      <c r="G293" s="32">
        <v>2.0489999999999999</v>
      </c>
      <c r="H293" s="32">
        <v>51630.559999999998</v>
      </c>
      <c r="I293" s="32">
        <v>74</v>
      </c>
      <c r="J293" s="32">
        <v>30</v>
      </c>
      <c r="K293" s="32">
        <v>65.38</v>
      </c>
      <c r="L293" s="32">
        <v>1.4802999999999999</v>
      </c>
      <c r="M293" s="32"/>
      <c r="N293" s="32">
        <v>0.25</v>
      </c>
      <c r="O293" s="32">
        <v>6.2700000000000006E-2</v>
      </c>
      <c r="P293" s="32">
        <v>4.4379999999999997</v>
      </c>
      <c r="Q293" s="32">
        <v>4.4379999999999997</v>
      </c>
      <c r="R293" s="32">
        <v>4.4379999999999997</v>
      </c>
      <c r="S293" s="32">
        <v>81</v>
      </c>
      <c r="T293" s="32">
        <v>81</v>
      </c>
      <c r="U293" s="32">
        <v>81</v>
      </c>
      <c r="V293" s="32">
        <v>3.54</v>
      </c>
      <c r="W293" s="32">
        <v>3.54</v>
      </c>
      <c r="X293" s="32">
        <v>3.54</v>
      </c>
      <c r="Y293" s="32">
        <v>35.450000000000003</v>
      </c>
      <c r="Z293" s="32">
        <v>35.450000000000003</v>
      </c>
      <c r="AA293" s="32">
        <v>35.450000000000003</v>
      </c>
      <c r="AB293" s="32">
        <v>-0.2492</v>
      </c>
      <c r="AC293" s="32">
        <v>-0.2492</v>
      </c>
      <c r="AD293" s="32">
        <v>-0.2492</v>
      </c>
      <c r="AE293" s="32" t="s">
        <v>42</v>
      </c>
      <c r="AF293" s="32">
        <v>4.0019999999999998</v>
      </c>
      <c r="AG293" s="86">
        <v>1.213598928416634E-4</v>
      </c>
      <c r="AH293" s="32">
        <v>-0.39</v>
      </c>
      <c r="AI293" s="32">
        <v>2.66</v>
      </c>
      <c r="AJ293" s="32">
        <v>2.6</v>
      </c>
      <c r="AK293" s="119">
        <v>2.9999999999999997E-8</v>
      </c>
      <c r="AL293" s="292"/>
      <c r="AM293" s="34">
        <f t="shared" ref="AM293:AM301" si="77">AK293*10000*(AL293)*10000000000</f>
        <v>0</v>
      </c>
    </row>
    <row r="294" spans="1:45" x14ac:dyDescent="0.25">
      <c r="A294" s="31" t="s">
        <v>74</v>
      </c>
      <c r="B294" s="31">
        <v>1.7</v>
      </c>
      <c r="C294" s="32">
        <v>3.58</v>
      </c>
      <c r="D294" s="32">
        <v>3.6</v>
      </c>
      <c r="E294" s="32">
        <f t="shared" si="76"/>
        <v>1.005586592178771</v>
      </c>
      <c r="F294" s="32"/>
      <c r="G294" s="32">
        <v>2.0489999999999999</v>
      </c>
      <c r="H294" s="32">
        <v>51630.559999999998</v>
      </c>
      <c r="I294" s="32">
        <v>74</v>
      </c>
      <c r="J294" s="32">
        <v>30</v>
      </c>
      <c r="K294" s="32">
        <v>65.38</v>
      </c>
      <c r="L294" s="32">
        <v>1.4802999999999999</v>
      </c>
      <c r="M294" s="32"/>
      <c r="N294" s="32">
        <v>0.25</v>
      </c>
      <c r="O294" s="32">
        <v>6.2700000000000006E-2</v>
      </c>
      <c r="P294" s="32">
        <v>4.4379999999999997</v>
      </c>
      <c r="Q294" s="32">
        <v>4.4379999999999997</v>
      </c>
      <c r="R294" s="32">
        <v>4.4379999999999997</v>
      </c>
      <c r="S294" s="32">
        <v>81</v>
      </c>
      <c r="T294" s="32">
        <v>81</v>
      </c>
      <c r="U294" s="32">
        <v>81</v>
      </c>
      <c r="V294" s="32">
        <v>3.54</v>
      </c>
      <c r="W294" s="32">
        <v>3.54</v>
      </c>
      <c r="X294" s="32">
        <v>3.54</v>
      </c>
      <c r="Y294" s="32">
        <v>35.450000000000003</v>
      </c>
      <c r="Z294" s="32">
        <v>35.450000000000003</v>
      </c>
      <c r="AA294" s="32">
        <v>35.450000000000003</v>
      </c>
      <c r="AB294" s="32">
        <v>-0.2492</v>
      </c>
      <c r="AC294" s="32">
        <v>-0.2492</v>
      </c>
      <c r="AD294" s="32">
        <v>-0.2492</v>
      </c>
      <c r="AE294" s="32" t="s">
        <v>43</v>
      </c>
      <c r="AF294" s="32">
        <v>2.0099999999999998</v>
      </c>
      <c r="AG294" s="86">
        <v>1.0828692705685033E-4</v>
      </c>
      <c r="AH294" s="32">
        <v>-0.217</v>
      </c>
      <c r="AI294" s="32">
        <v>2.76</v>
      </c>
      <c r="AJ294" s="32">
        <v>2.89</v>
      </c>
      <c r="AK294" s="119">
        <v>2.1999999999999998E-8</v>
      </c>
      <c r="AL294" s="292">
        <v>1.0498192141473885E-2</v>
      </c>
      <c r="AM294" s="34">
        <f t="shared" si="77"/>
        <v>23096.022711242545</v>
      </c>
    </row>
    <row r="295" spans="1:45" x14ac:dyDescent="0.25">
      <c r="A295" s="31" t="s">
        <v>74</v>
      </c>
      <c r="B295" s="31">
        <v>1.7</v>
      </c>
      <c r="C295" s="32">
        <v>3.58</v>
      </c>
      <c r="D295" s="32">
        <v>3.67</v>
      </c>
      <c r="E295" s="32">
        <f t="shared" si="76"/>
        <v>1.0251396648044693</v>
      </c>
      <c r="F295" s="32"/>
      <c r="G295" s="32">
        <v>2.0489999999999999</v>
      </c>
      <c r="H295" s="32">
        <v>51630.559999999998</v>
      </c>
      <c r="I295" s="32">
        <v>74</v>
      </c>
      <c r="J295" s="32">
        <v>30</v>
      </c>
      <c r="K295" s="32">
        <v>65.38</v>
      </c>
      <c r="L295" s="32">
        <v>1.4802999999999999</v>
      </c>
      <c r="M295" s="32"/>
      <c r="N295" s="32">
        <v>0.25</v>
      </c>
      <c r="O295" s="32">
        <v>6.2700000000000006E-2</v>
      </c>
      <c r="P295" s="32">
        <v>4.4379999999999997</v>
      </c>
      <c r="Q295" s="32">
        <v>4.4379999999999997</v>
      </c>
      <c r="R295" s="32">
        <v>4.4379999999999997</v>
      </c>
      <c r="S295" s="32">
        <v>81</v>
      </c>
      <c r="T295" s="32">
        <v>81</v>
      </c>
      <c r="U295" s="32">
        <v>81</v>
      </c>
      <c r="V295" s="32">
        <v>3.54</v>
      </c>
      <c r="W295" s="32">
        <v>3.54</v>
      </c>
      <c r="X295" s="32">
        <v>3.54</v>
      </c>
      <c r="Y295" s="32">
        <v>35.450000000000003</v>
      </c>
      <c r="Z295" s="32">
        <v>35.450000000000003</v>
      </c>
      <c r="AA295" s="32">
        <v>35.450000000000003</v>
      </c>
      <c r="AB295" s="32">
        <v>-0.2492</v>
      </c>
      <c r="AC295" s="32">
        <v>-0.2492</v>
      </c>
      <c r="AD295" s="32">
        <v>-0.2492</v>
      </c>
      <c r="AE295" s="32" t="s">
        <v>44</v>
      </c>
      <c r="AF295" s="32">
        <v>31.998999999999999</v>
      </c>
      <c r="AG295" s="86">
        <v>1.5402755908922099E-5</v>
      </c>
      <c r="AH295" s="32">
        <v>2.1999999999999999E-2</v>
      </c>
      <c r="AI295" s="32">
        <v>2.94</v>
      </c>
      <c r="AJ295" s="32">
        <v>3.46</v>
      </c>
      <c r="AK295" s="119">
        <v>2.2999999999999999E-9</v>
      </c>
      <c r="AL295" s="292"/>
      <c r="AM295" s="34">
        <f t="shared" si="77"/>
        <v>0</v>
      </c>
    </row>
    <row r="296" spans="1:45" x14ac:dyDescent="0.25">
      <c r="A296" s="31" t="s">
        <v>74</v>
      </c>
      <c r="B296" s="31">
        <v>1.7</v>
      </c>
      <c r="C296" s="32">
        <v>3.58</v>
      </c>
      <c r="D296" s="32">
        <v>3.71</v>
      </c>
      <c r="E296" s="32">
        <f t="shared" si="76"/>
        <v>1.0363128491620111</v>
      </c>
      <c r="F296" s="32"/>
      <c r="G296" s="32">
        <v>2.0489999999999999</v>
      </c>
      <c r="H296" s="32">
        <v>51630.559999999998</v>
      </c>
      <c r="I296" s="32">
        <v>74</v>
      </c>
      <c r="J296" s="32">
        <v>30</v>
      </c>
      <c r="K296" s="32">
        <v>65.38</v>
      </c>
      <c r="L296" s="32">
        <v>1.4802999999999999</v>
      </c>
      <c r="M296" s="32"/>
      <c r="N296" s="32">
        <v>0.25</v>
      </c>
      <c r="O296" s="32">
        <v>6.2700000000000006E-2</v>
      </c>
      <c r="P296" s="32">
        <v>4.4379999999999997</v>
      </c>
      <c r="Q296" s="32">
        <v>4.4379999999999997</v>
      </c>
      <c r="R296" s="32">
        <v>4.4379999999999997</v>
      </c>
      <c r="S296" s="32">
        <v>81</v>
      </c>
      <c r="T296" s="32">
        <v>81</v>
      </c>
      <c r="U296" s="32">
        <v>81</v>
      </c>
      <c r="V296" s="32">
        <v>3.54</v>
      </c>
      <c r="W296" s="32">
        <v>3.54</v>
      </c>
      <c r="X296" s="32">
        <v>3.54</v>
      </c>
      <c r="Y296" s="32">
        <v>35.450000000000003</v>
      </c>
      <c r="Z296" s="32">
        <v>35.450000000000003</v>
      </c>
      <c r="AA296" s="32">
        <v>35.450000000000003</v>
      </c>
      <c r="AB296" s="32">
        <v>-0.2492</v>
      </c>
      <c r="AC296" s="32">
        <v>-0.2492</v>
      </c>
      <c r="AD296" s="32">
        <v>-0.2492</v>
      </c>
      <c r="AE296" s="32" t="s">
        <v>45</v>
      </c>
      <c r="AF296" s="32">
        <v>44.01</v>
      </c>
      <c r="AG296" s="86">
        <v>8.9625087063364713E-6</v>
      </c>
      <c r="AH296" s="32">
        <v>0.22500000000000001</v>
      </c>
      <c r="AI296" s="32">
        <v>3.24</v>
      </c>
      <c r="AJ296" s="32">
        <v>3.3</v>
      </c>
      <c r="AK296" s="119">
        <v>3.0499999999999998E-10</v>
      </c>
      <c r="AL296" s="292">
        <v>0.31487581448715918</v>
      </c>
      <c r="AM296" s="34">
        <f t="shared" si="77"/>
        <v>9603.7123418583542</v>
      </c>
    </row>
    <row r="297" spans="1:45" x14ac:dyDescent="0.25">
      <c r="A297" s="31" t="s">
        <v>74</v>
      </c>
      <c r="B297" s="31">
        <v>1.7</v>
      </c>
      <c r="C297" s="32">
        <v>3.58</v>
      </c>
      <c r="D297" s="32">
        <v>3.76</v>
      </c>
      <c r="E297" s="32">
        <f t="shared" si="76"/>
        <v>1.0502793296089385</v>
      </c>
      <c r="F297" s="32"/>
      <c r="G297" s="32">
        <v>2.0489999999999999</v>
      </c>
      <c r="H297" s="32">
        <v>51630.559999999998</v>
      </c>
      <c r="I297" s="32">
        <v>74</v>
      </c>
      <c r="J297" s="32">
        <v>30</v>
      </c>
      <c r="K297" s="32">
        <v>65.38</v>
      </c>
      <c r="L297" s="32">
        <v>1.4802999999999999</v>
      </c>
      <c r="M297" s="32"/>
      <c r="N297" s="32">
        <v>0.25</v>
      </c>
      <c r="O297" s="32">
        <v>6.2700000000000006E-2</v>
      </c>
      <c r="P297" s="32">
        <v>4.4379999999999997</v>
      </c>
      <c r="Q297" s="32">
        <v>4.4379999999999997</v>
      </c>
      <c r="R297" s="32">
        <v>4.4379999999999997</v>
      </c>
      <c r="S297" s="32">
        <v>81</v>
      </c>
      <c r="T297" s="32">
        <v>81</v>
      </c>
      <c r="U297" s="32">
        <v>81</v>
      </c>
      <c r="V297" s="32">
        <v>3.54</v>
      </c>
      <c r="W297" s="32">
        <v>3.54</v>
      </c>
      <c r="X297" s="32">
        <v>3.54</v>
      </c>
      <c r="Y297" s="32">
        <v>35.450000000000003</v>
      </c>
      <c r="Z297" s="32">
        <v>35.450000000000003</v>
      </c>
      <c r="AA297" s="32">
        <v>35.450000000000003</v>
      </c>
      <c r="AB297" s="32">
        <v>-0.2492</v>
      </c>
      <c r="AC297" s="32">
        <v>-0.2492</v>
      </c>
      <c r="AD297" s="32">
        <v>-0.2492</v>
      </c>
      <c r="AE297" s="32" t="s">
        <v>46</v>
      </c>
      <c r="AF297" s="32">
        <v>28</v>
      </c>
      <c r="AG297" s="86">
        <v>1.4859953853764374E-5</v>
      </c>
      <c r="AH297" s="32">
        <v>3.6999999999999998E-2</v>
      </c>
      <c r="AI297" s="32">
        <v>3.13</v>
      </c>
      <c r="AJ297" s="32">
        <v>3.64</v>
      </c>
      <c r="AK297" s="125">
        <v>2.6400000000000002E-10</v>
      </c>
      <c r="AL297" s="292">
        <v>4.6649342666562857E-2</v>
      </c>
      <c r="AM297" s="34">
        <f t="shared" si="77"/>
        <v>1231.5426463972594</v>
      </c>
    </row>
    <row r="298" spans="1:45" x14ac:dyDescent="0.25">
      <c r="A298" s="31" t="s">
        <v>74</v>
      </c>
      <c r="B298" s="31">
        <v>1.7</v>
      </c>
      <c r="C298" s="32">
        <v>3.58</v>
      </c>
      <c r="D298" s="32">
        <v>3.85</v>
      </c>
      <c r="E298" s="32">
        <f t="shared" si="76"/>
        <v>1.0754189944134078</v>
      </c>
      <c r="F298" s="32"/>
      <c r="G298" s="32">
        <v>2.0489999999999999</v>
      </c>
      <c r="H298" s="32">
        <v>51630.559999999998</v>
      </c>
      <c r="I298" s="32">
        <v>74</v>
      </c>
      <c r="J298" s="32">
        <v>30</v>
      </c>
      <c r="K298" s="32">
        <v>65.38</v>
      </c>
      <c r="L298" s="32">
        <v>1.4802999999999999</v>
      </c>
      <c r="M298" s="32"/>
      <c r="N298" s="32">
        <v>0.25</v>
      </c>
      <c r="O298" s="32">
        <v>6.2700000000000006E-2</v>
      </c>
      <c r="P298" s="32">
        <v>4.4379999999999997</v>
      </c>
      <c r="Q298" s="32">
        <v>4.4379999999999997</v>
      </c>
      <c r="R298" s="32">
        <v>4.4379999999999997</v>
      </c>
      <c r="S298" s="32">
        <v>81</v>
      </c>
      <c r="T298" s="32">
        <v>81</v>
      </c>
      <c r="U298" s="32">
        <v>81</v>
      </c>
      <c r="V298" s="32">
        <v>3.54</v>
      </c>
      <c r="W298" s="32">
        <v>3.54</v>
      </c>
      <c r="X298" s="32">
        <v>3.54</v>
      </c>
      <c r="Y298" s="32">
        <v>35.450000000000003</v>
      </c>
      <c r="Z298" s="32">
        <v>35.450000000000003</v>
      </c>
      <c r="AA298" s="32">
        <v>35.450000000000003</v>
      </c>
      <c r="AB298" s="32">
        <v>-0.2492</v>
      </c>
      <c r="AC298" s="32">
        <v>-0.2492</v>
      </c>
      <c r="AD298" s="32">
        <v>-0.2492</v>
      </c>
      <c r="AE298" s="32" t="s">
        <v>47</v>
      </c>
      <c r="AF298" s="32">
        <v>16.04</v>
      </c>
      <c r="AG298" s="86">
        <v>1.6328551327402565E-5</v>
      </c>
      <c r="AH298" s="32">
        <v>1.0999999999999999E-2</v>
      </c>
      <c r="AI298" s="32">
        <v>3.25</v>
      </c>
      <c r="AJ298" s="32">
        <v>3.8</v>
      </c>
      <c r="AK298" s="125">
        <v>1.6100000000000001E-10</v>
      </c>
      <c r="AL298" s="292">
        <v>0.14363621367126539</v>
      </c>
      <c r="AM298" s="34">
        <f t="shared" si="77"/>
        <v>2312.5430401073727</v>
      </c>
    </row>
    <row r="299" spans="1:45" x14ac:dyDescent="0.25">
      <c r="A299" s="31" t="s">
        <v>74</v>
      </c>
      <c r="B299" s="31">
        <v>1.7</v>
      </c>
      <c r="C299" s="32">
        <v>3.58</v>
      </c>
      <c r="D299" s="32">
        <v>3.76</v>
      </c>
      <c r="E299" s="32">
        <f t="shared" ref="E299:E300" si="78">D299/C299</f>
        <v>1.0502793296089385</v>
      </c>
      <c r="F299" s="32"/>
      <c r="G299" s="32">
        <v>2.0489999999999999</v>
      </c>
      <c r="H299" s="32">
        <v>51630.559999999998</v>
      </c>
      <c r="I299" s="32">
        <v>74</v>
      </c>
      <c r="J299" s="32">
        <v>30</v>
      </c>
      <c r="K299" s="32">
        <v>65.38</v>
      </c>
      <c r="L299" s="32">
        <v>1.4802999999999999</v>
      </c>
      <c r="M299" s="32"/>
      <c r="N299" s="32">
        <v>0.25</v>
      </c>
      <c r="O299" s="32">
        <v>6.2700000000000006E-2</v>
      </c>
      <c r="P299" s="32">
        <v>4.4379999999999997</v>
      </c>
      <c r="Q299" s="32">
        <v>4.4379999999999997</v>
      </c>
      <c r="R299" s="32">
        <v>4.4379999999999997</v>
      </c>
      <c r="S299" s="32">
        <v>81</v>
      </c>
      <c r="T299" s="32">
        <v>81</v>
      </c>
      <c r="U299" s="32">
        <v>81</v>
      </c>
      <c r="V299" s="32">
        <v>3.54</v>
      </c>
      <c r="W299" s="32">
        <v>3.54</v>
      </c>
      <c r="X299" s="32">
        <v>3.54</v>
      </c>
      <c r="Y299" s="32">
        <v>35.450000000000003</v>
      </c>
      <c r="Z299" s="32">
        <v>35.450000000000003</v>
      </c>
      <c r="AA299" s="32">
        <v>35.450000000000003</v>
      </c>
      <c r="AB299" s="32">
        <v>-0.2492</v>
      </c>
      <c r="AC299" s="32">
        <v>-0.2492</v>
      </c>
      <c r="AD299" s="32">
        <v>-0.2492</v>
      </c>
      <c r="AE299" s="32" t="s">
        <v>536</v>
      </c>
      <c r="AF299" s="32">
        <v>46.005499999999998</v>
      </c>
      <c r="AG299" s="86"/>
      <c r="AH299" s="32">
        <v>0.83399999999999996</v>
      </c>
      <c r="AI299" s="32">
        <v>3.22</v>
      </c>
      <c r="AJ299" s="32">
        <v>3.3</v>
      </c>
      <c r="AK299" s="125">
        <v>2.8000000000000002E-10</v>
      </c>
      <c r="AL299" s="292"/>
      <c r="AM299" s="34"/>
    </row>
    <row r="300" spans="1:45" x14ac:dyDescent="0.25">
      <c r="A300" s="31" t="s">
        <v>74</v>
      </c>
      <c r="B300" s="31">
        <v>1.7</v>
      </c>
      <c r="C300" s="32">
        <v>3.58</v>
      </c>
      <c r="D300" s="32">
        <v>3.85</v>
      </c>
      <c r="E300" s="32">
        <f t="shared" si="78"/>
        <v>1.0754189944134078</v>
      </c>
      <c r="F300" s="32"/>
      <c r="G300" s="32">
        <v>2.0489999999999999</v>
      </c>
      <c r="H300" s="32">
        <v>51630.559999999998</v>
      </c>
      <c r="I300" s="32">
        <v>74</v>
      </c>
      <c r="J300" s="32">
        <v>30</v>
      </c>
      <c r="K300" s="32">
        <v>65.38</v>
      </c>
      <c r="L300" s="32">
        <v>1.4802999999999999</v>
      </c>
      <c r="M300" s="32"/>
      <c r="N300" s="32">
        <v>0.25</v>
      </c>
      <c r="O300" s="32">
        <v>6.2700000000000006E-2</v>
      </c>
      <c r="P300" s="32">
        <v>4.4379999999999997</v>
      </c>
      <c r="Q300" s="32">
        <v>4.4379999999999997</v>
      </c>
      <c r="R300" s="32">
        <v>4.4379999999999997</v>
      </c>
      <c r="S300" s="32">
        <v>81</v>
      </c>
      <c r="T300" s="32">
        <v>81</v>
      </c>
      <c r="U300" s="32">
        <v>81</v>
      </c>
      <c r="V300" s="32">
        <v>3.54</v>
      </c>
      <c r="W300" s="32">
        <v>3.54</v>
      </c>
      <c r="X300" s="32">
        <v>3.54</v>
      </c>
      <c r="Y300" s="32">
        <v>35.450000000000003</v>
      </c>
      <c r="Z300" s="32">
        <v>35.450000000000003</v>
      </c>
      <c r="AA300" s="32">
        <v>35.450000000000003</v>
      </c>
      <c r="AB300" s="32">
        <v>-0.2492</v>
      </c>
      <c r="AC300" s="32">
        <v>-0.2492</v>
      </c>
      <c r="AD300" s="32">
        <v>-0.2492</v>
      </c>
      <c r="AE300" s="32" t="s">
        <v>537</v>
      </c>
      <c r="AF300" s="32">
        <v>64.066000000000003</v>
      </c>
      <c r="AG300" s="86"/>
      <c r="AH300" s="32">
        <v>0.251</v>
      </c>
      <c r="AI300" s="32">
        <v>3.55</v>
      </c>
      <c r="AJ300" s="32">
        <v>4.0999999999999996</v>
      </c>
      <c r="AK300" s="125">
        <v>5.5000000000000004E-12</v>
      </c>
      <c r="AL300" s="292"/>
      <c r="AM300" s="34"/>
    </row>
    <row r="301" spans="1:45" x14ac:dyDescent="0.25">
      <c r="A301" s="31" t="s">
        <v>74</v>
      </c>
      <c r="B301" s="31">
        <v>1.7</v>
      </c>
      <c r="C301" s="32">
        <v>3.58</v>
      </c>
      <c r="D301" s="32">
        <v>3.92</v>
      </c>
      <c r="E301" s="32">
        <f t="shared" si="76"/>
        <v>1.0949720670391061</v>
      </c>
      <c r="F301" s="32"/>
      <c r="G301" s="32">
        <v>2.0489999999999999</v>
      </c>
      <c r="H301" s="32">
        <v>51630.559999999998</v>
      </c>
      <c r="I301" s="32">
        <v>74</v>
      </c>
      <c r="J301" s="32">
        <v>30</v>
      </c>
      <c r="K301" s="32">
        <v>65.38</v>
      </c>
      <c r="L301" s="32">
        <v>1.4802999999999999</v>
      </c>
      <c r="M301" s="32"/>
      <c r="N301" s="32">
        <v>0.25</v>
      </c>
      <c r="O301" s="32">
        <v>6.2700000000000006E-2</v>
      </c>
      <c r="P301" s="32">
        <v>4.4379999999999997</v>
      </c>
      <c r="Q301" s="32">
        <v>4.4379999999999997</v>
      </c>
      <c r="R301" s="32">
        <v>4.4379999999999997</v>
      </c>
      <c r="S301" s="32">
        <v>81</v>
      </c>
      <c r="T301" s="32">
        <v>81</v>
      </c>
      <c r="U301" s="32">
        <v>81</v>
      </c>
      <c r="V301" s="32">
        <v>3.54</v>
      </c>
      <c r="W301" s="32">
        <v>3.54</v>
      </c>
      <c r="X301" s="32">
        <v>3.54</v>
      </c>
      <c r="Y301" s="32">
        <v>35.450000000000003</v>
      </c>
      <c r="Z301" s="32">
        <v>35.450000000000003</v>
      </c>
      <c r="AA301" s="32">
        <v>35.450000000000003</v>
      </c>
      <c r="AB301" s="32">
        <v>-0.2492</v>
      </c>
      <c r="AC301" s="32">
        <v>-0.2492</v>
      </c>
      <c r="AD301" s="32">
        <v>-0.2492</v>
      </c>
      <c r="AE301" s="32" t="s">
        <v>48</v>
      </c>
      <c r="AF301" s="32">
        <v>28.05</v>
      </c>
      <c r="AG301" s="32">
        <v>8.597859657763983E-6</v>
      </c>
      <c r="AH301" s="32">
        <v>8.6999999999999994E-2</v>
      </c>
      <c r="AI301" s="32">
        <v>3.59</v>
      </c>
      <c r="AJ301" s="32">
        <v>3.9</v>
      </c>
      <c r="AK301" s="125">
        <v>2.09E-11</v>
      </c>
      <c r="AL301" s="292"/>
      <c r="AM301" s="35">
        <f t="shared" si="77"/>
        <v>0</v>
      </c>
    </row>
    <row r="302" spans="1:45" x14ac:dyDescent="0.25">
      <c r="A302" s="31" t="s">
        <v>74</v>
      </c>
      <c r="B302" s="31">
        <v>1.7</v>
      </c>
      <c r="C302" s="32">
        <v>3.58</v>
      </c>
      <c r="D302" s="32">
        <v>3.9</v>
      </c>
      <c r="E302" s="32">
        <f t="shared" si="76"/>
        <v>1.0893854748603351</v>
      </c>
      <c r="F302" s="32"/>
      <c r="G302" s="32">
        <v>2.0489999999999999</v>
      </c>
      <c r="H302" s="32">
        <v>51630.559999999998</v>
      </c>
      <c r="I302" s="32">
        <v>74</v>
      </c>
      <c r="J302" s="32">
        <v>30</v>
      </c>
      <c r="K302" s="32">
        <v>65.38</v>
      </c>
      <c r="L302" s="32">
        <v>1.4802999999999999</v>
      </c>
      <c r="M302" s="32"/>
      <c r="N302" s="32">
        <v>0.25</v>
      </c>
      <c r="O302" s="32">
        <v>6.2700000000000006E-2</v>
      </c>
      <c r="P302" s="32">
        <v>4.4379999999999997</v>
      </c>
      <c r="Q302" s="32">
        <v>4.4379999999999997</v>
      </c>
      <c r="R302" s="32">
        <v>4.4379999999999997</v>
      </c>
      <c r="S302" s="32">
        <v>81</v>
      </c>
      <c r="T302" s="32">
        <v>81</v>
      </c>
      <c r="U302" s="32">
        <v>81</v>
      </c>
      <c r="V302" s="32">
        <v>3.54</v>
      </c>
      <c r="W302" s="32">
        <v>3.54</v>
      </c>
      <c r="X302" s="32">
        <v>3.54</v>
      </c>
      <c r="Y302" s="32">
        <v>35.450000000000003</v>
      </c>
      <c r="Z302" s="32">
        <v>35.450000000000003</v>
      </c>
      <c r="AA302" s="32">
        <v>35.450000000000003</v>
      </c>
      <c r="AB302" s="32">
        <v>-0.2492</v>
      </c>
      <c r="AC302" s="32">
        <v>-0.2492</v>
      </c>
      <c r="AD302" s="32">
        <v>-0.2492</v>
      </c>
      <c r="AE302" s="32" t="s">
        <v>49</v>
      </c>
      <c r="AF302" s="32">
        <v>30.07</v>
      </c>
      <c r="AG302" s="32">
        <v>7.4674534117532306E-6</v>
      </c>
      <c r="AH302" s="32">
        <v>9.9000000000000005E-2</v>
      </c>
      <c r="AI302" s="32">
        <v>3.72</v>
      </c>
      <c r="AJ302" s="32">
        <v>4</v>
      </c>
      <c r="AK302" s="125">
        <v>3.2499999999999998E-11</v>
      </c>
      <c r="AL302" s="292"/>
      <c r="AM302" s="35">
        <f>AK302*10000*(AL302)*10000000000</f>
        <v>0</v>
      </c>
    </row>
    <row r="303" spans="1:45" x14ac:dyDescent="0.25">
      <c r="A303" s="31" t="s">
        <v>74</v>
      </c>
      <c r="B303" s="31">
        <v>1.7</v>
      </c>
      <c r="C303" s="32">
        <v>3.58</v>
      </c>
      <c r="D303" s="32">
        <v>4.01</v>
      </c>
      <c r="E303" s="32">
        <f t="shared" si="76"/>
        <v>1.1201117318435754</v>
      </c>
      <c r="F303" s="32"/>
      <c r="G303" s="32">
        <v>2.0489999999999999</v>
      </c>
      <c r="H303" s="32">
        <v>51630.559999999998</v>
      </c>
      <c r="I303" s="32">
        <v>74</v>
      </c>
      <c r="J303" s="32">
        <v>30</v>
      </c>
      <c r="K303" s="32">
        <v>65.38</v>
      </c>
      <c r="L303" s="32">
        <v>1.4802999999999999</v>
      </c>
      <c r="M303" s="32"/>
      <c r="N303" s="32">
        <v>0.25</v>
      </c>
      <c r="O303" s="32">
        <v>6.2700000000000006E-2</v>
      </c>
      <c r="P303" s="32">
        <v>4.4379999999999997</v>
      </c>
      <c r="Q303" s="32">
        <v>4.4379999999999997</v>
      </c>
      <c r="R303" s="32">
        <v>4.4379999999999997</v>
      </c>
      <c r="S303" s="32">
        <v>81</v>
      </c>
      <c r="T303" s="32">
        <v>81</v>
      </c>
      <c r="U303" s="32">
        <v>81</v>
      </c>
      <c r="V303" s="32">
        <v>3.54</v>
      </c>
      <c r="W303" s="32">
        <v>3.54</v>
      </c>
      <c r="X303" s="32">
        <v>3.54</v>
      </c>
      <c r="Y303" s="32">
        <v>35.450000000000003</v>
      </c>
      <c r="Z303" s="32">
        <v>35.450000000000003</v>
      </c>
      <c r="AA303" s="32">
        <v>35.450000000000003</v>
      </c>
      <c r="AB303" s="32">
        <v>-0.2492</v>
      </c>
      <c r="AC303" s="32">
        <v>-0.2492</v>
      </c>
      <c r="AD303" s="32">
        <v>-0.2492</v>
      </c>
      <c r="AE303" s="32" t="s">
        <v>50</v>
      </c>
      <c r="AF303" s="32">
        <v>42.08</v>
      </c>
      <c r="AG303" s="32">
        <v>4.9578486170417476E-6</v>
      </c>
      <c r="AH303" s="32">
        <v>0.14199999999999999</v>
      </c>
      <c r="AI303" s="32">
        <v>4.03</v>
      </c>
      <c r="AJ303" s="32">
        <v>4.5</v>
      </c>
      <c r="AK303" s="125">
        <v>2.9299999999999998E-12</v>
      </c>
      <c r="AL303" s="292"/>
      <c r="AM303" s="35">
        <f>AK303*10000*(AL303)*10000000000</f>
        <v>0</v>
      </c>
    </row>
    <row r="304" spans="1:45" x14ac:dyDescent="0.25">
      <c r="A304" s="31" t="s">
        <v>74</v>
      </c>
      <c r="B304" s="31">
        <v>1.7</v>
      </c>
      <c r="C304" s="32">
        <v>3.58</v>
      </c>
      <c r="D304" s="32">
        <v>4.1900000000000004</v>
      </c>
      <c r="E304" s="32">
        <f t="shared" si="76"/>
        <v>1.1703910614525141</v>
      </c>
      <c r="F304" s="32"/>
      <c r="G304" s="32">
        <v>2.0489999999999999</v>
      </c>
      <c r="H304" s="32">
        <v>51630.559999999998</v>
      </c>
      <c r="I304" s="32">
        <v>74</v>
      </c>
      <c r="J304" s="32">
        <v>30</v>
      </c>
      <c r="K304" s="32">
        <v>65.38</v>
      </c>
      <c r="L304" s="32">
        <v>1.4802999999999999</v>
      </c>
      <c r="M304" s="32"/>
      <c r="N304" s="32">
        <v>0.25</v>
      </c>
      <c r="O304" s="32">
        <v>6.2700000000000006E-2</v>
      </c>
      <c r="P304" s="32">
        <v>4.4379999999999997</v>
      </c>
      <c r="Q304" s="32">
        <v>4.4379999999999997</v>
      </c>
      <c r="R304" s="32">
        <v>4.4379999999999997</v>
      </c>
      <c r="S304" s="32">
        <v>81</v>
      </c>
      <c r="T304" s="32">
        <v>81</v>
      </c>
      <c r="U304" s="32">
        <v>81</v>
      </c>
      <c r="V304" s="32">
        <v>3.54</v>
      </c>
      <c r="W304" s="32">
        <v>3.54</v>
      </c>
      <c r="X304" s="32">
        <v>3.54</v>
      </c>
      <c r="Y304" s="32">
        <v>35.450000000000003</v>
      </c>
      <c r="Z304" s="32">
        <v>35.450000000000003</v>
      </c>
      <c r="AA304" s="32">
        <v>35.450000000000003</v>
      </c>
      <c r="AB304" s="32">
        <v>-0.2492</v>
      </c>
      <c r="AC304" s="32">
        <v>-0.2492</v>
      </c>
      <c r="AD304" s="32">
        <v>-0.2492</v>
      </c>
      <c r="AE304" s="32" t="s">
        <v>51</v>
      </c>
      <c r="AF304" s="32">
        <v>44.1</v>
      </c>
      <c r="AG304" s="32">
        <v>4.5187843755253608E-6</v>
      </c>
      <c r="AH304" s="32">
        <v>0.152</v>
      </c>
      <c r="AI304" s="32">
        <v>4.16</v>
      </c>
      <c r="AJ304" s="32">
        <v>4.3</v>
      </c>
      <c r="AK304" s="125">
        <v>5.8600000000000003E-13</v>
      </c>
      <c r="AL304" s="292"/>
      <c r="AM304" s="35">
        <f t="shared" ref="AM304:AM316" si="79">AK304*10000*(AL304)*10000000000</f>
        <v>0</v>
      </c>
    </row>
    <row r="305" spans="1:39" x14ac:dyDescent="0.25">
      <c r="A305" s="31" t="s">
        <v>74</v>
      </c>
      <c r="B305" s="31">
        <v>1.7</v>
      </c>
      <c r="C305" s="32">
        <v>3.58</v>
      </c>
      <c r="D305" s="32">
        <v>4.2</v>
      </c>
      <c r="E305" s="32">
        <f t="shared" si="76"/>
        <v>1.1731843575418994</v>
      </c>
      <c r="F305" s="32"/>
      <c r="G305" s="32">
        <v>2.0489999999999999</v>
      </c>
      <c r="H305" s="32">
        <v>51630.559999999998</v>
      </c>
      <c r="I305" s="32">
        <v>74</v>
      </c>
      <c r="J305" s="32">
        <v>30</v>
      </c>
      <c r="K305" s="32">
        <v>65.38</v>
      </c>
      <c r="L305" s="32">
        <v>1.4802999999999999</v>
      </c>
      <c r="M305" s="32"/>
      <c r="N305" s="32">
        <v>0.25</v>
      </c>
      <c r="O305" s="32">
        <v>6.2700000000000006E-2</v>
      </c>
      <c r="P305" s="32">
        <v>4.4379999999999997</v>
      </c>
      <c r="Q305" s="32">
        <v>4.4379999999999997</v>
      </c>
      <c r="R305" s="32">
        <v>4.4379999999999997</v>
      </c>
      <c r="S305" s="32">
        <v>81</v>
      </c>
      <c r="T305" s="32">
        <v>81</v>
      </c>
      <c r="U305" s="32">
        <v>81</v>
      </c>
      <c r="V305" s="32">
        <v>3.54</v>
      </c>
      <c r="W305" s="32">
        <v>3.54</v>
      </c>
      <c r="X305" s="32">
        <v>3.54</v>
      </c>
      <c r="Y305" s="32">
        <v>35.450000000000003</v>
      </c>
      <c r="Z305" s="32">
        <v>35.450000000000003</v>
      </c>
      <c r="AA305" s="32">
        <v>35.450000000000003</v>
      </c>
      <c r="AB305" s="32">
        <v>-0.2492</v>
      </c>
      <c r="AC305" s="32">
        <v>-0.2492</v>
      </c>
      <c r="AD305" s="32">
        <v>-0.2492</v>
      </c>
      <c r="AE305" s="32" t="s">
        <v>52</v>
      </c>
      <c r="AF305" s="32">
        <v>58.12</v>
      </c>
      <c r="AG305" s="32">
        <v>2.9135357642312415E-6</v>
      </c>
      <c r="AH305" s="32">
        <v>0.2</v>
      </c>
      <c r="AI305" s="32">
        <v>4.5199999999999996</v>
      </c>
      <c r="AJ305" s="32">
        <v>4.5</v>
      </c>
      <c r="AK305" s="119">
        <v>5.4000000000000002E-13</v>
      </c>
      <c r="AL305" s="292"/>
      <c r="AM305" s="35">
        <f t="shared" si="79"/>
        <v>0</v>
      </c>
    </row>
    <row r="306" spans="1:39" x14ac:dyDescent="0.25">
      <c r="A306" s="31" t="s">
        <v>74</v>
      </c>
      <c r="B306" s="31">
        <v>1.7</v>
      </c>
      <c r="C306" s="32">
        <v>3.58</v>
      </c>
      <c r="D306" s="32">
        <v>4.96</v>
      </c>
      <c r="E306" s="32">
        <f t="shared" si="76"/>
        <v>1.3854748603351954</v>
      </c>
      <c r="F306" s="32"/>
      <c r="G306" s="32">
        <v>2.0489999999999999</v>
      </c>
      <c r="H306" s="32">
        <v>51630.559999999998</v>
      </c>
      <c r="I306" s="32">
        <v>74</v>
      </c>
      <c r="J306" s="32">
        <v>30</v>
      </c>
      <c r="K306" s="32">
        <v>65.38</v>
      </c>
      <c r="L306" s="32">
        <v>1.4802999999999999</v>
      </c>
      <c r="M306" s="32"/>
      <c r="N306" s="32">
        <v>0.25</v>
      </c>
      <c r="O306" s="32">
        <v>6.2700000000000006E-2</v>
      </c>
      <c r="P306" s="32">
        <v>4.4379999999999997</v>
      </c>
      <c r="Q306" s="32">
        <v>4.4379999999999997</v>
      </c>
      <c r="R306" s="32">
        <v>4.4379999999999997</v>
      </c>
      <c r="S306" s="32">
        <v>81</v>
      </c>
      <c r="T306" s="32">
        <v>81</v>
      </c>
      <c r="U306" s="32">
        <v>81</v>
      </c>
      <c r="V306" s="32">
        <v>3.54</v>
      </c>
      <c r="W306" s="32">
        <v>3.54</v>
      </c>
      <c r="X306" s="32">
        <v>3.54</v>
      </c>
      <c r="Y306" s="32">
        <v>35.450000000000003</v>
      </c>
      <c r="Z306" s="32">
        <v>35.450000000000003</v>
      </c>
      <c r="AA306" s="32">
        <v>35.450000000000003</v>
      </c>
      <c r="AB306" s="32">
        <v>-0.2492</v>
      </c>
      <c r="AC306" s="32">
        <v>-0.2492</v>
      </c>
      <c r="AD306" s="32">
        <v>-0.2492</v>
      </c>
      <c r="AE306" s="78" t="s">
        <v>75</v>
      </c>
      <c r="AF306" s="32">
        <v>58.12</v>
      </c>
      <c r="AG306" s="32">
        <v>3.1459786150702568E-6</v>
      </c>
      <c r="AH306" s="32">
        <v>0.183</v>
      </c>
      <c r="AI306" s="32">
        <v>4.8</v>
      </c>
      <c r="AJ306" s="32">
        <v>4.42</v>
      </c>
      <c r="AK306" s="119">
        <v>6.5000000000000001E-18</v>
      </c>
      <c r="AL306" s="292"/>
      <c r="AM306" s="35">
        <f t="shared" si="79"/>
        <v>0</v>
      </c>
    </row>
    <row r="307" spans="1:39" s="94" customFormat="1" x14ac:dyDescent="0.25">
      <c r="A307" s="31" t="s">
        <v>74</v>
      </c>
      <c r="B307" s="31">
        <v>1.7</v>
      </c>
      <c r="C307" s="32">
        <v>3.58</v>
      </c>
      <c r="D307" s="32">
        <v>4.01</v>
      </c>
      <c r="E307" s="32">
        <f t="shared" ref="E307:E310" si="80">D307/C307</f>
        <v>1.1201117318435754</v>
      </c>
      <c r="F307" s="32"/>
      <c r="G307" s="32">
        <v>2.0489999999999999</v>
      </c>
      <c r="H307" s="32">
        <v>51630.559999999998</v>
      </c>
      <c r="I307" s="32">
        <v>74</v>
      </c>
      <c r="J307" s="32">
        <v>30</v>
      </c>
      <c r="K307" s="32">
        <v>65.38</v>
      </c>
      <c r="L307" s="32">
        <v>1.4802999999999999</v>
      </c>
      <c r="M307" s="32"/>
      <c r="N307" s="32">
        <v>0.25</v>
      </c>
      <c r="O307" s="32">
        <v>6.2700000000000006E-2</v>
      </c>
      <c r="P307" s="32">
        <v>4.4379999999999997</v>
      </c>
      <c r="Q307" s="32">
        <v>4.4379999999999997</v>
      </c>
      <c r="R307" s="32">
        <v>4.4379999999999997</v>
      </c>
      <c r="S307" s="32">
        <v>81</v>
      </c>
      <c r="T307" s="32">
        <v>81</v>
      </c>
      <c r="U307" s="32">
        <v>81</v>
      </c>
      <c r="V307" s="32">
        <v>3.54</v>
      </c>
      <c r="W307" s="32">
        <v>3.54</v>
      </c>
      <c r="X307" s="32">
        <v>3.54</v>
      </c>
      <c r="Y307" s="32">
        <v>35.450000000000003</v>
      </c>
      <c r="Z307" s="32">
        <v>35.450000000000003</v>
      </c>
      <c r="AA307" s="32">
        <v>35.450000000000003</v>
      </c>
      <c r="AB307" s="32">
        <v>-0.2492</v>
      </c>
      <c r="AC307" s="32">
        <v>-0.2492</v>
      </c>
      <c r="AD307" s="32">
        <v>-0.2492</v>
      </c>
      <c r="AE307" s="32" t="s">
        <v>53</v>
      </c>
      <c r="AF307" s="32">
        <v>83.8</v>
      </c>
      <c r="AG307" s="86"/>
      <c r="AH307" s="32">
        <v>5.0000000000000001E-3</v>
      </c>
      <c r="AI307" s="32">
        <v>4</v>
      </c>
      <c r="AJ307" s="32">
        <v>3.69</v>
      </c>
      <c r="AK307" s="119">
        <v>1.8E-10</v>
      </c>
      <c r="AL307" s="292"/>
      <c r="AM307" s="35">
        <f t="shared" si="79"/>
        <v>0</v>
      </c>
    </row>
    <row r="308" spans="1:39" s="94" customFormat="1" ht="20.25" x14ac:dyDescent="0.25">
      <c r="A308" s="31" t="s">
        <v>74</v>
      </c>
      <c r="B308" s="31">
        <v>1.7</v>
      </c>
      <c r="C308" s="32">
        <v>3.58</v>
      </c>
      <c r="D308" s="32">
        <v>4.1900000000000004</v>
      </c>
      <c r="E308" s="32">
        <f t="shared" si="80"/>
        <v>1.1703910614525141</v>
      </c>
      <c r="F308" s="32"/>
      <c r="G308" s="32">
        <v>2.0489999999999999</v>
      </c>
      <c r="H308" s="32">
        <v>51630.559999999998</v>
      </c>
      <c r="I308" s="32">
        <v>74</v>
      </c>
      <c r="J308" s="32">
        <v>30</v>
      </c>
      <c r="K308" s="32">
        <v>65.38</v>
      </c>
      <c r="L308" s="32">
        <v>1.4802999999999999</v>
      </c>
      <c r="M308" s="32"/>
      <c r="N308" s="32">
        <v>0.25</v>
      </c>
      <c r="O308" s="32">
        <v>6.2700000000000006E-2</v>
      </c>
      <c r="P308" s="32">
        <v>4.4379999999999997</v>
      </c>
      <c r="Q308" s="32">
        <v>4.4379999999999997</v>
      </c>
      <c r="R308" s="32">
        <v>4.4379999999999997</v>
      </c>
      <c r="S308" s="32">
        <v>81</v>
      </c>
      <c r="T308" s="32">
        <v>81</v>
      </c>
      <c r="U308" s="32">
        <v>81</v>
      </c>
      <c r="V308" s="32">
        <v>3.54</v>
      </c>
      <c r="W308" s="32">
        <v>3.54</v>
      </c>
      <c r="X308" s="32">
        <v>3.54</v>
      </c>
      <c r="Y308" s="32">
        <v>35.450000000000003</v>
      </c>
      <c r="Z308" s="32">
        <v>35.450000000000003</v>
      </c>
      <c r="AA308" s="32">
        <v>35.450000000000003</v>
      </c>
      <c r="AB308" s="32">
        <v>-0.2492</v>
      </c>
      <c r="AC308" s="32">
        <v>-0.2492</v>
      </c>
      <c r="AD308" s="32">
        <v>-0.2492</v>
      </c>
      <c r="AE308" s="32" t="s">
        <v>54</v>
      </c>
      <c r="AF308" s="32">
        <v>131.29</v>
      </c>
      <c r="AG308" s="86"/>
      <c r="AH308" s="32">
        <v>8.0000000000000002E-3</v>
      </c>
      <c r="AI308" s="32">
        <v>4.0999999999999996</v>
      </c>
      <c r="AJ308" s="32">
        <v>4.0999999999999996</v>
      </c>
      <c r="AK308" s="86">
        <v>3.2000000000000001E-12</v>
      </c>
      <c r="AL308" s="292"/>
      <c r="AM308" s="35">
        <f t="shared" si="79"/>
        <v>0</v>
      </c>
    </row>
    <row r="309" spans="1:39" s="94" customFormat="1" x14ac:dyDescent="0.25">
      <c r="A309" s="31" t="s">
        <v>74</v>
      </c>
      <c r="B309" s="31">
        <v>1.7</v>
      </c>
      <c r="C309" s="32">
        <v>3.58</v>
      </c>
      <c r="D309" s="32">
        <v>4.2</v>
      </c>
      <c r="E309" s="32">
        <f t="shared" si="80"/>
        <v>1.1731843575418994</v>
      </c>
      <c r="F309" s="32"/>
      <c r="G309" s="32">
        <v>2.0489999999999999</v>
      </c>
      <c r="H309" s="32">
        <v>51630.559999999998</v>
      </c>
      <c r="I309" s="32">
        <v>74</v>
      </c>
      <c r="J309" s="32">
        <v>30</v>
      </c>
      <c r="K309" s="32">
        <v>65.38</v>
      </c>
      <c r="L309" s="32">
        <v>1.4802999999999999</v>
      </c>
      <c r="M309" s="32"/>
      <c r="N309" s="32">
        <v>0.25</v>
      </c>
      <c r="O309" s="32">
        <v>6.2700000000000006E-2</v>
      </c>
      <c r="P309" s="32">
        <v>4.4379999999999997</v>
      </c>
      <c r="Q309" s="32">
        <v>4.4379999999999997</v>
      </c>
      <c r="R309" s="32">
        <v>4.4379999999999997</v>
      </c>
      <c r="S309" s="32">
        <v>81</v>
      </c>
      <c r="T309" s="32">
        <v>81</v>
      </c>
      <c r="U309" s="32">
        <v>81</v>
      </c>
      <c r="V309" s="32">
        <v>3.54</v>
      </c>
      <c r="W309" s="32">
        <v>3.54</v>
      </c>
      <c r="X309" s="32">
        <v>3.54</v>
      </c>
      <c r="Y309" s="32">
        <v>35.450000000000003</v>
      </c>
      <c r="Z309" s="32">
        <v>35.450000000000003</v>
      </c>
      <c r="AA309" s="32">
        <v>35.450000000000003</v>
      </c>
      <c r="AB309" s="32">
        <v>-0.2492</v>
      </c>
      <c r="AC309" s="32">
        <v>-0.2492</v>
      </c>
      <c r="AD309" s="32">
        <v>-0.2492</v>
      </c>
      <c r="AE309" s="32" t="s">
        <v>55</v>
      </c>
      <c r="AF309" s="32">
        <v>146.06</v>
      </c>
      <c r="AG309" s="32"/>
      <c r="AH309" s="32">
        <v>0.21</v>
      </c>
      <c r="AI309" s="32">
        <v>5.13</v>
      </c>
      <c r="AJ309" s="32">
        <v>5.0999999999999996</v>
      </c>
      <c r="AK309" s="119"/>
      <c r="AL309" s="292"/>
      <c r="AM309" s="35">
        <f t="shared" si="79"/>
        <v>0</v>
      </c>
    </row>
    <row r="310" spans="1:39" s="94" customFormat="1" x14ac:dyDescent="0.25">
      <c r="A310" s="31" t="s">
        <v>74</v>
      </c>
      <c r="B310" s="31">
        <v>1.7</v>
      </c>
      <c r="C310" s="32">
        <v>3.58</v>
      </c>
      <c r="D310" s="32">
        <v>4.96</v>
      </c>
      <c r="E310" s="32">
        <f t="shared" si="80"/>
        <v>1.3854748603351954</v>
      </c>
      <c r="F310" s="32"/>
      <c r="G310" s="32">
        <v>2.0489999999999999</v>
      </c>
      <c r="H310" s="32">
        <v>51630.559999999998</v>
      </c>
      <c r="I310" s="32">
        <v>74</v>
      </c>
      <c r="J310" s="32">
        <v>30</v>
      </c>
      <c r="K310" s="32">
        <v>65.38</v>
      </c>
      <c r="L310" s="32">
        <v>1.4802999999999999</v>
      </c>
      <c r="M310" s="32"/>
      <c r="N310" s="32">
        <v>0.25</v>
      </c>
      <c r="O310" s="32">
        <v>6.2700000000000006E-2</v>
      </c>
      <c r="P310" s="32">
        <v>4.4379999999999997</v>
      </c>
      <c r="Q310" s="32">
        <v>4.4379999999999997</v>
      </c>
      <c r="R310" s="32">
        <v>4.4379999999999997</v>
      </c>
      <c r="S310" s="32">
        <v>81</v>
      </c>
      <c r="T310" s="32">
        <v>81</v>
      </c>
      <c r="U310" s="32">
        <v>81</v>
      </c>
      <c r="V310" s="32">
        <v>3.54</v>
      </c>
      <c r="W310" s="32">
        <v>3.54</v>
      </c>
      <c r="X310" s="32">
        <v>3.54</v>
      </c>
      <c r="Y310" s="32">
        <v>35.450000000000003</v>
      </c>
      <c r="Z310" s="32">
        <v>35.450000000000003</v>
      </c>
      <c r="AA310" s="32">
        <v>35.450000000000003</v>
      </c>
      <c r="AB310" s="32">
        <v>-0.2492</v>
      </c>
      <c r="AC310" s="32">
        <v>-0.2492</v>
      </c>
      <c r="AD310" s="32">
        <v>-0.2492</v>
      </c>
      <c r="AE310" s="32" t="s">
        <v>56</v>
      </c>
      <c r="AF310" s="32">
        <v>222</v>
      </c>
      <c r="AG310" s="86"/>
      <c r="AH310" s="32">
        <v>8.0000000000000002E-3</v>
      </c>
      <c r="AI310" s="32">
        <v>4.2</v>
      </c>
      <c r="AJ310" s="32">
        <v>4.2</v>
      </c>
      <c r="AK310" s="119">
        <v>1.6E-12</v>
      </c>
      <c r="AL310" s="292"/>
      <c r="AM310" s="35">
        <f t="shared" si="79"/>
        <v>0</v>
      </c>
    </row>
    <row r="311" spans="1:39" s="94" customFormat="1" x14ac:dyDescent="0.25">
      <c r="A311" s="26" t="s">
        <v>76</v>
      </c>
      <c r="B311" s="26">
        <v>1.6991000000000001</v>
      </c>
      <c r="C311" s="27">
        <v>3.6</v>
      </c>
      <c r="D311" s="27">
        <v>3.6372899999999997</v>
      </c>
      <c r="E311" s="27">
        <f t="shared" si="76"/>
        <v>1.0103583333333332</v>
      </c>
      <c r="F311" s="27">
        <v>1.99</v>
      </c>
      <c r="G311" s="27">
        <v>2.048</v>
      </c>
      <c r="H311" s="27">
        <v>52802</v>
      </c>
      <c r="I311" s="27">
        <v>74</v>
      </c>
      <c r="J311" s="27">
        <v>30</v>
      </c>
      <c r="K311" s="27">
        <v>65.38</v>
      </c>
      <c r="L311" s="27">
        <v>1.343</v>
      </c>
      <c r="M311" s="27"/>
      <c r="N311" s="27">
        <v>0.25</v>
      </c>
      <c r="O311" s="27">
        <v>6.2700000000000006E-2</v>
      </c>
      <c r="P311" s="27">
        <v>4.4379999999999997</v>
      </c>
      <c r="Q311" s="27">
        <v>4.4379999999999997</v>
      </c>
      <c r="R311" s="27">
        <v>4.4379999999999997</v>
      </c>
      <c r="S311" s="27">
        <v>81</v>
      </c>
      <c r="T311" s="27">
        <v>81</v>
      </c>
      <c r="U311" s="27">
        <v>81</v>
      </c>
      <c r="V311" s="27">
        <v>2.278</v>
      </c>
      <c r="W311" s="27">
        <v>2.278</v>
      </c>
      <c r="X311" s="27">
        <v>2.278</v>
      </c>
      <c r="Y311" s="27">
        <v>1</v>
      </c>
      <c r="Z311" s="27">
        <v>1</v>
      </c>
      <c r="AA311" s="27">
        <v>1</v>
      </c>
      <c r="AB311" s="27">
        <v>-8.9999999999999993E-3</v>
      </c>
      <c r="AC311" s="27">
        <v>-8.9999999999999993E-3</v>
      </c>
      <c r="AD311" s="27">
        <v>-8.9999999999999993E-3</v>
      </c>
      <c r="AE311" s="27" t="s">
        <v>42</v>
      </c>
      <c r="AF311" s="27">
        <v>4.0019999999999998</v>
      </c>
      <c r="AG311" s="85">
        <v>1.213598928416634E-4</v>
      </c>
      <c r="AH311" s="27">
        <v>-0.39</v>
      </c>
      <c r="AI311" s="27">
        <v>2.66</v>
      </c>
      <c r="AJ311" s="27">
        <v>2.6</v>
      </c>
      <c r="AK311" s="119">
        <v>3.2000000000000002E-8</v>
      </c>
      <c r="AL311" s="291"/>
      <c r="AM311" s="29">
        <f t="shared" si="79"/>
        <v>0</v>
      </c>
    </row>
    <row r="312" spans="1:39" s="94" customFormat="1" x14ac:dyDescent="0.25">
      <c r="A312" s="26" t="s">
        <v>76</v>
      </c>
      <c r="B312" s="26">
        <v>1.6991000000000001</v>
      </c>
      <c r="C312" s="27">
        <v>3.6</v>
      </c>
      <c r="D312" s="27">
        <v>3.65448</v>
      </c>
      <c r="E312" s="27">
        <f t="shared" si="76"/>
        <v>1.0151333333333332</v>
      </c>
      <c r="F312" s="27">
        <v>1.99</v>
      </c>
      <c r="G312" s="27">
        <v>2.048</v>
      </c>
      <c r="H312" s="27">
        <v>52802</v>
      </c>
      <c r="I312" s="27">
        <v>74</v>
      </c>
      <c r="J312" s="27">
        <v>30</v>
      </c>
      <c r="K312" s="27">
        <v>65.38</v>
      </c>
      <c r="L312" s="27">
        <v>1.343</v>
      </c>
      <c r="M312" s="27"/>
      <c r="N312" s="27">
        <v>0.25</v>
      </c>
      <c r="O312" s="27">
        <v>6.2700000000000006E-2</v>
      </c>
      <c r="P312" s="27">
        <v>4.4379999999999997</v>
      </c>
      <c r="Q312" s="27">
        <v>4.4379999999999997</v>
      </c>
      <c r="R312" s="27">
        <v>4.4379999999999997</v>
      </c>
      <c r="S312" s="27">
        <v>81</v>
      </c>
      <c r="T312" s="27">
        <v>81</v>
      </c>
      <c r="U312" s="27">
        <v>81</v>
      </c>
      <c r="V312" s="27">
        <v>2.278</v>
      </c>
      <c r="W312" s="27">
        <v>2.278</v>
      </c>
      <c r="X312" s="27">
        <v>2.278</v>
      </c>
      <c r="Y312" s="27">
        <v>1</v>
      </c>
      <c r="Z312" s="27">
        <v>1</v>
      </c>
      <c r="AA312" s="27">
        <v>1</v>
      </c>
      <c r="AB312" s="27">
        <v>-8.9999999999999993E-3</v>
      </c>
      <c r="AC312" s="27">
        <v>-8.9999999999999993E-3</v>
      </c>
      <c r="AD312" s="27">
        <v>-8.9999999999999993E-3</v>
      </c>
      <c r="AE312" s="27" t="s">
        <v>43</v>
      </c>
      <c r="AF312" s="27">
        <v>2.0099999999999998</v>
      </c>
      <c r="AG312" s="85">
        <v>1.0828692705685033E-4</v>
      </c>
      <c r="AH312" s="27">
        <v>-0.217</v>
      </c>
      <c r="AI312" s="27">
        <v>2.76</v>
      </c>
      <c r="AJ312" s="27">
        <v>2.89</v>
      </c>
      <c r="AK312" s="119">
        <v>2.6000000000000001E-8</v>
      </c>
      <c r="AL312" s="291"/>
      <c r="AM312" s="29">
        <f t="shared" si="79"/>
        <v>0</v>
      </c>
    </row>
    <row r="313" spans="1:39" s="94" customFormat="1" x14ac:dyDescent="0.25">
      <c r="A313" s="26" t="s">
        <v>76</v>
      </c>
      <c r="B313" s="26">
        <v>1.6991000000000001</v>
      </c>
      <c r="C313" s="27">
        <v>3.6</v>
      </c>
      <c r="D313" s="27">
        <v>3.81</v>
      </c>
      <c r="E313" s="27">
        <f t="shared" si="76"/>
        <v>1.0583333333333333</v>
      </c>
      <c r="F313" s="27">
        <v>1.99</v>
      </c>
      <c r="G313" s="27">
        <v>2.048</v>
      </c>
      <c r="H313" s="27">
        <v>52802</v>
      </c>
      <c r="I313" s="27">
        <v>74</v>
      </c>
      <c r="J313" s="27">
        <v>30</v>
      </c>
      <c r="K313" s="27">
        <v>65.38</v>
      </c>
      <c r="L313" s="27">
        <v>1.343</v>
      </c>
      <c r="M313" s="27"/>
      <c r="N313" s="27">
        <v>0.25</v>
      </c>
      <c r="O313" s="27">
        <v>6.2700000000000006E-2</v>
      </c>
      <c r="P313" s="27">
        <v>4.4379999999999997</v>
      </c>
      <c r="Q313" s="27">
        <v>4.4379999999999997</v>
      </c>
      <c r="R313" s="27">
        <v>4.4379999999999997</v>
      </c>
      <c r="S313" s="27">
        <v>81</v>
      </c>
      <c r="T313" s="27">
        <v>81</v>
      </c>
      <c r="U313" s="27">
        <v>81</v>
      </c>
      <c r="V313" s="27">
        <v>2.278</v>
      </c>
      <c r="W313" s="27">
        <v>2.278</v>
      </c>
      <c r="X313" s="27">
        <v>2.278</v>
      </c>
      <c r="Y313" s="27">
        <v>1</v>
      </c>
      <c r="Z313" s="27">
        <v>1</v>
      </c>
      <c r="AA313" s="27">
        <v>1</v>
      </c>
      <c r="AB313" s="27">
        <v>-8.9999999999999993E-3</v>
      </c>
      <c r="AC313" s="27">
        <v>-8.9999999999999993E-3</v>
      </c>
      <c r="AD313" s="27">
        <v>-8.9999999999999993E-3</v>
      </c>
      <c r="AE313" s="27" t="s">
        <v>44</v>
      </c>
      <c r="AF313" s="27">
        <v>31.998999999999999</v>
      </c>
      <c r="AG313" s="85">
        <v>1.5402755908922099E-5</v>
      </c>
      <c r="AH313" s="27">
        <v>2.1999999999999999E-2</v>
      </c>
      <c r="AI313" s="27">
        <v>2.94</v>
      </c>
      <c r="AJ313" s="27">
        <v>3.46</v>
      </c>
      <c r="AK313" s="118">
        <v>4.2999999999999996E-9</v>
      </c>
      <c r="AL313" s="291"/>
      <c r="AM313" s="29">
        <f t="shared" si="79"/>
        <v>0</v>
      </c>
    </row>
    <row r="314" spans="1:39" s="94" customFormat="1" x14ac:dyDescent="0.25">
      <c r="A314" s="26" t="s">
        <v>76</v>
      </c>
      <c r="B314" s="26">
        <v>1.6991000000000001</v>
      </c>
      <c r="C314" s="27">
        <v>3.6</v>
      </c>
      <c r="D314" s="27">
        <v>3.8</v>
      </c>
      <c r="E314" s="27">
        <f t="shared" si="76"/>
        <v>1.0555555555555556</v>
      </c>
      <c r="F314" s="27">
        <v>1.99</v>
      </c>
      <c r="G314" s="27">
        <v>2.048</v>
      </c>
      <c r="H314" s="27">
        <v>52802</v>
      </c>
      <c r="I314" s="27">
        <v>74</v>
      </c>
      <c r="J314" s="27">
        <v>30</v>
      </c>
      <c r="K314" s="27">
        <v>65.38</v>
      </c>
      <c r="L314" s="27">
        <v>1.343</v>
      </c>
      <c r="M314" s="27"/>
      <c r="N314" s="27">
        <v>0.25</v>
      </c>
      <c r="O314" s="27">
        <v>6.2700000000000006E-2</v>
      </c>
      <c r="P314" s="27">
        <v>4.4379999999999997</v>
      </c>
      <c r="Q314" s="27">
        <v>4.4379999999999997</v>
      </c>
      <c r="R314" s="27">
        <v>4.4379999999999997</v>
      </c>
      <c r="S314" s="27">
        <v>81</v>
      </c>
      <c r="T314" s="27">
        <v>81</v>
      </c>
      <c r="U314" s="27">
        <v>81</v>
      </c>
      <c r="V314" s="27">
        <v>2.278</v>
      </c>
      <c r="W314" s="27">
        <v>2.278</v>
      </c>
      <c r="X314" s="27">
        <v>2.278</v>
      </c>
      <c r="Y314" s="27">
        <v>1</v>
      </c>
      <c r="Z314" s="27">
        <v>1</v>
      </c>
      <c r="AA314" s="27">
        <v>1</v>
      </c>
      <c r="AB314" s="27">
        <v>-8.9999999999999993E-3</v>
      </c>
      <c r="AC314" s="27">
        <v>-8.9999999999999993E-3</v>
      </c>
      <c r="AD314" s="27">
        <v>-8.9999999999999993E-3</v>
      </c>
      <c r="AE314" s="27" t="s">
        <v>45</v>
      </c>
      <c r="AF314" s="27">
        <v>44.01</v>
      </c>
      <c r="AG314" s="85">
        <v>8.9625087063364713E-6</v>
      </c>
      <c r="AH314" s="27">
        <v>0.22500000000000001</v>
      </c>
      <c r="AI314" s="27">
        <v>3.24</v>
      </c>
      <c r="AJ314" s="27">
        <v>3.3</v>
      </c>
      <c r="AK314" s="118">
        <v>1.5E-9</v>
      </c>
      <c r="AL314" s="291"/>
      <c r="AM314" s="29">
        <f t="shared" si="79"/>
        <v>0</v>
      </c>
    </row>
    <row r="315" spans="1:39" s="94" customFormat="1" x14ac:dyDescent="0.25">
      <c r="A315" s="26" t="s">
        <v>76</v>
      </c>
      <c r="B315" s="26">
        <v>1.6991000000000001</v>
      </c>
      <c r="C315" s="27">
        <v>3.6</v>
      </c>
      <c r="D315" s="27">
        <v>3.86</v>
      </c>
      <c r="E315" s="27">
        <f t="shared" si="76"/>
        <v>1.0722222222222222</v>
      </c>
      <c r="F315" s="27">
        <v>1.99</v>
      </c>
      <c r="G315" s="27">
        <v>2.048</v>
      </c>
      <c r="H315" s="27">
        <v>52802</v>
      </c>
      <c r="I315" s="27">
        <v>74</v>
      </c>
      <c r="J315" s="27">
        <v>30</v>
      </c>
      <c r="K315" s="27">
        <v>65.38</v>
      </c>
      <c r="L315" s="27">
        <v>1.343</v>
      </c>
      <c r="M315" s="27"/>
      <c r="N315" s="27">
        <v>0.25</v>
      </c>
      <c r="O315" s="27">
        <v>6.2700000000000006E-2</v>
      </c>
      <c r="P315" s="27">
        <v>4.4379999999999997</v>
      </c>
      <c r="Q315" s="27">
        <v>4.4379999999999997</v>
      </c>
      <c r="R315" s="27">
        <v>4.4379999999999997</v>
      </c>
      <c r="S315" s="27">
        <v>81</v>
      </c>
      <c r="T315" s="27">
        <v>81</v>
      </c>
      <c r="U315" s="27">
        <v>81</v>
      </c>
      <c r="V315" s="27">
        <v>2.278</v>
      </c>
      <c r="W315" s="27">
        <v>2.278</v>
      </c>
      <c r="X315" s="27">
        <v>2.278</v>
      </c>
      <c r="Y315" s="27">
        <v>1</v>
      </c>
      <c r="Z315" s="27">
        <v>1</v>
      </c>
      <c r="AA315" s="27">
        <v>1</v>
      </c>
      <c r="AB315" s="27">
        <v>-8.9999999999999993E-3</v>
      </c>
      <c r="AC315" s="27">
        <v>-8.9999999999999993E-3</v>
      </c>
      <c r="AD315" s="27">
        <v>-8.9999999999999993E-3</v>
      </c>
      <c r="AE315" s="27" t="s">
        <v>46</v>
      </c>
      <c r="AF315" s="27">
        <v>28</v>
      </c>
      <c r="AG315" s="85">
        <v>1.4859953853764374E-5</v>
      </c>
      <c r="AH315" s="27">
        <v>3.6999999999999998E-2</v>
      </c>
      <c r="AI315" s="27">
        <v>3.13</v>
      </c>
      <c r="AJ315" s="27">
        <v>3.64</v>
      </c>
      <c r="AK315" s="126">
        <v>1.3999999999999999E-9</v>
      </c>
      <c r="AL315" s="291"/>
      <c r="AM315" s="29">
        <f t="shared" si="79"/>
        <v>0</v>
      </c>
    </row>
    <row r="316" spans="1:39" s="94" customFormat="1" x14ac:dyDescent="0.25">
      <c r="A316" s="26" t="s">
        <v>76</v>
      </c>
      <c r="B316" s="26">
        <v>1.6991000000000001</v>
      </c>
      <c r="C316" s="27">
        <v>3.6</v>
      </c>
      <c r="D316" s="27">
        <v>3.92</v>
      </c>
      <c r="E316" s="27">
        <f t="shared" si="76"/>
        <v>1.0888888888888888</v>
      </c>
      <c r="F316" s="27">
        <v>1.99</v>
      </c>
      <c r="G316" s="27">
        <v>2.048</v>
      </c>
      <c r="H316" s="27">
        <v>52802</v>
      </c>
      <c r="I316" s="27">
        <v>74</v>
      </c>
      <c r="J316" s="27">
        <v>30</v>
      </c>
      <c r="K316" s="27">
        <v>65.38</v>
      </c>
      <c r="L316" s="27">
        <v>1.343</v>
      </c>
      <c r="M316" s="27"/>
      <c r="N316" s="27">
        <v>0.25</v>
      </c>
      <c r="O316" s="27">
        <v>6.2700000000000006E-2</v>
      </c>
      <c r="P316" s="27">
        <v>4.4379999999999997</v>
      </c>
      <c r="Q316" s="27">
        <v>4.4379999999999997</v>
      </c>
      <c r="R316" s="27">
        <v>4.4379999999999997</v>
      </c>
      <c r="S316" s="27">
        <v>81</v>
      </c>
      <c r="T316" s="27">
        <v>81</v>
      </c>
      <c r="U316" s="27">
        <v>81</v>
      </c>
      <c r="V316" s="27">
        <v>2.278</v>
      </c>
      <c r="W316" s="27">
        <v>2.278</v>
      </c>
      <c r="X316" s="27">
        <v>2.278</v>
      </c>
      <c r="Y316" s="27">
        <v>1</v>
      </c>
      <c r="Z316" s="27">
        <v>1</v>
      </c>
      <c r="AA316" s="27">
        <v>1</v>
      </c>
      <c r="AB316" s="27">
        <v>-8.9999999999999993E-3</v>
      </c>
      <c r="AC316" s="27">
        <v>-8.9999999999999993E-3</v>
      </c>
      <c r="AD316" s="27">
        <v>-8.9999999999999993E-3</v>
      </c>
      <c r="AE316" s="27" t="s">
        <v>47</v>
      </c>
      <c r="AF316" s="27">
        <v>16.04</v>
      </c>
      <c r="AG316" s="85">
        <v>1.6328551327402565E-5</v>
      </c>
      <c r="AH316" s="27">
        <v>1.0999999999999999E-2</v>
      </c>
      <c r="AI316" s="27">
        <v>3.25</v>
      </c>
      <c r="AJ316" s="27">
        <v>3.8</v>
      </c>
      <c r="AK316" s="126">
        <v>7.79E-10</v>
      </c>
      <c r="AL316" s="291"/>
      <c r="AM316" s="29">
        <f t="shared" si="79"/>
        <v>0</v>
      </c>
    </row>
    <row r="317" spans="1:39" s="94" customFormat="1" x14ac:dyDescent="0.25">
      <c r="A317" s="26" t="s">
        <v>76</v>
      </c>
      <c r="B317" s="26">
        <v>1.6991000000000001</v>
      </c>
      <c r="C317" s="27">
        <v>3.6</v>
      </c>
      <c r="D317" s="27">
        <v>3.86</v>
      </c>
      <c r="E317" s="27">
        <f t="shared" ref="E317:E318" si="81">D317/C317</f>
        <v>1.0722222222222222</v>
      </c>
      <c r="F317" s="27">
        <v>1.99</v>
      </c>
      <c r="G317" s="27">
        <v>2.048</v>
      </c>
      <c r="H317" s="27">
        <v>52802</v>
      </c>
      <c r="I317" s="27">
        <v>74</v>
      </c>
      <c r="J317" s="27">
        <v>30</v>
      </c>
      <c r="K317" s="27">
        <v>65.38</v>
      </c>
      <c r="L317" s="27">
        <v>1.343</v>
      </c>
      <c r="M317" s="27"/>
      <c r="N317" s="27">
        <v>0.25</v>
      </c>
      <c r="O317" s="27">
        <v>6.2700000000000006E-2</v>
      </c>
      <c r="P317" s="27">
        <v>4.4379999999999997</v>
      </c>
      <c r="Q317" s="27">
        <v>4.4379999999999997</v>
      </c>
      <c r="R317" s="27">
        <v>4.4379999999999997</v>
      </c>
      <c r="S317" s="27">
        <v>81</v>
      </c>
      <c r="T317" s="27">
        <v>81</v>
      </c>
      <c r="U317" s="27">
        <v>81</v>
      </c>
      <c r="V317" s="27">
        <v>2.278</v>
      </c>
      <c r="W317" s="27">
        <v>2.278</v>
      </c>
      <c r="X317" s="27">
        <v>2.278</v>
      </c>
      <c r="Y317" s="27">
        <v>1</v>
      </c>
      <c r="Z317" s="27">
        <v>1</v>
      </c>
      <c r="AA317" s="27">
        <v>1</v>
      </c>
      <c r="AB317" s="27">
        <v>-8.9999999999999993E-3</v>
      </c>
      <c r="AC317" s="27">
        <v>-8.9999999999999993E-3</v>
      </c>
      <c r="AD317" s="27">
        <v>-8.9999999999999993E-3</v>
      </c>
      <c r="AE317" s="27" t="s">
        <v>536</v>
      </c>
      <c r="AF317" s="27">
        <v>46.005499999999998</v>
      </c>
      <c r="AG317" s="85"/>
      <c r="AH317" s="27">
        <v>0.83399999999999996</v>
      </c>
      <c r="AI317" s="27">
        <v>3.22</v>
      </c>
      <c r="AJ317" s="27">
        <v>3.3</v>
      </c>
      <c r="AK317" s="126">
        <v>8.5700000000000004E-10</v>
      </c>
      <c r="AL317" s="291"/>
      <c r="AM317" s="29"/>
    </row>
    <row r="318" spans="1:39" s="94" customFormat="1" x14ac:dyDescent="0.25">
      <c r="A318" s="26" t="s">
        <v>76</v>
      </c>
      <c r="B318" s="26">
        <v>1.6991000000000001</v>
      </c>
      <c r="C318" s="27">
        <v>3.6</v>
      </c>
      <c r="D318" s="27">
        <v>3.92</v>
      </c>
      <c r="E318" s="27">
        <f t="shared" si="81"/>
        <v>1.0888888888888888</v>
      </c>
      <c r="F318" s="27">
        <v>1.99</v>
      </c>
      <c r="G318" s="27">
        <v>2.048</v>
      </c>
      <c r="H318" s="27">
        <v>52802</v>
      </c>
      <c r="I318" s="27">
        <v>74</v>
      </c>
      <c r="J318" s="27">
        <v>30</v>
      </c>
      <c r="K318" s="27">
        <v>65.38</v>
      </c>
      <c r="L318" s="27">
        <v>1.343</v>
      </c>
      <c r="M318" s="27"/>
      <c r="N318" s="27">
        <v>0.25</v>
      </c>
      <c r="O318" s="27">
        <v>6.2700000000000006E-2</v>
      </c>
      <c r="P318" s="27">
        <v>4.4379999999999997</v>
      </c>
      <c r="Q318" s="27">
        <v>4.4379999999999997</v>
      </c>
      <c r="R318" s="27">
        <v>4.4379999999999997</v>
      </c>
      <c r="S318" s="27">
        <v>81</v>
      </c>
      <c r="T318" s="27">
        <v>81</v>
      </c>
      <c r="U318" s="27">
        <v>81</v>
      </c>
      <c r="V318" s="27">
        <v>2.278</v>
      </c>
      <c r="W318" s="27">
        <v>2.278</v>
      </c>
      <c r="X318" s="27">
        <v>2.278</v>
      </c>
      <c r="Y318" s="27">
        <v>1</v>
      </c>
      <c r="Z318" s="27">
        <v>1</v>
      </c>
      <c r="AA318" s="27">
        <v>1</v>
      </c>
      <c r="AB318" s="27">
        <v>-8.9999999999999993E-3</v>
      </c>
      <c r="AC318" s="27">
        <v>-8.9999999999999993E-3</v>
      </c>
      <c r="AD318" s="27">
        <v>-8.9999999999999993E-3</v>
      </c>
      <c r="AE318" s="27" t="s">
        <v>537</v>
      </c>
      <c r="AF318" s="27">
        <v>64.066000000000003</v>
      </c>
      <c r="AG318" s="85"/>
      <c r="AH318" s="27">
        <v>0.251</v>
      </c>
      <c r="AI318" s="27">
        <v>3.55</v>
      </c>
      <c r="AJ318" s="27">
        <v>4.0999999999999996</v>
      </c>
      <c r="AK318" s="126">
        <v>6.9200000000000004E-11</v>
      </c>
      <c r="AL318" s="291"/>
      <c r="AM318" s="29"/>
    </row>
    <row r="319" spans="1:39" s="94" customFormat="1" x14ac:dyDescent="0.25">
      <c r="A319" s="26" t="s">
        <v>76</v>
      </c>
      <c r="B319" s="26">
        <v>1.6991000000000001</v>
      </c>
      <c r="C319" s="27">
        <v>3.6</v>
      </c>
      <c r="D319" s="27">
        <v>3.94</v>
      </c>
      <c r="E319" s="27">
        <f t="shared" si="76"/>
        <v>1.0944444444444443</v>
      </c>
      <c r="F319" s="27">
        <v>1.99</v>
      </c>
      <c r="G319" s="27">
        <v>2.048</v>
      </c>
      <c r="H319" s="27">
        <v>52802</v>
      </c>
      <c r="I319" s="27">
        <v>74</v>
      </c>
      <c r="J319" s="27">
        <v>30</v>
      </c>
      <c r="K319" s="27">
        <v>65.38</v>
      </c>
      <c r="L319" s="27">
        <v>1.343</v>
      </c>
      <c r="M319" s="27"/>
      <c r="N319" s="27">
        <v>0.25</v>
      </c>
      <c r="O319" s="27">
        <v>6.2700000000000006E-2</v>
      </c>
      <c r="P319" s="27">
        <v>4.4379999999999997</v>
      </c>
      <c r="Q319" s="27">
        <v>4.4379999999999997</v>
      </c>
      <c r="R319" s="27">
        <v>4.4379999999999997</v>
      </c>
      <c r="S319" s="27">
        <v>81</v>
      </c>
      <c r="T319" s="27">
        <v>81</v>
      </c>
      <c r="U319" s="27">
        <v>81</v>
      </c>
      <c r="V319" s="27">
        <v>2.278</v>
      </c>
      <c r="W319" s="27">
        <v>2.278</v>
      </c>
      <c r="X319" s="27">
        <v>2.278</v>
      </c>
      <c r="Y319" s="27">
        <v>1</v>
      </c>
      <c r="Z319" s="27">
        <v>1</v>
      </c>
      <c r="AA319" s="27">
        <v>1</v>
      </c>
      <c r="AB319" s="27">
        <v>-8.9999999999999993E-3</v>
      </c>
      <c r="AC319" s="27">
        <v>-8.9999999999999993E-3</v>
      </c>
      <c r="AD319" s="27">
        <v>-8.9999999999999993E-3</v>
      </c>
      <c r="AE319" s="27" t="s">
        <v>48</v>
      </c>
      <c r="AF319" s="27">
        <v>28.05</v>
      </c>
      <c r="AG319" s="27">
        <v>8.597859657763983E-6</v>
      </c>
      <c r="AH319" s="27">
        <v>8.6999999999999994E-2</v>
      </c>
      <c r="AI319" s="27">
        <v>3.59</v>
      </c>
      <c r="AJ319" s="27">
        <v>3.9</v>
      </c>
      <c r="AK319" s="126">
        <v>2.4800000000000002E-10</v>
      </c>
      <c r="AL319" s="291"/>
      <c r="AM319" s="30">
        <f>AK319*10000*(AL319)*10000000000</f>
        <v>0</v>
      </c>
    </row>
    <row r="320" spans="1:39" s="94" customFormat="1" x14ac:dyDescent="0.25">
      <c r="A320" s="26" t="s">
        <v>76</v>
      </c>
      <c r="B320" s="26">
        <v>1.6991000000000001</v>
      </c>
      <c r="C320" s="27">
        <v>3.6</v>
      </c>
      <c r="D320" s="27">
        <v>3.95</v>
      </c>
      <c r="E320" s="27">
        <f t="shared" si="76"/>
        <v>1.0972222222222223</v>
      </c>
      <c r="F320" s="27">
        <v>1.99</v>
      </c>
      <c r="G320" s="27">
        <v>2.048</v>
      </c>
      <c r="H320" s="27">
        <v>52802</v>
      </c>
      <c r="I320" s="27">
        <v>74</v>
      </c>
      <c r="J320" s="27">
        <v>30</v>
      </c>
      <c r="K320" s="27">
        <v>65.38</v>
      </c>
      <c r="L320" s="27">
        <v>1.343</v>
      </c>
      <c r="M320" s="27"/>
      <c r="N320" s="27">
        <v>0.25</v>
      </c>
      <c r="O320" s="27">
        <v>6.2700000000000006E-2</v>
      </c>
      <c r="P320" s="27">
        <v>4.4379999999999997</v>
      </c>
      <c r="Q320" s="27">
        <v>4.4379999999999997</v>
      </c>
      <c r="R320" s="27">
        <v>4.4379999999999997</v>
      </c>
      <c r="S320" s="27">
        <v>81</v>
      </c>
      <c r="T320" s="27">
        <v>81</v>
      </c>
      <c r="U320" s="27">
        <v>81</v>
      </c>
      <c r="V320" s="27">
        <v>2.278</v>
      </c>
      <c r="W320" s="27">
        <v>2.278</v>
      </c>
      <c r="X320" s="27">
        <v>2.278</v>
      </c>
      <c r="Y320" s="27">
        <v>1</v>
      </c>
      <c r="Z320" s="27">
        <v>1</v>
      </c>
      <c r="AA320" s="27">
        <v>1</v>
      </c>
      <c r="AB320" s="27">
        <v>-8.9999999999999993E-3</v>
      </c>
      <c r="AC320" s="27">
        <v>-8.9999999999999993E-3</v>
      </c>
      <c r="AD320" s="27">
        <v>-8.9999999999999993E-3</v>
      </c>
      <c r="AE320" s="27" t="s">
        <v>49</v>
      </c>
      <c r="AF320" s="27">
        <v>30.07</v>
      </c>
      <c r="AG320" s="27">
        <v>7.4674534117532306E-6</v>
      </c>
      <c r="AH320" s="27">
        <v>9.9000000000000005E-2</v>
      </c>
      <c r="AI320" s="27">
        <v>3.72</v>
      </c>
      <c r="AJ320" s="27">
        <v>4</v>
      </c>
      <c r="AK320" s="126">
        <v>9.8999999999999994E-11</v>
      </c>
      <c r="AL320" s="291"/>
      <c r="AM320" s="30">
        <f>AK320*10000*(AL320)*10000000000</f>
        <v>0</v>
      </c>
    </row>
    <row r="321" spans="1:39" x14ac:dyDescent="0.25">
      <c r="A321" s="26" t="s">
        <v>76</v>
      </c>
      <c r="B321" s="26">
        <v>1.6991000000000001</v>
      </c>
      <c r="C321" s="27">
        <v>3.6</v>
      </c>
      <c r="D321" s="27">
        <v>4.0199999999999996</v>
      </c>
      <c r="E321" s="27">
        <f t="shared" si="76"/>
        <v>1.1166666666666665</v>
      </c>
      <c r="F321" s="27">
        <v>1.99</v>
      </c>
      <c r="G321" s="27">
        <v>2.048</v>
      </c>
      <c r="H321" s="27">
        <v>52802</v>
      </c>
      <c r="I321" s="27">
        <v>74</v>
      </c>
      <c r="J321" s="27">
        <v>30</v>
      </c>
      <c r="K321" s="27">
        <v>65.38</v>
      </c>
      <c r="L321" s="27">
        <v>1.343</v>
      </c>
      <c r="M321" s="27"/>
      <c r="N321" s="27">
        <v>0.25</v>
      </c>
      <c r="O321" s="27">
        <v>6.2700000000000006E-2</v>
      </c>
      <c r="P321" s="27">
        <v>4.4379999999999997</v>
      </c>
      <c r="Q321" s="27">
        <v>4.4379999999999997</v>
      </c>
      <c r="R321" s="27">
        <v>4.4379999999999997</v>
      </c>
      <c r="S321" s="27">
        <v>81</v>
      </c>
      <c r="T321" s="27">
        <v>81</v>
      </c>
      <c r="U321" s="27">
        <v>81</v>
      </c>
      <c r="V321" s="27">
        <v>2.278</v>
      </c>
      <c r="W321" s="27">
        <v>2.278</v>
      </c>
      <c r="X321" s="27">
        <v>2.278</v>
      </c>
      <c r="Y321" s="27">
        <v>1</v>
      </c>
      <c r="Z321" s="27">
        <v>1</v>
      </c>
      <c r="AA321" s="27">
        <v>1</v>
      </c>
      <c r="AB321" s="27">
        <v>-8.9999999999999993E-3</v>
      </c>
      <c r="AC321" s="27">
        <v>-8.9999999999999993E-3</v>
      </c>
      <c r="AD321" s="27">
        <v>-8.9999999999999993E-3</v>
      </c>
      <c r="AE321" s="27" t="s">
        <v>50</v>
      </c>
      <c r="AF321" s="27">
        <v>42.08</v>
      </c>
      <c r="AG321" s="27">
        <v>4.9578486170417476E-6</v>
      </c>
      <c r="AH321" s="27">
        <v>0.14199999999999999</v>
      </c>
      <c r="AI321" s="27">
        <v>4.03</v>
      </c>
      <c r="AJ321" s="27">
        <v>4.5</v>
      </c>
      <c r="AK321" s="126">
        <v>4.6999999999999999E-11</v>
      </c>
      <c r="AL321" s="291"/>
      <c r="AM321" s="30">
        <f t="shared" ref="AM321:AM337" si="82">AK321*10000*(AL321)*10000000000</f>
        <v>0</v>
      </c>
    </row>
    <row r="322" spans="1:39" x14ac:dyDescent="0.25">
      <c r="A322" s="26" t="s">
        <v>76</v>
      </c>
      <c r="B322" s="26">
        <v>1.6991000000000001</v>
      </c>
      <c r="C322" s="27">
        <v>3.6</v>
      </c>
      <c r="D322" s="27">
        <v>4.0999999999999996</v>
      </c>
      <c r="E322" s="27">
        <f t="shared" si="76"/>
        <v>1.1388888888888888</v>
      </c>
      <c r="F322" s="27">
        <v>1.99</v>
      </c>
      <c r="G322" s="27">
        <v>2.048</v>
      </c>
      <c r="H322" s="27">
        <v>52802</v>
      </c>
      <c r="I322" s="27">
        <v>74</v>
      </c>
      <c r="J322" s="27">
        <v>30</v>
      </c>
      <c r="K322" s="27">
        <v>65.38</v>
      </c>
      <c r="L322" s="27">
        <v>1.343</v>
      </c>
      <c r="M322" s="27"/>
      <c r="N322" s="27">
        <v>0.25</v>
      </c>
      <c r="O322" s="27">
        <v>6.2700000000000006E-2</v>
      </c>
      <c r="P322" s="27">
        <v>4.4379999999999997</v>
      </c>
      <c r="Q322" s="27">
        <v>4.4379999999999997</v>
      </c>
      <c r="R322" s="27">
        <v>4.4379999999999997</v>
      </c>
      <c r="S322" s="27">
        <v>81</v>
      </c>
      <c r="T322" s="27">
        <v>81</v>
      </c>
      <c r="U322" s="27">
        <v>81</v>
      </c>
      <c r="V322" s="27">
        <v>2.278</v>
      </c>
      <c r="W322" s="27">
        <v>2.278</v>
      </c>
      <c r="X322" s="27">
        <v>2.278</v>
      </c>
      <c r="Y322" s="27">
        <v>1</v>
      </c>
      <c r="Z322" s="27">
        <v>1</v>
      </c>
      <c r="AA322" s="27">
        <v>1</v>
      </c>
      <c r="AB322" s="27">
        <v>-8.9999999999999993E-3</v>
      </c>
      <c r="AC322" s="27">
        <v>-8.9999999999999993E-3</v>
      </c>
      <c r="AD322" s="27">
        <v>-8.9999999999999993E-3</v>
      </c>
      <c r="AE322" s="27" t="s">
        <v>51</v>
      </c>
      <c r="AF322" s="27">
        <v>44.1</v>
      </c>
      <c r="AG322" s="27">
        <v>4.5187843755253608E-6</v>
      </c>
      <c r="AH322" s="27">
        <v>0.152</v>
      </c>
      <c r="AI322" s="27">
        <v>4.16</v>
      </c>
      <c r="AJ322" s="27">
        <v>4.3</v>
      </c>
      <c r="AK322" s="126">
        <v>1.4000000000000001E-12</v>
      </c>
      <c r="AL322" s="291"/>
      <c r="AM322" s="30">
        <f t="shared" si="82"/>
        <v>0</v>
      </c>
    </row>
    <row r="323" spans="1:39" x14ac:dyDescent="0.25">
      <c r="A323" s="26" t="s">
        <v>76</v>
      </c>
      <c r="B323" s="26">
        <v>1.6991000000000001</v>
      </c>
      <c r="C323" s="27">
        <v>3.6</v>
      </c>
      <c r="D323" s="27">
        <v>4.1100000000000003</v>
      </c>
      <c r="E323" s="27">
        <f t="shared" si="76"/>
        <v>1.1416666666666668</v>
      </c>
      <c r="F323" s="27">
        <v>1.99</v>
      </c>
      <c r="G323" s="27">
        <v>2.048</v>
      </c>
      <c r="H323" s="27">
        <v>52802</v>
      </c>
      <c r="I323" s="27">
        <v>74</v>
      </c>
      <c r="J323" s="27">
        <v>30</v>
      </c>
      <c r="K323" s="27">
        <v>65.38</v>
      </c>
      <c r="L323" s="27">
        <v>1.343</v>
      </c>
      <c r="M323" s="27"/>
      <c r="N323" s="27">
        <v>0.25</v>
      </c>
      <c r="O323" s="27">
        <v>6.2700000000000006E-2</v>
      </c>
      <c r="P323" s="27">
        <v>4.4379999999999997</v>
      </c>
      <c r="Q323" s="27">
        <v>4.4379999999999997</v>
      </c>
      <c r="R323" s="27">
        <v>4.4379999999999997</v>
      </c>
      <c r="S323" s="27">
        <v>81</v>
      </c>
      <c r="T323" s="27">
        <v>81</v>
      </c>
      <c r="U323" s="27">
        <v>81</v>
      </c>
      <c r="V323" s="27">
        <v>2.278</v>
      </c>
      <c r="W323" s="27">
        <v>2.278</v>
      </c>
      <c r="X323" s="27">
        <v>2.278</v>
      </c>
      <c r="Y323" s="27">
        <v>1</v>
      </c>
      <c r="Z323" s="27">
        <v>1</v>
      </c>
      <c r="AA323" s="27">
        <v>1</v>
      </c>
      <c r="AB323" s="27">
        <v>-8.9999999999999993E-3</v>
      </c>
      <c r="AC323" s="27">
        <v>-8.9999999999999993E-3</v>
      </c>
      <c r="AD323" s="27">
        <v>-8.9999999999999993E-3</v>
      </c>
      <c r="AE323" s="27" t="s">
        <v>52</v>
      </c>
      <c r="AF323" s="27">
        <v>58.12</v>
      </c>
      <c r="AG323" s="27">
        <v>2.9135357642312415E-6</v>
      </c>
      <c r="AH323" s="27">
        <v>0.2</v>
      </c>
      <c r="AI323" s="27">
        <v>4.5199999999999996</v>
      </c>
      <c r="AJ323" s="27">
        <v>4.5</v>
      </c>
      <c r="AK323" s="118">
        <v>6.0000000000000003E-12</v>
      </c>
      <c r="AL323" s="291"/>
      <c r="AM323" s="30">
        <f t="shared" si="82"/>
        <v>0</v>
      </c>
    </row>
    <row r="324" spans="1:39" x14ac:dyDescent="0.25">
      <c r="A324" s="26" t="s">
        <v>76</v>
      </c>
      <c r="B324" s="26">
        <v>1.6991000000000001</v>
      </c>
      <c r="C324" s="27">
        <v>3.6</v>
      </c>
      <c r="D324" s="27">
        <v>4.57</v>
      </c>
      <c r="E324" s="27">
        <f t="shared" si="76"/>
        <v>1.2694444444444446</v>
      </c>
      <c r="F324" s="27">
        <v>1.99</v>
      </c>
      <c r="G324" s="27">
        <v>2.048</v>
      </c>
      <c r="H324" s="27">
        <v>52802</v>
      </c>
      <c r="I324" s="27">
        <v>74</v>
      </c>
      <c r="J324" s="27">
        <v>30</v>
      </c>
      <c r="K324" s="27">
        <v>65.38</v>
      </c>
      <c r="L324" s="27">
        <v>1.343</v>
      </c>
      <c r="M324" s="27"/>
      <c r="N324" s="27">
        <v>0.25</v>
      </c>
      <c r="O324" s="27">
        <v>6.2700000000000006E-2</v>
      </c>
      <c r="P324" s="27">
        <v>4.4379999999999997</v>
      </c>
      <c r="Q324" s="27">
        <v>4.4379999999999997</v>
      </c>
      <c r="R324" s="27">
        <v>4.4379999999999997</v>
      </c>
      <c r="S324" s="27">
        <v>81</v>
      </c>
      <c r="T324" s="27">
        <v>81</v>
      </c>
      <c r="U324" s="27">
        <v>81</v>
      </c>
      <c r="V324" s="27">
        <v>2.278</v>
      </c>
      <c r="W324" s="27">
        <v>2.278</v>
      </c>
      <c r="X324" s="27">
        <v>2.278</v>
      </c>
      <c r="Y324" s="27">
        <v>1</v>
      </c>
      <c r="Z324" s="27">
        <v>1</v>
      </c>
      <c r="AA324" s="27">
        <v>1</v>
      </c>
      <c r="AB324" s="27">
        <v>-8.9999999999999993E-3</v>
      </c>
      <c r="AC324" s="27">
        <v>-8.9999999999999993E-3</v>
      </c>
      <c r="AD324" s="27">
        <v>-8.9999999999999993E-3</v>
      </c>
      <c r="AE324" s="27" t="s">
        <v>58</v>
      </c>
      <c r="AF324" s="27">
        <v>58.12</v>
      </c>
      <c r="AG324" s="85">
        <v>3.1E-6</v>
      </c>
      <c r="AH324" s="27">
        <v>0.183</v>
      </c>
      <c r="AI324" s="27">
        <v>4.8</v>
      </c>
      <c r="AJ324" s="27">
        <v>4.42</v>
      </c>
      <c r="AK324" s="118">
        <v>2.31E-20</v>
      </c>
      <c r="AL324" s="291"/>
      <c r="AM324" s="30">
        <f t="shared" si="82"/>
        <v>0</v>
      </c>
    </row>
    <row r="325" spans="1:39" x14ac:dyDescent="0.25">
      <c r="A325" s="26" t="s">
        <v>76</v>
      </c>
      <c r="B325" s="26">
        <v>1.6991000000000001</v>
      </c>
      <c r="C325" s="27">
        <v>3.6</v>
      </c>
      <c r="D325" s="27">
        <v>4.0199999999999996</v>
      </c>
      <c r="E325" s="27">
        <f t="shared" ref="E325:E328" si="83">D325/C325</f>
        <v>1.1166666666666665</v>
      </c>
      <c r="F325" s="27">
        <v>1.99</v>
      </c>
      <c r="G325" s="27">
        <v>2.048</v>
      </c>
      <c r="H325" s="27">
        <v>52802</v>
      </c>
      <c r="I325" s="27">
        <v>74</v>
      </c>
      <c r="J325" s="27">
        <v>30</v>
      </c>
      <c r="K325" s="27">
        <v>65.38</v>
      </c>
      <c r="L325" s="27">
        <v>1.343</v>
      </c>
      <c r="M325" s="27"/>
      <c r="N325" s="27">
        <v>0.25</v>
      </c>
      <c r="O325" s="27">
        <v>6.2700000000000006E-2</v>
      </c>
      <c r="P325" s="27">
        <v>4.4379999999999997</v>
      </c>
      <c r="Q325" s="27">
        <v>4.4379999999999997</v>
      </c>
      <c r="R325" s="27">
        <v>4.4379999999999997</v>
      </c>
      <c r="S325" s="27">
        <v>81</v>
      </c>
      <c r="T325" s="27">
        <v>81</v>
      </c>
      <c r="U325" s="27">
        <v>81</v>
      </c>
      <c r="V325" s="27">
        <v>2.278</v>
      </c>
      <c r="W325" s="27">
        <v>2.278</v>
      </c>
      <c r="X325" s="27">
        <v>2.278</v>
      </c>
      <c r="Y325" s="27">
        <v>1</v>
      </c>
      <c r="Z325" s="27">
        <v>1</v>
      </c>
      <c r="AA325" s="27">
        <v>1</v>
      </c>
      <c r="AB325" s="27">
        <v>-8.9999999999999993E-3</v>
      </c>
      <c r="AC325" s="27">
        <v>-8.9999999999999993E-3</v>
      </c>
      <c r="AD325" s="27">
        <v>-8.9999999999999993E-3</v>
      </c>
      <c r="AE325" s="27" t="s">
        <v>53</v>
      </c>
      <c r="AF325" s="27">
        <v>83.8</v>
      </c>
      <c r="AG325" s="85"/>
      <c r="AH325" s="27">
        <v>5.0000000000000001E-3</v>
      </c>
      <c r="AI325" s="27">
        <v>4</v>
      </c>
      <c r="AJ325" s="27">
        <v>3.69</v>
      </c>
      <c r="AK325" s="118">
        <v>8.0000000000000003E-10</v>
      </c>
      <c r="AL325" s="291"/>
      <c r="AM325" s="30">
        <f t="shared" si="82"/>
        <v>0</v>
      </c>
    </row>
    <row r="326" spans="1:39" ht="20.25" x14ac:dyDescent="0.25">
      <c r="A326" s="26" t="s">
        <v>76</v>
      </c>
      <c r="B326" s="26">
        <v>1.6991000000000001</v>
      </c>
      <c r="C326" s="27">
        <v>3.6</v>
      </c>
      <c r="D326" s="27">
        <v>4.0999999999999996</v>
      </c>
      <c r="E326" s="27">
        <f t="shared" si="83"/>
        <v>1.1388888888888888</v>
      </c>
      <c r="F326" s="27">
        <v>1.99</v>
      </c>
      <c r="G326" s="27">
        <v>2.048</v>
      </c>
      <c r="H326" s="27">
        <v>52802</v>
      </c>
      <c r="I326" s="27">
        <v>74</v>
      </c>
      <c r="J326" s="27">
        <v>30</v>
      </c>
      <c r="K326" s="27">
        <v>65.38</v>
      </c>
      <c r="L326" s="27">
        <v>1.343</v>
      </c>
      <c r="M326" s="27"/>
      <c r="N326" s="27">
        <v>0.25</v>
      </c>
      <c r="O326" s="27">
        <v>6.2700000000000006E-2</v>
      </c>
      <c r="P326" s="27">
        <v>4.4379999999999997</v>
      </c>
      <c r="Q326" s="27">
        <v>4.4379999999999997</v>
      </c>
      <c r="R326" s="27">
        <v>4.4379999999999997</v>
      </c>
      <c r="S326" s="27">
        <v>81</v>
      </c>
      <c r="T326" s="27">
        <v>81</v>
      </c>
      <c r="U326" s="27">
        <v>81</v>
      </c>
      <c r="V326" s="27">
        <v>2.278</v>
      </c>
      <c r="W326" s="27">
        <v>2.278</v>
      </c>
      <c r="X326" s="27">
        <v>2.278</v>
      </c>
      <c r="Y326" s="27">
        <v>1</v>
      </c>
      <c r="Z326" s="27">
        <v>1</v>
      </c>
      <c r="AA326" s="27">
        <v>1</v>
      </c>
      <c r="AB326" s="27">
        <v>-8.9999999999999993E-3</v>
      </c>
      <c r="AC326" s="27">
        <v>-8.9999999999999993E-3</v>
      </c>
      <c r="AD326" s="27">
        <v>-8.9999999999999993E-3</v>
      </c>
      <c r="AE326" s="27" t="s">
        <v>54</v>
      </c>
      <c r="AF326" s="27">
        <v>131.29</v>
      </c>
      <c r="AG326" s="85"/>
      <c r="AH326" s="27">
        <v>8.0000000000000002E-3</v>
      </c>
      <c r="AI326" s="27">
        <v>4.0999999999999996</v>
      </c>
      <c r="AJ326" s="27">
        <v>4.0999999999999996</v>
      </c>
      <c r="AK326" s="85">
        <v>5.1999999999999997E-12</v>
      </c>
      <c r="AL326" s="291"/>
      <c r="AM326" s="30">
        <f t="shared" si="82"/>
        <v>0</v>
      </c>
    </row>
    <row r="327" spans="1:39" x14ac:dyDescent="0.25">
      <c r="A327" s="26" t="s">
        <v>76</v>
      </c>
      <c r="B327" s="26">
        <v>1.6991000000000001</v>
      </c>
      <c r="C327" s="27">
        <v>3.6</v>
      </c>
      <c r="D327" s="27">
        <v>4.1100000000000003</v>
      </c>
      <c r="E327" s="27">
        <f t="shared" si="83"/>
        <v>1.1416666666666668</v>
      </c>
      <c r="F327" s="27">
        <v>1.99</v>
      </c>
      <c r="G327" s="27">
        <v>2.048</v>
      </c>
      <c r="H327" s="27">
        <v>52802</v>
      </c>
      <c r="I327" s="27">
        <v>74</v>
      </c>
      <c r="J327" s="27">
        <v>30</v>
      </c>
      <c r="K327" s="27">
        <v>65.38</v>
      </c>
      <c r="L327" s="27">
        <v>1.343</v>
      </c>
      <c r="M327" s="27"/>
      <c r="N327" s="27">
        <v>0.25</v>
      </c>
      <c r="O327" s="27">
        <v>6.2700000000000006E-2</v>
      </c>
      <c r="P327" s="27">
        <v>4.4379999999999997</v>
      </c>
      <c r="Q327" s="27">
        <v>4.4379999999999997</v>
      </c>
      <c r="R327" s="27">
        <v>4.4379999999999997</v>
      </c>
      <c r="S327" s="27">
        <v>81</v>
      </c>
      <c r="T327" s="27">
        <v>81</v>
      </c>
      <c r="U327" s="27">
        <v>81</v>
      </c>
      <c r="V327" s="27">
        <v>2.278</v>
      </c>
      <c r="W327" s="27">
        <v>2.278</v>
      </c>
      <c r="X327" s="27">
        <v>2.278</v>
      </c>
      <c r="Y327" s="27">
        <v>1</v>
      </c>
      <c r="Z327" s="27">
        <v>1</v>
      </c>
      <c r="AA327" s="27">
        <v>1</v>
      </c>
      <c r="AB327" s="27">
        <v>-8.9999999999999993E-3</v>
      </c>
      <c r="AC327" s="27">
        <v>-8.9999999999999993E-3</v>
      </c>
      <c r="AD327" s="27">
        <v>-8.9999999999999993E-3</v>
      </c>
      <c r="AE327" s="27" t="s">
        <v>55</v>
      </c>
      <c r="AF327" s="27">
        <v>146.06</v>
      </c>
      <c r="AG327" s="27"/>
      <c r="AH327" s="27">
        <v>0.21</v>
      </c>
      <c r="AI327" s="27">
        <v>5.13</v>
      </c>
      <c r="AJ327" s="27">
        <v>5.0999999999999996</v>
      </c>
      <c r="AK327" s="118"/>
      <c r="AL327" s="291"/>
      <c r="AM327" s="30">
        <f t="shared" si="82"/>
        <v>0</v>
      </c>
    </row>
    <row r="328" spans="1:39" x14ac:dyDescent="0.25">
      <c r="A328" s="26" t="s">
        <v>76</v>
      </c>
      <c r="B328" s="26">
        <v>1.6991000000000001</v>
      </c>
      <c r="C328" s="27">
        <v>3.6</v>
      </c>
      <c r="D328" s="27">
        <v>4.57</v>
      </c>
      <c r="E328" s="27">
        <f t="shared" si="83"/>
        <v>1.2694444444444446</v>
      </c>
      <c r="F328" s="27">
        <v>1.99</v>
      </c>
      <c r="G328" s="27">
        <v>2.048</v>
      </c>
      <c r="H328" s="27">
        <v>52802</v>
      </c>
      <c r="I328" s="27">
        <v>74</v>
      </c>
      <c r="J328" s="27">
        <v>30</v>
      </c>
      <c r="K328" s="27">
        <v>65.38</v>
      </c>
      <c r="L328" s="27">
        <v>1.343</v>
      </c>
      <c r="M328" s="27"/>
      <c r="N328" s="27">
        <v>0.25</v>
      </c>
      <c r="O328" s="27">
        <v>6.2700000000000006E-2</v>
      </c>
      <c r="P328" s="27">
        <v>4.4379999999999997</v>
      </c>
      <c r="Q328" s="27">
        <v>4.4379999999999997</v>
      </c>
      <c r="R328" s="27">
        <v>4.4379999999999997</v>
      </c>
      <c r="S328" s="27">
        <v>81</v>
      </c>
      <c r="T328" s="27">
        <v>81</v>
      </c>
      <c r="U328" s="27">
        <v>81</v>
      </c>
      <c r="V328" s="27">
        <v>2.278</v>
      </c>
      <c r="W328" s="27">
        <v>2.278</v>
      </c>
      <c r="X328" s="27">
        <v>2.278</v>
      </c>
      <c r="Y328" s="27">
        <v>1</v>
      </c>
      <c r="Z328" s="27">
        <v>1</v>
      </c>
      <c r="AA328" s="27">
        <v>1</v>
      </c>
      <c r="AB328" s="27">
        <v>-8.9999999999999993E-3</v>
      </c>
      <c r="AC328" s="27">
        <v>-8.9999999999999993E-3</v>
      </c>
      <c r="AD328" s="27">
        <v>-8.9999999999999993E-3</v>
      </c>
      <c r="AE328" s="27" t="s">
        <v>56</v>
      </c>
      <c r="AF328" s="27">
        <v>222</v>
      </c>
      <c r="AG328" s="85"/>
      <c r="AH328" s="27">
        <v>8.0000000000000002E-3</v>
      </c>
      <c r="AI328" s="27">
        <v>4.2</v>
      </c>
      <c r="AJ328" s="27">
        <v>4.2</v>
      </c>
      <c r="AK328" s="118">
        <v>1.5000000000000001E-12</v>
      </c>
      <c r="AL328" s="291"/>
      <c r="AM328" s="30">
        <f t="shared" si="82"/>
        <v>0</v>
      </c>
    </row>
    <row r="329" spans="1:39" x14ac:dyDescent="0.25">
      <c r="A329" s="31" t="s">
        <v>77</v>
      </c>
      <c r="B329" s="31">
        <v>1.718</v>
      </c>
      <c r="C329" s="32">
        <v>3.76</v>
      </c>
      <c r="D329" s="32"/>
      <c r="E329" s="32">
        <f t="shared" si="76"/>
        <v>0</v>
      </c>
      <c r="F329" s="32"/>
      <c r="G329" s="32">
        <v>2.0459999999999998</v>
      </c>
      <c r="H329" s="32">
        <v>58324.959999999999</v>
      </c>
      <c r="I329" s="32">
        <v>72</v>
      </c>
      <c r="J329" s="32">
        <v>27</v>
      </c>
      <c r="K329" s="32">
        <v>58.93</v>
      </c>
      <c r="L329" s="32">
        <v>1.3962000000000001</v>
      </c>
      <c r="M329" s="32"/>
      <c r="N329" s="32">
        <v>0.25</v>
      </c>
      <c r="O329" s="32">
        <v>6.2700000000000006E-2</v>
      </c>
      <c r="P329" s="32">
        <v>4.4379999999999997</v>
      </c>
      <c r="Q329" s="32">
        <v>4.4379999999999997</v>
      </c>
      <c r="R329" s="32">
        <v>4.4379999999999997</v>
      </c>
      <c r="S329" s="32">
        <v>81</v>
      </c>
      <c r="T329" s="32">
        <v>81</v>
      </c>
      <c r="U329" s="32">
        <v>81</v>
      </c>
      <c r="V329" s="32">
        <v>3.85</v>
      </c>
      <c r="W329" s="32">
        <v>3.85</v>
      </c>
      <c r="X329" s="32">
        <v>3.85</v>
      </c>
      <c r="Y329" s="32">
        <v>79.900000000000006</v>
      </c>
      <c r="Z329" s="32">
        <v>79.900000000000006</v>
      </c>
      <c r="AA329" s="32">
        <v>79.900000000000006</v>
      </c>
      <c r="AB329" s="32">
        <v>-0.24179999999999999</v>
      </c>
      <c r="AC329" s="32">
        <v>-0.24179999999999999</v>
      </c>
      <c r="AD329" s="32">
        <v>-0.24179999999999999</v>
      </c>
      <c r="AE329" s="32" t="s">
        <v>42</v>
      </c>
      <c r="AF329" s="32">
        <v>4.0019999999999998</v>
      </c>
      <c r="AG329" s="86">
        <v>1.213598928416634E-4</v>
      </c>
      <c r="AH329" s="32">
        <v>-0.39</v>
      </c>
      <c r="AI329" s="32">
        <v>2.66</v>
      </c>
      <c r="AJ329" s="32">
        <v>2.6</v>
      </c>
      <c r="AK329" s="119">
        <v>4.9999999999999998E-8</v>
      </c>
      <c r="AL329" s="292"/>
      <c r="AM329" s="34">
        <f t="shared" si="82"/>
        <v>0</v>
      </c>
    </row>
    <row r="330" spans="1:39" x14ac:dyDescent="0.25">
      <c r="A330" s="31" t="s">
        <v>77</v>
      </c>
      <c r="B330" s="31">
        <v>1.718</v>
      </c>
      <c r="C330" s="32">
        <v>3.76</v>
      </c>
      <c r="D330" s="32"/>
      <c r="E330" s="32">
        <f t="shared" si="76"/>
        <v>0</v>
      </c>
      <c r="F330" s="32"/>
      <c r="G330" s="32">
        <v>2.0459999999999998</v>
      </c>
      <c r="H330" s="32">
        <v>58324.959999999999</v>
      </c>
      <c r="I330" s="32">
        <v>72</v>
      </c>
      <c r="J330" s="32">
        <v>27</v>
      </c>
      <c r="K330" s="32">
        <v>58.93</v>
      </c>
      <c r="L330" s="32">
        <v>1.3962000000000001</v>
      </c>
      <c r="M330" s="32"/>
      <c r="N330" s="32">
        <v>0.25</v>
      </c>
      <c r="O330" s="32">
        <v>6.2700000000000006E-2</v>
      </c>
      <c r="P330" s="32">
        <v>4.4379999999999997</v>
      </c>
      <c r="Q330" s="32">
        <v>4.4379999999999997</v>
      </c>
      <c r="R330" s="32">
        <v>4.4379999999999997</v>
      </c>
      <c r="S330" s="32">
        <v>81</v>
      </c>
      <c r="T330" s="32">
        <v>81</v>
      </c>
      <c r="U330" s="32">
        <v>81</v>
      </c>
      <c r="V330" s="32">
        <v>3.85</v>
      </c>
      <c r="W330" s="32">
        <v>3.85</v>
      </c>
      <c r="X330" s="32">
        <v>3.85</v>
      </c>
      <c r="Y330" s="32">
        <v>79.900000000000006</v>
      </c>
      <c r="Z330" s="32">
        <v>79.900000000000006</v>
      </c>
      <c r="AA330" s="32">
        <v>79.900000000000006</v>
      </c>
      <c r="AB330" s="32">
        <v>-0.24179999999999999</v>
      </c>
      <c r="AC330" s="32">
        <v>-0.24179999999999999</v>
      </c>
      <c r="AD330" s="32">
        <v>-0.24179999999999999</v>
      </c>
      <c r="AE330" s="32" t="s">
        <v>43</v>
      </c>
      <c r="AF330" s="32">
        <v>2.0099999999999998</v>
      </c>
      <c r="AG330" s="86">
        <v>1.0828692705685033E-4</v>
      </c>
      <c r="AH330" s="32">
        <v>-0.217</v>
      </c>
      <c r="AI330" s="32">
        <v>2.76</v>
      </c>
      <c r="AJ330" s="32">
        <v>2.89</v>
      </c>
      <c r="AK330" s="119">
        <v>4.9999999999999998E-8</v>
      </c>
      <c r="AL330" s="292">
        <v>0.01</v>
      </c>
      <c r="AM330" s="34">
        <f t="shared" si="82"/>
        <v>50000.000000000007</v>
      </c>
    </row>
    <row r="331" spans="1:39" x14ac:dyDescent="0.25">
      <c r="A331" s="31" t="s">
        <v>77</v>
      </c>
      <c r="B331" s="31">
        <v>1.718</v>
      </c>
      <c r="C331" s="32">
        <v>3.76</v>
      </c>
      <c r="D331" s="32"/>
      <c r="E331" s="32">
        <f t="shared" si="76"/>
        <v>0</v>
      </c>
      <c r="F331" s="32"/>
      <c r="G331" s="32">
        <v>2.0459999999999998</v>
      </c>
      <c r="H331" s="32">
        <v>58324.959999999999</v>
      </c>
      <c r="I331" s="32">
        <v>72</v>
      </c>
      <c r="J331" s="32">
        <v>27</v>
      </c>
      <c r="K331" s="32">
        <v>58.93</v>
      </c>
      <c r="L331" s="32">
        <v>1.3962000000000001</v>
      </c>
      <c r="M331" s="32"/>
      <c r="N331" s="32">
        <v>0.25</v>
      </c>
      <c r="O331" s="32">
        <v>6.2700000000000006E-2</v>
      </c>
      <c r="P331" s="32">
        <v>4.4379999999999997</v>
      </c>
      <c r="Q331" s="32">
        <v>4.4379999999999997</v>
      </c>
      <c r="R331" s="32">
        <v>4.4379999999999997</v>
      </c>
      <c r="S331" s="32">
        <v>81</v>
      </c>
      <c r="T331" s="32">
        <v>81</v>
      </c>
      <c r="U331" s="32">
        <v>81</v>
      </c>
      <c r="V331" s="32">
        <v>3.85</v>
      </c>
      <c r="W331" s="32">
        <v>3.85</v>
      </c>
      <c r="X331" s="32">
        <v>3.85</v>
      </c>
      <c r="Y331" s="32">
        <v>79.900000000000006</v>
      </c>
      <c r="Z331" s="32">
        <v>79.900000000000006</v>
      </c>
      <c r="AA331" s="32">
        <v>79.900000000000006</v>
      </c>
      <c r="AB331" s="32">
        <v>-0.24179999999999999</v>
      </c>
      <c r="AC331" s="32">
        <v>-0.24179999999999999</v>
      </c>
      <c r="AD331" s="32">
        <v>-0.24179999999999999</v>
      </c>
      <c r="AE331" s="32" t="s">
        <v>44</v>
      </c>
      <c r="AF331" s="32">
        <v>31.998999999999999</v>
      </c>
      <c r="AG331" s="86">
        <v>1.5402755908922099E-5</v>
      </c>
      <c r="AH331" s="32">
        <v>2.1999999999999999E-2</v>
      </c>
      <c r="AI331" s="32">
        <v>2.94</v>
      </c>
      <c r="AJ331" s="32">
        <v>3.46</v>
      </c>
      <c r="AK331" s="119">
        <v>7.6999999999999995E-9</v>
      </c>
      <c r="AL331" s="292"/>
      <c r="AM331" s="34">
        <f t="shared" si="82"/>
        <v>0</v>
      </c>
    </row>
    <row r="332" spans="1:39" x14ac:dyDescent="0.25">
      <c r="A332" s="31" t="s">
        <v>77</v>
      </c>
      <c r="B332" s="31">
        <v>1.718</v>
      </c>
      <c r="C332" s="32">
        <v>3.76</v>
      </c>
      <c r="D332" s="32">
        <v>3.8</v>
      </c>
      <c r="E332" s="32">
        <f t="shared" si="76"/>
        <v>1.0106382978723405</v>
      </c>
      <c r="F332" s="32"/>
      <c r="G332" s="32">
        <v>2.0459999999999998</v>
      </c>
      <c r="H332" s="32">
        <v>58324.959999999999</v>
      </c>
      <c r="I332" s="32">
        <v>72</v>
      </c>
      <c r="J332" s="32">
        <v>27</v>
      </c>
      <c r="K332" s="32">
        <v>58.93</v>
      </c>
      <c r="L332" s="32">
        <v>1.3962000000000001</v>
      </c>
      <c r="M332" s="32"/>
      <c r="N332" s="32">
        <v>0.25</v>
      </c>
      <c r="O332" s="32">
        <v>6.2700000000000006E-2</v>
      </c>
      <c r="P332" s="32">
        <v>4.4379999999999997</v>
      </c>
      <c r="Q332" s="32">
        <v>4.4379999999999997</v>
      </c>
      <c r="R332" s="32">
        <v>4.4379999999999997</v>
      </c>
      <c r="S332" s="32">
        <v>81</v>
      </c>
      <c r="T332" s="32">
        <v>81</v>
      </c>
      <c r="U332" s="32">
        <v>81</v>
      </c>
      <c r="V332" s="32">
        <v>3.85</v>
      </c>
      <c r="W332" s="32">
        <v>3.85</v>
      </c>
      <c r="X332" s="32">
        <v>3.85</v>
      </c>
      <c r="Y332" s="32">
        <v>79.900000000000006</v>
      </c>
      <c r="Z332" s="32">
        <v>79.900000000000006</v>
      </c>
      <c r="AA332" s="32">
        <v>79.900000000000006</v>
      </c>
      <c r="AB332" s="32">
        <v>-0.24179999999999999</v>
      </c>
      <c r="AC332" s="32">
        <v>-0.24179999999999999</v>
      </c>
      <c r="AD332" s="32">
        <v>-0.24179999999999999</v>
      </c>
      <c r="AE332" s="32" t="s">
        <v>45</v>
      </c>
      <c r="AF332" s="32">
        <v>44.01</v>
      </c>
      <c r="AG332" s="86">
        <v>8.9625087063364713E-6</v>
      </c>
      <c r="AH332" s="32">
        <v>0.22500000000000001</v>
      </c>
      <c r="AI332" s="32">
        <v>3.24</v>
      </c>
      <c r="AJ332" s="32">
        <v>3.3</v>
      </c>
      <c r="AK332" s="119">
        <v>1.0000000000000001E-9</v>
      </c>
      <c r="AL332" s="292">
        <v>0.48382466649732353</v>
      </c>
      <c r="AM332" s="34">
        <f t="shared" si="82"/>
        <v>48382.466649732356</v>
      </c>
    </row>
    <row r="333" spans="1:39" s="94" customFormat="1" x14ac:dyDescent="0.25">
      <c r="A333" s="31" t="s">
        <v>77</v>
      </c>
      <c r="B333" s="31">
        <v>1.718</v>
      </c>
      <c r="C333" s="32">
        <v>3.76</v>
      </c>
      <c r="D333" s="32">
        <v>3.82</v>
      </c>
      <c r="E333" s="32">
        <f t="shared" si="76"/>
        <v>1.0159574468085106</v>
      </c>
      <c r="F333" s="32"/>
      <c r="G333" s="32">
        <v>2.0459999999999998</v>
      </c>
      <c r="H333" s="32">
        <v>58324.959999999999</v>
      </c>
      <c r="I333" s="32">
        <v>72</v>
      </c>
      <c r="J333" s="32">
        <v>27</v>
      </c>
      <c r="K333" s="32">
        <v>58.93</v>
      </c>
      <c r="L333" s="32">
        <v>1.3962000000000001</v>
      </c>
      <c r="M333" s="32"/>
      <c r="N333" s="32">
        <v>0.25</v>
      </c>
      <c r="O333" s="32">
        <v>6.2700000000000006E-2</v>
      </c>
      <c r="P333" s="32">
        <v>4.4379999999999997</v>
      </c>
      <c r="Q333" s="32">
        <v>4.4379999999999997</v>
      </c>
      <c r="R333" s="32">
        <v>4.4379999999999997</v>
      </c>
      <c r="S333" s="32">
        <v>81</v>
      </c>
      <c r="T333" s="32">
        <v>81</v>
      </c>
      <c r="U333" s="32">
        <v>81</v>
      </c>
      <c r="V333" s="32">
        <v>3.85</v>
      </c>
      <c r="W333" s="32">
        <v>3.85</v>
      </c>
      <c r="X333" s="32">
        <v>3.85</v>
      </c>
      <c r="Y333" s="32">
        <v>79.900000000000006</v>
      </c>
      <c r="Z333" s="32">
        <v>79.900000000000006</v>
      </c>
      <c r="AA333" s="32">
        <v>79.900000000000006</v>
      </c>
      <c r="AB333" s="32">
        <v>-0.24179999999999999</v>
      </c>
      <c r="AC333" s="32">
        <v>-0.24179999999999999</v>
      </c>
      <c r="AD333" s="32">
        <v>-0.24179999999999999</v>
      </c>
      <c r="AE333" s="32" t="s">
        <v>46</v>
      </c>
      <c r="AF333" s="32">
        <v>28</v>
      </c>
      <c r="AG333" s="86">
        <v>1.4859953853764374E-5</v>
      </c>
      <c r="AH333" s="32">
        <v>3.6999999999999998E-2</v>
      </c>
      <c r="AI333" s="32">
        <v>3.13</v>
      </c>
      <c r="AJ333" s="32">
        <v>3.64</v>
      </c>
      <c r="AK333" s="125">
        <v>1.1100000000000001E-9</v>
      </c>
      <c r="AL333" s="292">
        <v>5.0438652351342671E-2</v>
      </c>
      <c r="AM333" s="34">
        <f t="shared" si="82"/>
        <v>5598.6904109990364</v>
      </c>
    </row>
    <row r="334" spans="1:39" s="94" customFormat="1" x14ac:dyDescent="0.25">
      <c r="A334" s="31" t="s">
        <v>77</v>
      </c>
      <c r="B334" s="31">
        <v>1.718</v>
      </c>
      <c r="C334" s="32">
        <v>3.76</v>
      </c>
      <c r="D334" s="32">
        <v>3.89</v>
      </c>
      <c r="E334" s="32">
        <f t="shared" si="76"/>
        <v>1.0345744680851066</v>
      </c>
      <c r="F334" s="32"/>
      <c r="G334" s="32">
        <v>2.0459999999999998</v>
      </c>
      <c r="H334" s="32">
        <v>58324.959999999999</v>
      </c>
      <c r="I334" s="32">
        <v>72</v>
      </c>
      <c r="J334" s="32">
        <v>27</v>
      </c>
      <c r="K334" s="32">
        <v>58.93</v>
      </c>
      <c r="L334" s="32">
        <v>1.3962000000000001</v>
      </c>
      <c r="M334" s="32"/>
      <c r="N334" s="32">
        <v>0.25</v>
      </c>
      <c r="O334" s="32">
        <v>6.2700000000000006E-2</v>
      </c>
      <c r="P334" s="32">
        <v>4.4379999999999997</v>
      </c>
      <c r="Q334" s="32">
        <v>4.4379999999999997</v>
      </c>
      <c r="R334" s="32">
        <v>4.4379999999999997</v>
      </c>
      <c r="S334" s="32">
        <v>81</v>
      </c>
      <c r="T334" s="32">
        <v>81</v>
      </c>
      <c r="U334" s="32">
        <v>81</v>
      </c>
      <c r="V334" s="32">
        <v>3.85</v>
      </c>
      <c r="W334" s="32">
        <v>3.85</v>
      </c>
      <c r="X334" s="32">
        <v>3.85</v>
      </c>
      <c r="Y334" s="32">
        <v>79.900000000000006</v>
      </c>
      <c r="Z334" s="32">
        <v>79.900000000000006</v>
      </c>
      <c r="AA334" s="32">
        <v>79.900000000000006</v>
      </c>
      <c r="AB334" s="32">
        <v>-0.24179999999999999</v>
      </c>
      <c r="AC334" s="32">
        <v>-0.24179999999999999</v>
      </c>
      <c r="AD334" s="32">
        <v>-0.24179999999999999</v>
      </c>
      <c r="AE334" s="32" t="s">
        <v>47</v>
      </c>
      <c r="AF334" s="32">
        <v>16.04</v>
      </c>
      <c r="AG334" s="86">
        <v>1.6328551327402565E-5</v>
      </c>
      <c r="AH334" s="32">
        <v>1.0999999999999999E-2</v>
      </c>
      <c r="AI334" s="32">
        <v>3.25</v>
      </c>
      <c r="AJ334" s="32">
        <v>3.8</v>
      </c>
      <c r="AK334" s="125">
        <v>1.0000000000000001E-9</v>
      </c>
      <c r="AL334" s="292">
        <v>0.16023193321153856</v>
      </c>
      <c r="AM334" s="34">
        <f t="shared" si="82"/>
        <v>16023.193321153858</v>
      </c>
    </row>
    <row r="335" spans="1:39" s="94" customFormat="1" x14ac:dyDescent="0.25">
      <c r="A335" s="31" t="s">
        <v>77</v>
      </c>
      <c r="B335" s="31">
        <v>1.718</v>
      </c>
      <c r="C335" s="32">
        <v>3.76</v>
      </c>
      <c r="D335" s="32">
        <v>3.82</v>
      </c>
      <c r="E335" s="32">
        <f t="shared" ref="E335:E336" si="84">D335/C335</f>
        <v>1.0159574468085106</v>
      </c>
      <c r="F335" s="32"/>
      <c r="G335" s="32">
        <v>2.0459999999999998</v>
      </c>
      <c r="H335" s="32">
        <v>58324.959999999999</v>
      </c>
      <c r="I335" s="32">
        <v>72</v>
      </c>
      <c r="J335" s="32">
        <v>27</v>
      </c>
      <c r="K335" s="32">
        <v>58.93</v>
      </c>
      <c r="L335" s="32">
        <v>1.3962000000000001</v>
      </c>
      <c r="M335" s="32"/>
      <c r="N335" s="32">
        <v>0.25</v>
      </c>
      <c r="O335" s="32">
        <v>6.2700000000000006E-2</v>
      </c>
      <c r="P335" s="32">
        <v>4.4379999999999997</v>
      </c>
      <c r="Q335" s="32">
        <v>4.4379999999999997</v>
      </c>
      <c r="R335" s="32">
        <v>4.4379999999999997</v>
      </c>
      <c r="S335" s="32">
        <v>81</v>
      </c>
      <c r="T335" s="32">
        <v>81</v>
      </c>
      <c r="U335" s="32">
        <v>81</v>
      </c>
      <c r="V335" s="32">
        <v>3.85</v>
      </c>
      <c r="W335" s="32">
        <v>3.85</v>
      </c>
      <c r="X335" s="32">
        <v>3.85</v>
      </c>
      <c r="Y335" s="32">
        <v>79.900000000000006</v>
      </c>
      <c r="Z335" s="32">
        <v>79.900000000000006</v>
      </c>
      <c r="AA335" s="32">
        <v>79.900000000000006</v>
      </c>
      <c r="AB335" s="32">
        <v>-0.24179999999999999</v>
      </c>
      <c r="AC335" s="32">
        <v>-0.24179999999999999</v>
      </c>
      <c r="AD335" s="32">
        <v>-0.24179999999999999</v>
      </c>
      <c r="AE335" s="32" t="s">
        <v>536</v>
      </c>
      <c r="AF335" s="32">
        <v>46.005499999999998</v>
      </c>
      <c r="AG335" s="86"/>
      <c r="AH335" s="32">
        <v>0.83399999999999996</v>
      </c>
      <c r="AI335" s="32">
        <v>3.22</v>
      </c>
      <c r="AJ335" s="32">
        <v>3.3</v>
      </c>
      <c r="AK335" s="125">
        <v>1.9399999999999999E-9</v>
      </c>
      <c r="AL335" s="292"/>
      <c r="AM335" s="34"/>
    </row>
    <row r="336" spans="1:39" s="94" customFormat="1" x14ac:dyDescent="0.25">
      <c r="A336" s="31" t="s">
        <v>77</v>
      </c>
      <c r="B336" s="31">
        <v>1.718</v>
      </c>
      <c r="C336" s="32">
        <v>3.76</v>
      </c>
      <c r="D336" s="32">
        <v>3.89</v>
      </c>
      <c r="E336" s="32">
        <f t="shared" si="84"/>
        <v>1.0345744680851066</v>
      </c>
      <c r="F336" s="32"/>
      <c r="G336" s="32">
        <v>2.0459999999999998</v>
      </c>
      <c r="H336" s="32">
        <v>58324.959999999999</v>
      </c>
      <c r="I336" s="32">
        <v>72</v>
      </c>
      <c r="J336" s="32">
        <v>27</v>
      </c>
      <c r="K336" s="32">
        <v>58.93</v>
      </c>
      <c r="L336" s="32">
        <v>1.3962000000000001</v>
      </c>
      <c r="M336" s="32"/>
      <c r="N336" s="32">
        <v>0.25</v>
      </c>
      <c r="O336" s="32">
        <v>6.2700000000000006E-2</v>
      </c>
      <c r="P336" s="32">
        <v>4.4379999999999997</v>
      </c>
      <c r="Q336" s="32">
        <v>4.4379999999999997</v>
      </c>
      <c r="R336" s="32">
        <v>4.4379999999999997</v>
      </c>
      <c r="S336" s="32">
        <v>81</v>
      </c>
      <c r="T336" s="32">
        <v>81</v>
      </c>
      <c r="U336" s="32">
        <v>81</v>
      </c>
      <c r="V336" s="32">
        <v>3.85</v>
      </c>
      <c r="W336" s="32">
        <v>3.85</v>
      </c>
      <c r="X336" s="32">
        <v>3.85</v>
      </c>
      <c r="Y336" s="32">
        <v>79.900000000000006</v>
      </c>
      <c r="Z336" s="32">
        <v>79.900000000000006</v>
      </c>
      <c r="AA336" s="32">
        <v>79.900000000000006</v>
      </c>
      <c r="AB336" s="32">
        <v>-0.24179999999999999</v>
      </c>
      <c r="AC336" s="32">
        <v>-0.24179999999999999</v>
      </c>
      <c r="AD336" s="32">
        <v>-0.24179999999999999</v>
      </c>
      <c r="AE336" s="32" t="s">
        <v>537</v>
      </c>
      <c r="AF336" s="32">
        <v>64.066000000000003</v>
      </c>
      <c r="AG336" s="86"/>
      <c r="AH336" s="32">
        <v>0.251</v>
      </c>
      <c r="AI336" s="32">
        <v>3.55</v>
      </c>
      <c r="AJ336" s="32">
        <v>4.0999999999999996</v>
      </c>
      <c r="AK336" s="125">
        <v>2.07E-11</v>
      </c>
      <c r="AL336" s="292"/>
      <c r="AM336" s="34"/>
    </row>
    <row r="337" spans="1:45" s="94" customFormat="1" x14ac:dyDescent="0.25">
      <c r="A337" s="31" t="s">
        <v>77</v>
      </c>
      <c r="B337" s="31">
        <v>1.718</v>
      </c>
      <c r="C337" s="32">
        <v>3.76</v>
      </c>
      <c r="D337" s="32">
        <v>3.87</v>
      </c>
      <c r="E337" s="32">
        <f t="shared" si="76"/>
        <v>1.0292553191489362</v>
      </c>
      <c r="F337" s="32"/>
      <c r="G337" s="32">
        <v>2.0459999999999998</v>
      </c>
      <c r="H337" s="32">
        <v>58324.959999999999</v>
      </c>
      <c r="I337" s="32">
        <v>72</v>
      </c>
      <c r="J337" s="32">
        <v>27</v>
      </c>
      <c r="K337" s="32">
        <v>58.93</v>
      </c>
      <c r="L337" s="32">
        <v>1.3962000000000001</v>
      </c>
      <c r="M337" s="32"/>
      <c r="N337" s="32">
        <v>0.25</v>
      </c>
      <c r="O337" s="32">
        <v>6.2700000000000006E-2</v>
      </c>
      <c r="P337" s="32">
        <v>4.4379999999999997</v>
      </c>
      <c r="Q337" s="32">
        <v>4.4379999999999997</v>
      </c>
      <c r="R337" s="32">
        <v>4.4379999999999997</v>
      </c>
      <c r="S337" s="32">
        <v>81</v>
      </c>
      <c r="T337" s="32">
        <v>81</v>
      </c>
      <c r="U337" s="32">
        <v>81</v>
      </c>
      <c r="V337" s="32">
        <v>3.85</v>
      </c>
      <c r="W337" s="32">
        <v>3.85</v>
      </c>
      <c r="X337" s="32">
        <v>3.85</v>
      </c>
      <c r="Y337" s="32">
        <v>79.900000000000006</v>
      </c>
      <c r="Z337" s="32">
        <v>79.900000000000006</v>
      </c>
      <c r="AA337" s="32">
        <v>79.900000000000006</v>
      </c>
      <c r="AB337" s="32">
        <v>-0.24179999999999999</v>
      </c>
      <c r="AC337" s="32">
        <v>-0.24179999999999999</v>
      </c>
      <c r="AD337" s="32">
        <v>-0.24179999999999999</v>
      </c>
      <c r="AE337" s="32" t="s">
        <v>48</v>
      </c>
      <c r="AF337" s="32">
        <v>28.05</v>
      </c>
      <c r="AG337" s="32">
        <v>8.597859657763983E-6</v>
      </c>
      <c r="AH337" s="32">
        <v>8.6999999999999994E-2</v>
      </c>
      <c r="AI337" s="32">
        <v>3.59</v>
      </c>
      <c r="AJ337" s="32">
        <v>3.9</v>
      </c>
      <c r="AK337" s="125">
        <v>6.3399999999999998E-10</v>
      </c>
      <c r="AL337" s="292"/>
      <c r="AM337" s="35">
        <f t="shared" si="82"/>
        <v>0</v>
      </c>
    </row>
    <row r="338" spans="1:45" s="94" customFormat="1" x14ac:dyDescent="0.25">
      <c r="A338" s="31" t="s">
        <v>77</v>
      </c>
      <c r="B338" s="31">
        <v>1.718</v>
      </c>
      <c r="C338" s="32">
        <v>3.76</v>
      </c>
      <c r="D338" s="32">
        <v>3.88</v>
      </c>
      <c r="E338" s="32">
        <f t="shared" si="76"/>
        <v>1.0319148936170213</v>
      </c>
      <c r="F338" s="32"/>
      <c r="G338" s="32">
        <v>2.0459999999999998</v>
      </c>
      <c r="H338" s="32">
        <v>58324.959999999999</v>
      </c>
      <c r="I338" s="32">
        <v>72</v>
      </c>
      <c r="J338" s="32">
        <v>27</v>
      </c>
      <c r="K338" s="32">
        <v>58.93</v>
      </c>
      <c r="L338" s="32">
        <v>1.3962000000000001</v>
      </c>
      <c r="M338" s="32"/>
      <c r="N338" s="32">
        <v>0.25</v>
      </c>
      <c r="O338" s="32">
        <v>6.2700000000000006E-2</v>
      </c>
      <c r="P338" s="32">
        <v>4.4379999999999997</v>
      </c>
      <c r="Q338" s="32">
        <v>4.4379999999999997</v>
      </c>
      <c r="R338" s="32">
        <v>4.4379999999999997</v>
      </c>
      <c r="S338" s="32">
        <v>81</v>
      </c>
      <c r="T338" s="32">
        <v>81</v>
      </c>
      <c r="U338" s="32">
        <v>81</v>
      </c>
      <c r="V338" s="32">
        <v>3.85</v>
      </c>
      <c r="W338" s="32">
        <v>3.85</v>
      </c>
      <c r="X338" s="32">
        <v>3.85</v>
      </c>
      <c r="Y338" s="32">
        <v>79.900000000000006</v>
      </c>
      <c r="Z338" s="32">
        <v>79.900000000000006</v>
      </c>
      <c r="AA338" s="32">
        <v>79.900000000000006</v>
      </c>
      <c r="AB338" s="32">
        <v>-0.24179999999999999</v>
      </c>
      <c r="AC338" s="32">
        <v>-0.24179999999999999</v>
      </c>
      <c r="AD338" s="32">
        <v>-0.24179999999999999</v>
      </c>
      <c r="AE338" s="32" t="s">
        <v>49</v>
      </c>
      <c r="AF338" s="32">
        <v>30.07</v>
      </c>
      <c r="AG338" s="32">
        <v>7.4674534117532306E-6</v>
      </c>
      <c r="AH338" s="32">
        <v>9.9000000000000005E-2</v>
      </c>
      <c r="AI338" s="32">
        <v>3.72</v>
      </c>
      <c r="AJ338" s="32">
        <v>4</v>
      </c>
      <c r="AK338" s="125">
        <v>3.7999999999999998E-10</v>
      </c>
      <c r="AL338" s="292"/>
      <c r="AM338" s="35">
        <f>AK338*10000*(AL338)*10000000000</f>
        <v>0</v>
      </c>
    </row>
    <row r="339" spans="1:45" s="94" customFormat="1" x14ac:dyDescent="0.25">
      <c r="A339" s="31" t="s">
        <v>77</v>
      </c>
      <c r="B339" s="31">
        <v>1.718</v>
      </c>
      <c r="C339" s="32">
        <v>3.76</v>
      </c>
      <c r="D339" s="32">
        <v>3.93</v>
      </c>
      <c r="E339" s="32">
        <f t="shared" si="76"/>
        <v>1.0452127659574468</v>
      </c>
      <c r="F339" s="32"/>
      <c r="G339" s="32">
        <v>2.0459999999999998</v>
      </c>
      <c r="H339" s="32">
        <v>58324.959999999999</v>
      </c>
      <c r="I339" s="32">
        <v>72</v>
      </c>
      <c r="J339" s="32">
        <v>27</v>
      </c>
      <c r="K339" s="32">
        <v>58.93</v>
      </c>
      <c r="L339" s="32">
        <v>1.3962000000000001</v>
      </c>
      <c r="M339" s="32"/>
      <c r="N339" s="32">
        <v>0.25</v>
      </c>
      <c r="O339" s="32">
        <v>6.2700000000000006E-2</v>
      </c>
      <c r="P339" s="32">
        <v>4.4379999999999997</v>
      </c>
      <c r="Q339" s="32">
        <v>4.4379999999999997</v>
      </c>
      <c r="R339" s="32">
        <v>4.4379999999999997</v>
      </c>
      <c r="S339" s="32">
        <v>81</v>
      </c>
      <c r="T339" s="32">
        <v>81</v>
      </c>
      <c r="U339" s="32">
        <v>81</v>
      </c>
      <c r="V339" s="32">
        <v>3.85</v>
      </c>
      <c r="W339" s="32">
        <v>3.85</v>
      </c>
      <c r="X339" s="32">
        <v>3.85</v>
      </c>
      <c r="Y339" s="32">
        <v>79.900000000000006</v>
      </c>
      <c r="Z339" s="32">
        <v>79.900000000000006</v>
      </c>
      <c r="AA339" s="32">
        <v>79.900000000000006</v>
      </c>
      <c r="AB339" s="32">
        <v>-0.24179999999999999</v>
      </c>
      <c r="AC339" s="32">
        <v>-0.24179999999999999</v>
      </c>
      <c r="AD339" s="32">
        <v>-0.24179999999999999</v>
      </c>
      <c r="AE339" s="32" t="s">
        <v>50</v>
      </c>
      <c r="AF339" s="32">
        <v>42.08</v>
      </c>
      <c r="AG339" s="32">
        <v>4.9578486170417476E-6</v>
      </c>
      <c r="AH339" s="32">
        <v>0.14199999999999999</v>
      </c>
      <c r="AI339" s="32">
        <v>4.03</v>
      </c>
      <c r="AJ339" s="32">
        <v>4.5</v>
      </c>
      <c r="AK339" s="125">
        <v>5.3399999999999998E-11</v>
      </c>
      <c r="AL339" s="292"/>
      <c r="AM339" s="35">
        <f>AK339*10000*(AL339)*10000000000</f>
        <v>0</v>
      </c>
    </row>
    <row r="340" spans="1:45" s="94" customFormat="1" x14ac:dyDescent="0.25">
      <c r="A340" s="31" t="s">
        <v>77</v>
      </c>
      <c r="B340" s="31">
        <v>1.718</v>
      </c>
      <c r="C340" s="32">
        <v>3.76</v>
      </c>
      <c r="D340" s="32">
        <v>3.99</v>
      </c>
      <c r="E340" s="32">
        <f t="shared" si="76"/>
        <v>1.0611702127659575</v>
      </c>
      <c r="F340" s="32"/>
      <c r="G340" s="32">
        <v>2.0459999999999998</v>
      </c>
      <c r="H340" s="32">
        <v>58324.959999999999</v>
      </c>
      <c r="I340" s="32">
        <v>72</v>
      </c>
      <c r="J340" s="32">
        <v>27</v>
      </c>
      <c r="K340" s="32">
        <v>58.93</v>
      </c>
      <c r="L340" s="32">
        <v>1.3962000000000001</v>
      </c>
      <c r="M340" s="32"/>
      <c r="N340" s="32">
        <v>0.25</v>
      </c>
      <c r="O340" s="32">
        <v>6.2700000000000006E-2</v>
      </c>
      <c r="P340" s="32">
        <v>4.4379999999999997</v>
      </c>
      <c r="Q340" s="32">
        <v>4.4379999999999997</v>
      </c>
      <c r="R340" s="32">
        <v>4.4379999999999997</v>
      </c>
      <c r="S340" s="32">
        <v>81</v>
      </c>
      <c r="T340" s="32">
        <v>81</v>
      </c>
      <c r="U340" s="32">
        <v>81</v>
      </c>
      <c r="V340" s="32">
        <v>3.85</v>
      </c>
      <c r="W340" s="32">
        <v>3.85</v>
      </c>
      <c r="X340" s="32">
        <v>3.85</v>
      </c>
      <c r="Y340" s="32">
        <v>79.900000000000006</v>
      </c>
      <c r="Z340" s="32">
        <v>79.900000000000006</v>
      </c>
      <c r="AA340" s="32">
        <v>79.900000000000006</v>
      </c>
      <c r="AB340" s="32">
        <v>-0.24179999999999999</v>
      </c>
      <c r="AC340" s="32">
        <v>-0.24179999999999999</v>
      </c>
      <c r="AD340" s="32">
        <v>-0.24179999999999999</v>
      </c>
      <c r="AE340" s="32" t="s">
        <v>51</v>
      </c>
      <c r="AF340" s="32">
        <v>44.1</v>
      </c>
      <c r="AG340" s="32">
        <v>4.5187843755253608E-6</v>
      </c>
      <c r="AH340" s="32">
        <v>0.152</v>
      </c>
      <c r="AI340" s="32">
        <v>4.16</v>
      </c>
      <c r="AJ340" s="32">
        <v>4.3</v>
      </c>
      <c r="AK340" s="125">
        <v>3.1000000000000001E-12</v>
      </c>
      <c r="AL340" s="292"/>
      <c r="AM340" s="35">
        <f t="shared" ref="AM340:AM359" si="85">AK340*10000*(AL340)*10000000000</f>
        <v>0</v>
      </c>
    </row>
    <row r="341" spans="1:45" s="94" customFormat="1" x14ac:dyDescent="0.25">
      <c r="A341" s="31" t="s">
        <v>77</v>
      </c>
      <c r="B341" s="31">
        <v>1.718</v>
      </c>
      <c r="C341" s="32">
        <v>3.76</v>
      </c>
      <c r="D341" s="32">
        <v>3.99</v>
      </c>
      <c r="E341" s="32">
        <f t="shared" si="76"/>
        <v>1.0611702127659575</v>
      </c>
      <c r="F341" s="32"/>
      <c r="G341" s="32">
        <v>2.0459999999999998</v>
      </c>
      <c r="H341" s="32">
        <v>58324.959999999999</v>
      </c>
      <c r="I341" s="32">
        <v>72</v>
      </c>
      <c r="J341" s="32">
        <v>27</v>
      </c>
      <c r="K341" s="32">
        <v>58.93</v>
      </c>
      <c r="L341" s="32">
        <v>1.3962000000000001</v>
      </c>
      <c r="M341" s="32"/>
      <c r="N341" s="32">
        <v>0.25</v>
      </c>
      <c r="O341" s="32">
        <v>6.2700000000000006E-2</v>
      </c>
      <c r="P341" s="32">
        <v>4.4379999999999997</v>
      </c>
      <c r="Q341" s="32">
        <v>4.4379999999999997</v>
      </c>
      <c r="R341" s="32">
        <v>4.4379999999999997</v>
      </c>
      <c r="S341" s="32">
        <v>81</v>
      </c>
      <c r="T341" s="32">
        <v>81</v>
      </c>
      <c r="U341" s="32">
        <v>81</v>
      </c>
      <c r="V341" s="32">
        <v>3.85</v>
      </c>
      <c r="W341" s="32">
        <v>3.85</v>
      </c>
      <c r="X341" s="32">
        <v>3.85</v>
      </c>
      <c r="Y341" s="32">
        <v>79.900000000000006</v>
      </c>
      <c r="Z341" s="32">
        <v>79.900000000000006</v>
      </c>
      <c r="AA341" s="32">
        <v>79.900000000000006</v>
      </c>
      <c r="AB341" s="32">
        <v>-0.24179999999999999</v>
      </c>
      <c r="AC341" s="32">
        <v>-0.24179999999999999</v>
      </c>
      <c r="AD341" s="32">
        <v>-0.24179999999999999</v>
      </c>
      <c r="AE341" s="32" t="s">
        <v>52</v>
      </c>
      <c r="AF341" s="32">
        <v>58.12</v>
      </c>
      <c r="AG341" s="32">
        <v>2.9135357642312415E-6</v>
      </c>
      <c r="AH341" s="32">
        <v>0.2</v>
      </c>
      <c r="AI341" s="32">
        <v>4.5199999999999996</v>
      </c>
      <c r="AJ341" s="32">
        <v>4.5</v>
      </c>
      <c r="AK341" s="119">
        <v>3.2399999999999999E-12</v>
      </c>
      <c r="AL341" s="292"/>
      <c r="AM341" s="35">
        <f t="shared" si="85"/>
        <v>0</v>
      </c>
    </row>
    <row r="342" spans="1:45" s="94" customFormat="1" x14ac:dyDescent="0.25">
      <c r="A342" s="31" t="s">
        <v>77</v>
      </c>
      <c r="B342" s="31">
        <v>1.718</v>
      </c>
      <c r="C342" s="32">
        <v>3.76</v>
      </c>
      <c r="D342" s="32">
        <v>4.4800000000000004</v>
      </c>
      <c r="E342" s="32">
        <f t="shared" si="76"/>
        <v>1.1914893617021278</v>
      </c>
      <c r="F342" s="32"/>
      <c r="G342" s="32">
        <v>2.0459999999999998</v>
      </c>
      <c r="H342" s="32">
        <v>58324.959999999999</v>
      </c>
      <c r="I342" s="32">
        <v>72</v>
      </c>
      <c r="J342" s="32">
        <v>27</v>
      </c>
      <c r="K342" s="32">
        <v>58.93</v>
      </c>
      <c r="L342" s="32">
        <v>1.3962000000000001</v>
      </c>
      <c r="M342" s="32"/>
      <c r="N342" s="32">
        <v>0.25</v>
      </c>
      <c r="O342" s="32">
        <v>6.2700000000000006E-2</v>
      </c>
      <c r="P342" s="32">
        <v>4.4379999999999997</v>
      </c>
      <c r="Q342" s="32">
        <v>4.4379999999999997</v>
      </c>
      <c r="R342" s="32">
        <v>4.4379999999999997</v>
      </c>
      <c r="S342" s="32">
        <v>81</v>
      </c>
      <c r="T342" s="32">
        <v>81</v>
      </c>
      <c r="U342" s="32">
        <v>81</v>
      </c>
      <c r="V342" s="32">
        <v>3.85</v>
      </c>
      <c r="W342" s="32">
        <v>3.85</v>
      </c>
      <c r="X342" s="32">
        <v>3.85</v>
      </c>
      <c r="Y342" s="32">
        <v>79.900000000000006</v>
      </c>
      <c r="Z342" s="32">
        <v>79.900000000000006</v>
      </c>
      <c r="AA342" s="32">
        <v>79.900000000000006</v>
      </c>
      <c r="AB342" s="32">
        <v>-0.24179999999999999</v>
      </c>
      <c r="AC342" s="32">
        <v>-0.24179999999999999</v>
      </c>
      <c r="AD342" s="32">
        <v>-0.24179999999999999</v>
      </c>
      <c r="AE342" s="78" t="s">
        <v>75</v>
      </c>
      <c r="AF342" s="32">
        <v>58.12</v>
      </c>
      <c r="AG342" s="32">
        <v>3.1459786150702568E-6</v>
      </c>
      <c r="AH342" s="32">
        <v>0.183</v>
      </c>
      <c r="AI342" s="32">
        <v>4.8</v>
      </c>
      <c r="AJ342" s="32">
        <v>4.42</v>
      </c>
      <c r="AK342" s="119">
        <v>8.2999999999999999E-23</v>
      </c>
      <c r="AL342" s="292"/>
      <c r="AM342" s="35">
        <f t="shared" si="85"/>
        <v>0</v>
      </c>
    </row>
    <row r="343" spans="1:45" s="94" customFormat="1" x14ac:dyDescent="0.25">
      <c r="A343" s="31" t="s">
        <v>77</v>
      </c>
      <c r="B343" s="31">
        <v>1.718</v>
      </c>
      <c r="C343" s="32">
        <v>3.76</v>
      </c>
      <c r="D343" s="32">
        <v>3.93</v>
      </c>
      <c r="E343" s="32">
        <f t="shared" ref="E343:E346" si="86">D343/C343</f>
        <v>1.0452127659574468</v>
      </c>
      <c r="F343" s="32"/>
      <c r="G343" s="32">
        <v>2.0459999999999998</v>
      </c>
      <c r="H343" s="32">
        <v>58324.959999999999</v>
      </c>
      <c r="I343" s="32">
        <v>72</v>
      </c>
      <c r="J343" s="32">
        <v>27</v>
      </c>
      <c r="K343" s="32">
        <v>58.93</v>
      </c>
      <c r="L343" s="32">
        <v>1.3962000000000001</v>
      </c>
      <c r="M343" s="32"/>
      <c r="N343" s="32">
        <v>0.25</v>
      </c>
      <c r="O343" s="32">
        <v>6.2700000000000006E-2</v>
      </c>
      <c r="P343" s="32">
        <v>4.4379999999999997</v>
      </c>
      <c r="Q343" s="32">
        <v>4.4379999999999997</v>
      </c>
      <c r="R343" s="32">
        <v>4.4379999999999997</v>
      </c>
      <c r="S343" s="32">
        <v>81</v>
      </c>
      <c r="T343" s="32">
        <v>81</v>
      </c>
      <c r="U343" s="32">
        <v>81</v>
      </c>
      <c r="V343" s="32">
        <v>3.85</v>
      </c>
      <c r="W343" s="32">
        <v>3.85</v>
      </c>
      <c r="X343" s="32">
        <v>3.85</v>
      </c>
      <c r="Y343" s="32">
        <v>79.900000000000006</v>
      </c>
      <c r="Z343" s="32">
        <v>79.900000000000006</v>
      </c>
      <c r="AA343" s="32">
        <v>79.900000000000006</v>
      </c>
      <c r="AB343" s="32">
        <v>-0.24179999999999999</v>
      </c>
      <c r="AC343" s="32">
        <v>-0.24179999999999999</v>
      </c>
      <c r="AD343" s="32">
        <v>-0.24179999999999999</v>
      </c>
      <c r="AE343" s="32" t="s">
        <v>53</v>
      </c>
      <c r="AF343" s="32">
        <v>83.8</v>
      </c>
      <c r="AG343" s="86"/>
      <c r="AH343" s="32">
        <v>5.0000000000000001E-3</v>
      </c>
      <c r="AI343" s="32">
        <v>4</v>
      </c>
      <c r="AJ343" s="32">
        <v>3.69</v>
      </c>
      <c r="AK343" s="119">
        <v>1.2999999999999999E-10</v>
      </c>
      <c r="AL343" s="292"/>
      <c r="AM343" s="35">
        <f t="shared" si="85"/>
        <v>0</v>
      </c>
    </row>
    <row r="344" spans="1:45" s="94" customFormat="1" ht="20.25" x14ac:dyDescent="0.25">
      <c r="A344" s="31" t="s">
        <v>77</v>
      </c>
      <c r="B344" s="31">
        <v>1.718</v>
      </c>
      <c r="C344" s="32">
        <v>3.76</v>
      </c>
      <c r="D344" s="32">
        <v>3.99</v>
      </c>
      <c r="E344" s="32">
        <f t="shared" si="86"/>
        <v>1.0611702127659575</v>
      </c>
      <c r="F344" s="32"/>
      <c r="G344" s="32">
        <v>2.0459999999999998</v>
      </c>
      <c r="H344" s="32">
        <v>58324.959999999999</v>
      </c>
      <c r="I344" s="32">
        <v>72</v>
      </c>
      <c r="J344" s="32">
        <v>27</v>
      </c>
      <c r="K344" s="32">
        <v>58.93</v>
      </c>
      <c r="L344" s="32">
        <v>1.3962000000000001</v>
      </c>
      <c r="M344" s="32"/>
      <c r="N344" s="32">
        <v>0.25</v>
      </c>
      <c r="O344" s="32">
        <v>6.2700000000000006E-2</v>
      </c>
      <c r="P344" s="32">
        <v>4.4379999999999997</v>
      </c>
      <c r="Q344" s="32">
        <v>4.4379999999999997</v>
      </c>
      <c r="R344" s="32">
        <v>4.4379999999999997</v>
      </c>
      <c r="S344" s="32">
        <v>81</v>
      </c>
      <c r="T344" s="32">
        <v>81</v>
      </c>
      <c r="U344" s="32">
        <v>81</v>
      </c>
      <c r="V344" s="32">
        <v>3.85</v>
      </c>
      <c r="W344" s="32">
        <v>3.85</v>
      </c>
      <c r="X344" s="32">
        <v>3.85</v>
      </c>
      <c r="Y344" s="32">
        <v>79.900000000000006</v>
      </c>
      <c r="Z344" s="32">
        <v>79.900000000000006</v>
      </c>
      <c r="AA344" s="32">
        <v>79.900000000000006</v>
      </c>
      <c r="AB344" s="32">
        <v>-0.24179999999999999</v>
      </c>
      <c r="AC344" s="32">
        <v>-0.24179999999999999</v>
      </c>
      <c r="AD344" s="32">
        <v>-0.24179999999999999</v>
      </c>
      <c r="AE344" s="32" t="s">
        <v>54</v>
      </c>
      <c r="AF344" s="32">
        <v>131.29</v>
      </c>
      <c r="AG344" s="86"/>
      <c r="AH344" s="32">
        <v>8.0000000000000002E-3</v>
      </c>
      <c r="AI344" s="32">
        <v>4.0999999999999996</v>
      </c>
      <c r="AJ344" s="32">
        <v>4.0999999999999996</v>
      </c>
      <c r="AK344" s="86">
        <v>5.6E-11</v>
      </c>
      <c r="AL344" s="292"/>
      <c r="AM344" s="35">
        <f t="shared" si="85"/>
        <v>0</v>
      </c>
    </row>
    <row r="345" spans="1:45" s="94" customFormat="1" x14ac:dyDescent="0.25">
      <c r="A345" s="31" t="s">
        <v>77</v>
      </c>
      <c r="B345" s="31">
        <v>1.718</v>
      </c>
      <c r="C345" s="32">
        <v>3.76</v>
      </c>
      <c r="D345" s="32">
        <v>3.99</v>
      </c>
      <c r="E345" s="32">
        <f t="shared" si="86"/>
        <v>1.0611702127659575</v>
      </c>
      <c r="F345" s="32"/>
      <c r="G345" s="32">
        <v>2.0459999999999998</v>
      </c>
      <c r="H345" s="32">
        <v>58324.959999999999</v>
      </c>
      <c r="I345" s="32">
        <v>72</v>
      </c>
      <c r="J345" s="32">
        <v>27</v>
      </c>
      <c r="K345" s="32">
        <v>58.93</v>
      </c>
      <c r="L345" s="32">
        <v>1.3962000000000001</v>
      </c>
      <c r="M345" s="32"/>
      <c r="N345" s="32">
        <v>0.25</v>
      </c>
      <c r="O345" s="32">
        <v>6.2700000000000006E-2</v>
      </c>
      <c r="P345" s="32">
        <v>4.4379999999999997</v>
      </c>
      <c r="Q345" s="32">
        <v>4.4379999999999997</v>
      </c>
      <c r="R345" s="32">
        <v>4.4379999999999997</v>
      </c>
      <c r="S345" s="32">
        <v>81</v>
      </c>
      <c r="T345" s="32">
        <v>81</v>
      </c>
      <c r="U345" s="32">
        <v>81</v>
      </c>
      <c r="V345" s="32">
        <v>3.85</v>
      </c>
      <c r="W345" s="32">
        <v>3.85</v>
      </c>
      <c r="X345" s="32">
        <v>3.85</v>
      </c>
      <c r="Y345" s="32">
        <v>79.900000000000006</v>
      </c>
      <c r="Z345" s="32">
        <v>79.900000000000006</v>
      </c>
      <c r="AA345" s="32">
        <v>79.900000000000006</v>
      </c>
      <c r="AB345" s="32">
        <v>-0.24179999999999999</v>
      </c>
      <c r="AC345" s="32">
        <v>-0.24179999999999999</v>
      </c>
      <c r="AD345" s="32">
        <v>-0.24179999999999999</v>
      </c>
      <c r="AE345" s="32" t="s">
        <v>55</v>
      </c>
      <c r="AF345" s="32">
        <v>146.06</v>
      </c>
      <c r="AG345" s="32"/>
      <c r="AH345" s="32">
        <v>0.21</v>
      </c>
      <c r="AI345" s="32">
        <v>5.13</v>
      </c>
      <c r="AJ345" s="32">
        <v>5.0999999999999996</v>
      </c>
      <c r="AK345" s="119"/>
      <c r="AL345" s="292"/>
      <c r="AM345" s="35">
        <f t="shared" si="85"/>
        <v>0</v>
      </c>
    </row>
    <row r="346" spans="1:45" s="94" customFormat="1" x14ac:dyDescent="0.25">
      <c r="A346" s="31" t="s">
        <v>77</v>
      </c>
      <c r="B346" s="31">
        <v>1.718</v>
      </c>
      <c r="C346" s="32">
        <v>3.76</v>
      </c>
      <c r="D346" s="32">
        <v>4.4800000000000004</v>
      </c>
      <c r="E346" s="32">
        <f t="shared" si="86"/>
        <v>1.1914893617021278</v>
      </c>
      <c r="F346" s="32"/>
      <c r="G346" s="32">
        <v>2.0459999999999998</v>
      </c>
      <c r="H346" s="32">
        <v>58324.959999999999</v>
      </c>
      <c r="I346" s="32">
        <v>72</v>
      </c>
      <c r="J346" s="32">
        <v>27</v>
      </c>
      <c r="K346" s="32">
        <v>58.93</v>
      </c>
      <c r="L346" s="32">
        <v>1.3962000000000001</v>
      </c>
      <c r="M346" s="32"/>
      <c r="N346" s="32">
        <v>0.25</v>
      </c>
      <c r="O346" s="32">
        <v>6.2700000000000006E-2</v>
      </c>
      <c r="P346" s="32">
        <v>4.4379999999999997</v>
      </c>
      <c r="Q346" s="32">
        <v>4.4379999999999997</v>
      </c>
      <c r="R346" s="32">
        <v>4.4379999999999997</v>
      </c>
      <c r="S346" s="32">
        <v>81</v>
      </c>
      <c r="T346" s="32">
        <v>81</v>
      </c>
      <c r="U346" s="32">
        <v>81</v>
      </c>
      <c r="V346" s="32">
        <v>3.85</v>
      </c>
      <c r="W346" s="32">
        <v>3.85</v>
      </c>
      <c r="X346" s="32">
        <v>3.85</v>
      </c>
      <c r="Y346" s="32">
        <v>79.900000000000006</v>
      </c>
      <c r="Z346" s="32">
        <v>79.900000000000006</v>
      </c>
      <c r="AA346" s="32">
        <v>79.900000000000006</v>
      </c>
      <c r="AB346" s="32">
        <v>-0.24179999999999999</v>
      </c>
      <c r="AC346" s="32">
        <v>-0.24179999999999999</v>
      </c>
      <c r="AD346" s="32">
        <v>-0.24179999999999999</v>
      </c>
      <c r="AE346" s="32" t="s">
        <v>56</v>
      </c>
      <c r="AF346" s="32">
        <v>222</v>
      </c>
      <c r="AG346" s="86"/>
      <c r="AH346" s="32">
        <v>8.0000000000000002E-3</v>
      </c>
      <c r="AI346" s="32">
        <v>4.2</v>
      </c>
      <c r="AJ346" s="32">
        <v>4.2</v>
      </c>
      <c r="AK346" s="119">
        <v>3.0000000000000001E-12</v>
      </c>
      <c r="AL346" s="292"/>
      <c r="AM346" s="35">
        <f t="shared" si="85"/>
        <v>0</v>
      </c>
    </row>
    <row r="347" spans="1:45" s="147" customFormat="1" x14ac:dyDescent="0.25">
      <c r="A347" s="26" t="s">
        <v>78</v>
      </c>
      <c r="B347" s="26">
        <v>1.6359999999999999</v>
      </c>
      <c r="C347" s="27">
        <v>2.1560000000000001</v>
      </c>
      <c r="D347" s="27">
        <v>2.42</v>
      </c>
      <c r="E347" s="27">
        <f t="shared" si="76"/>
        <v>1.1224489795918366</v>
      </c>
      <c r="F347" s="27"/>
      <c r="G347" s="27">
        <v>2.0350000000000001</v>
      </c>
      <c r="H347" s="27">
        <v>62006.879999999997</v>
      </c>
      <c r="I347" s="27">
        <v>72</v>
      </c>
      <c r="J347" s="27">
        <v>27</v>
      </c>
      <c r="K347" s="27">
        <v>58.93</v>
      </c>
      <c r="L347" s="27">
        <v>1.3847</v>
      </c>
      <c r="M347" s="27"/>
      <c r="N347" s="27">
        <v>0.25</v>
      </c>
      <c r="O347" s="27">
        <v>6.2700000000000006E-2</v>
      </c>
      <c r="P347" s="27">
        <v>4.4379999999999997</v>
      </c>
      <c r="Q347" s="27">
        <v>4.4379999999999997</v>
      </c>
      <c r="R347" s="27">
        <v>5.9960000000000004</v>
      </c>
      <c r="S347" s="27">
        <v>81</v>
      </c>
      <c r="T347" s="27">
        <v>81</v>
      </c>
      <c r="U347" s="27">
        <v>117</v>
      </c>
      <c r="V347" s="27">
        <v>3.78</v>
      </c>
      <c r="W347" s="27">
        <v>3.78</v>
      </c>
      <c r="X347" s="27">
        <v>3.85</v>
      </c>
      <c r="Y347" s="27">
        <v>15</v>
      </c>
      <c r="Z347" s="27">
        <v>15</v>
      </c>
      <c r="AA347" s="27">
        <v>79.900000000000006</v>
      </c>
      <c r="AB347" s="27">
        <v>-0.21260000000000001</v>
      </c>
      <c r="AC347" s="27">
        <v>-0.21260000000000001</v>
      </c>
      <c r="AD347" s="27">
        <v>-0.1673</v>
      </c>
      <c r="AE347" s="27" t="s">
        <v>42</v>
      </c>
      <c r="AF347" s="27">
        <v>4.0019999999999998</v>
      </c>
      <c r="AG347" s="85">
        <v>1.213598928416634E-4</v>
      </c>
      <c r="AH347" s="27">
        <v>-0.39</v>
      </c>
      <c r="AI347" s="27">
        <v>2.66</v>
      </c>
      <c r="AJ347" s="27">
        <v>2.6</v>
      </c>
      <c r="AK347" s="118">
        <v>1.2400000000000001E-9</v>
      </c>
      <c r="AL347" s="291"/>
      <c r="AM347" s="29">
        <f t="shared" si="85"/>
        <v>0</v>
      </c>
      <c r="AQ347" s="106"/>
      <c r="AR347" s="106"/>
      <c r="AS347" s="106"/>
    </row>
    <row r="348" spans="1:45" s="147" customFormat="1" x14ac:dyDescent="0.25">
      <c r="A348" s="26" t="s">
        <v>78</v>
      </c>
      <c r="B348" s="26">
        <v>1.6359999999999999</v>
      </c>
      <c r="C348" s="27">
        <v>2.1560000000000001</v>
      </c>
      <c r="D348" s="27">
        <v>2.66</v>
      </c>
      <c r="E348" s="27">
        <f t="shared" si="76"/>
        <v>1.2337662337662338</v>
      </c>
      <c r="F348" s="27"/>
      <c r="G348" s="27">
        <v>2.0350000000000001</v>
      </c>
      <c r="H348" s="27">
        <v>62006.879999999997</v>
      </c>
      <c r="I348" s="27">
        <v>72</v>
      </c>
      <c r="J348" s="27">
        <v>27</v>
      </c>
      <c r="K348" s="27">
        <v>58.93</v>
      </c>
      <c r="L348" s="27">
        <v>1.3847</v>
      </c>
      <c r="M348" s="27"/>
      <c r="N348" s="27">
        <v>0.25</v>
      </c>
      <c r="O348" s="27">
        <v>6.2700000000000006E-2</v>
      </c>
      <c r="P348" s="27">
        <v>4.4379999999999997</v>
      </c>
      <c r="Q348" s="27">
        <v>4.4379999999999997</v>
      </c>
      <c r="R348" s="27">
        <v>5.9960000000000004</v>
      </c>
      <c r="S348" s="27">
        <v>81</v>
      </c>
      <c r="T348" s="27">
        <v>81</v>
      </c>
      <c r="U348" s="27">
        <v>117</v>
      </c>
      <c r="V348" s="27">
        <v>3.78</v>
      </c>
      <c r="W348" s="27">
        <v>3.78</v>
      </c>
      <c r="X348" s="27">
        <v>3.85</v>
      </c>
      <c r="Y348" s="27">
        <v>15</v>
      </c>
      <c r="Z348" s="27">
        <v>15</v>
      </c>
      <c r="AA348" s="27">
        <v>79.900000000000006</v>
      </c>
      <c r="AB348" s="27">
        <v>-0.21260000000000001</v>
      </c>
      <c r="AC348" s="27">
        <v>-0.21260000000000001</v>
      </c>
      <c r="AD348" s="27">
        <v>-0.1673</v>
      </c>
      <c r="AE348" s="27" t="s">
        <v>43</v>
      </c>
      <c r="AF348" s="27">
        <v>2.0099999999999998</v>
      </c>
      <c r="AG348" s="85">
        <v>1.0828692705685033E-4</v>
      </c>
      <c r="AH348" s="27">
        <v>-0.217</v>
      </c>
      <c r="AI348" s="27">
        <v>2.76</v>
      </c>
      <c r="AJ348" s="27">
        <v>2.89</v>
      </c>
      <c r="AK348" s="118">
        <v>1.04E-10</v>
      </c>
      <c r="AL348" s="291">
        <v>8.0000000000000002E-3</v>
      </c>
      <c r="AM348" s="29">
        <f t="shared" si="85"/>
        <v>83.199999999999989</v>
      </c>
      <c r="AQ348" s="106"/>
      <c r="AR348" s="106"/>
      <c r="AS348" s="106"/>
    </row>
    <row r="349" spans="1:45" s="147" customFormat="1" x14ac:dyDescent="0.25">
      <c r="A349" s="26" t="s">
        <v>78</v>
      </c>
      <c r="B349" s="26">
        <v>1.6359999999999999</v>
      </c>
      <c r="C349" s="27">
        <v>2.1560000000000001</v>
      </c>
      <c r="D349" s="27">
        <v>2.87</v>
      </c>
      <c r="E349" s="27">
        <f t="shared" si="76"/>
        <v>1.3311688311688312</v>
      </c>
      <c r="F349" s="27"/>
      <c r="G349" s="27">
        <v>2.0350000000000001</v>
      </c>
      <c r="H349" s="27">
        <v>62006.879999999997</v>
      </c>
      <c r="I349" s="27">
        <v>72</v>
      </c>
      <c r="J349" s="27">
        <v>27</v>
      </c>
      <c r="K349" s="27">
        <v>58.93</v>
      </c>
      <c r="L349" s="27">
        <v>1.3847</v>
      </c>
      <c r="M349" s="27"/>
      <c r="N349" s="27">
        <v>0.25</v>
      </c>
      <c r="O349" s="27">
        <v>6.2700000000000006E-2</v>
      </c>
      <c r="P349" s="27">
        <v>4.4379999999999997</v>
      </c>
      <c r="Q349" s="27">
        <v>4.4379999999999997</v>
      </c>
      <c r="R349" s="27">
        <v>5.9960000000000004</v>
      </c>
      <c r="S349" s="27">
        <v>81</v>
      </c>
      <c r="T349" s="27">
        <v>81</v>
      </c>
      <c r="U349" s="27">
        <v>117</v>
      </c>
      <c r="V349" s="27">
        <v>3.78</v>
      </c>
      <c r="W349" s="27">
        <v>3.78</v>
      </c>
      <c r="X349" s="27">
        <v>3.85</v>
      </c>
      <c r="Y349" s="27">
        <v>15</v>
      </c>
      <c r="Z349" s="27">
        <v>15</v>
      </c>
      <c r="AA349" s="27">
        <v>79.900000000000006</v>
      </c>
      <c r="AB349" s="27">
        <v>-0.21260000000000001</v>
      </c>
      <c r="AC349" s="27">
        <v>-0.21260000000000001</v>
      </c>
      <c r="AD349" s="27">
        <v>-0.1673</v>
      </c>
      <c r="AE349" s="27" t="s">
        <v>44</v>
      </c>
      <c r="AF349" s="27">
        <v>31.998999999999999</v>
      </c>
      <c r="AG349" s="85">
        <v>1.5402755908922099E-5</v>
      </c>
      <c r="AH349" s="27">
        <v>2.1999999999999999E-2</v>
      </c>
      <c r="AI349" s="27">
        <v>2.94</v>
      </c>
      <c r="AJ349" s="27">
        <v>3.46</v>
      </c>
      <c r="AK349" s="118">
        <v>2.4500000000000002E-13</v>
      </c>
      <c r="AL349" s="291"/>
      <c r="AM349" s="29">
        <f t="shared" si="85"/>
        <v>0</v>
      </c>
      <c r="AQ349" s="106"/>
      <c r="AR349" s="106"/>
      <c r="AS349" s="106"/>
    </row>
    <row r="350" spans="1:45" s="147" customFormat="1" x14ac:dyDescent="0.25">
      <c r="A350" s="26" t="s">
        <v>78</v>
      </c>
      <c r="B350" s="26">
        <v>1.6359999999999999</v>
      </c>
      <c r="C350" s="27">
        <v>2.1560000000000001</v>
      </c>
      <c r="D350" s="27">
        <v>2.88</v>
      </c>
      <c r="E350" s="27">
        <f t="shared" si="76"/>
        <v>1.3358070500927643</v>
      </c>
      <c r="F350" s="27"/>
      <c r="G350" s="27">
        <v>2.0350000000000001</v>
      </c>
      <c r="H350" s="27">
        <v>62006.879999999997</v>
      </c>
      <c r="I350" s="27">
        <v>72</v>
      </c>
      <c r="J350" s="27">
        <v>27</v>
      </c>
      <c r="K350" s="27">
        <v>58.93</v>
      </c>
      <c r="L350" s="27">
        <v>1.3847</v>
      </c>
      <c r="M350" s="27"/>
      <c r="N350" s="27">
        <v>0.25</v>
      </c>
      <c r="O350" s="27">
        <v>6.2700000000000006E-2</v>
      </c>
      <c r="P350" s="27">
        <v>4.4379999999999997</v>
      </c>
      <c r="Q350" s="27">
        <v>4.4379999999999997</v>
      </c>
      <c r="R350" s="27">
        <v>5.9960000000000004</v>
      </c>
      <c r="S350" s="27">
        <v>81</v>
      </c>
      <c r="T350" s="27">
        <v>81</v>
      </c>
      <c r="U350" s="27">
        <v>117</v>
      </c>
      <c r="V350" s="27">
        <v>3.78</v>
      </c>
      <c r="W350" s="27">
        <v>3.78</v>
      </c>
      <c r="X350" s="27">
        <v>3.85</v>
      </c>
      <c r="Y350" s="27">
        <v>15</v>
      </c>
      <c r="Z350" s="27">
        <v>15</v>
      </c>
      <c r="AA350" s="27">
        <v>79.900000000000006</v>
      </c>
      <c r="AB350" s="27">
        <v>-0.21260000000000001</v>
      </c>
      <c r="AC350" s="27">
        <v>-0.21260000000000001</v>
      </c>
      <c r="AD350" s="27">
        <v>-0.1673</v>
      </c>
      <c r="AE350" s="27" t="s">
        <v>45</v>
      </c>
      <c r="AF350" s="27">
        <v>44.01</v>
      </c>
      <c r="AG350" s="85">
        <v>8.9625087063364713E-6</v>
      </c>
      <c r="AH350" s="27">
        <v>0.22500000000000001</v>
      </c>
      <c r="AI350" s="27">
        <v>3.24</v>
      </c>
      <c r="AJ350" s="27">
        <v>3.3</v>
      </c>
      <c r="AK350" s="118">
        <v>1E-13</v>
      </c>
      <c r="AL350" s="291">
        <v>0.45987663102858056</v>
      </c>
      <c r="AM350" s="29">
        <f t="shared" si="85"/>
        <v>4.5987663102858054</v>
      </c>
      <c r="AQ350" s="106"/>
      <c r="AR350" s="106"/>
      <c r="AS350" s="106"/>
    </row>
    <row r="351" spans="1:45" s="147" customFormat="1" x14ac:dyDescent="0.25">
      <c r="A351" s="26" t="s">
        <v>78</v>
      </c>
      <c r="B351" s="26">
        <v>1.6359999999999999</v>
      </c>
      <c r="C351" s="27">
        <v>2.1560000000000001</v>
      </c>
      <c r="D351" s="27">
        <v>3.06</v>
      </c>
      <c r="E351" s="27">
        <f t="shared" si="76"/>
        <v>1.4192949907235621</v>
      </c>
      <c r="F351" s="27"/>
      <c r="G351" s="27">
        <v>2.0350000000000001</v>
      </c>
      <c r="H351" s="27">
        <v>62006.879999999997</v>
      </c>
      <c r="I351" s="27">
        <v>72</v>
      </c>
      <c r="J351" s="27">
        <v>27</v>
      </c>
      <c r="K351" s="27">
        <v>58.93</v>
      </c>
      <c r="L351" s="27">
        <v>1.3847</v>
      </c>
      <c r="M351" s="27"/>
      <c r="N351" s="27">
        <v>0.25</v>
      </c>
      <c r="O351" s="27">
        <v>6.2700000000000006E-2</v>
      </c>
      <c r="P351" s="27">
        <v>4.4379999999999997</v>
      </c>
      <c r="Q351" s="27">
        <v>4.4379999999999997</v>
      </c>
      <c r="R351" s="27">
        <v>5.9960000000000004</v>
      </c>
      <c r="S351" s="27">
        <v>81</v>
      </c>
      <c r="T351" s="27">
        <v>81</v>
      </c>
      <c r="U351" s="27">
        <v>117</v>
      </c>
      <c r="V351" s="27">
        <v>3.78</v>
      </c>
      <c r="W351" s="27">
        <v>3.78</v>
      </c>
      <c r="X351" s="27">
        <v>3.85</v>
      </c>
      <c r="Y351" s="27">
        <v>15</v>
      </c>
      <c r="Z351" s="27">
        <v>15</v>
      </c>
      <c r="AA351" s="27">
        <v>79.900000000000006</v>
      </c>
      <c r="AB351" s="27">
        <v>-0.21260000000000001</v>
      </c>
      <c r="AC351" s="27">
        <v>-0.21260000000000001</v>
      </c>
      <c r="AD351" s="27">
        <v>-0.1673</v>
      </c>
      <c r="AE351" s="27" t="s">
        <v>46</v>
      </c>
      <c r="AF351" s="27">
        <v>28</v>
      </c>
      <c r="AG351" s="85">
        <v>1.4859953853764374E-5</v>
      </c>
      <c r="AH351" s="27">
        <v>3.6999999999999998E-2</v>
      </c>
      <c r="AI351" s="27">
        <v>3.13</v>
      </c>
      <c r="AJ351" s="27">
        <v>3.64</v>
      </c>
      <c r="AK351" s="126">
        <v>1.34E-14</v>
      </c>
      <c r="AL351" s="291">
        <v>5.2447216880719967E-2</v>
      </c>
      <c r="AM351" s="29">
        <f t="shared" si="85"/>
        <v>7.0279270620164758E-2</v>
      </c>
      <c r="AQ351" s="106"/>
      <c r="AR351" s="106"/>
      <c r="AS351" s="106"/>
    </row>
    <row r="352" spans="1:45" s="147" customFormat="1" x14ac:dyDescent="0.25">
      <c r="A352" s="26" t="s">
        <v>78</v>
      </c>
      <c r="B352" s="26">
        <v>1.6359999999999999</v>
      </c>
      <c r="C352" s="27">
        <v>2.1560000000000001</v>
      </c>
      <c r="D352" s="27">
        <v>3.36</v>
      </c>
      <c r="E352" s="27">
        <f t="shared" si="76"/>
        <v>1.5584415584415583</v>
      </c>
      <c r="F352" s="27"/>
      <c r="G352" s="27">
        <v>2.0350000000000001</v>
      </c>
      <c r="H352" s="27">
        <v>62006.879999999997</v>
      </c>
      <c r="I352" s="27">
        <v>72</v>
      </c>
      <c r="J352" s="27">
        <v>27</v>
      </c>
      <c r="K352" s="27">
        <v>58.93</v>
      </c>
      <c r="L352" s="27">
        <v>1.3847</v>
      </c>
      <c r="M352" s="27"/>
      <c r="N352" s="27">
        <v>0.25</v>
      </c>
      <c r="O352" s="27">
        <v>6.2700000000000006E-2</v>
      </c>
      <c r="P352" s="27">
        <v>4.4379999999999997</v>
      </c>
      <c r="Q352" s="27">
        <v>4.4379999999999997</v>
      </c>
      <c r="R352" s="27">
        <v>5.9960000000000004</v>
      </c>
      <c r="S352" s="27">
        <v>81</v>
      </c>
      <c r="T352" s="27">
        <v>81</v>
      </c>
      <c r="U352" s="27">
        <v>117</v>
      </c>
      <c r="V352" s="27">
        <v>3.78</v>
      </c>
      <c r="W352" s="27">
        <v>3.78</v>
      </c>
      <c r="X352" s="27">
        <v>3.85</v>
      </c>
      <c r="Y352" s="27">
        <v>15</v>
      </c>
      <c r="Z352" s="27">
        <v>15</v>
      </c>
      <c r="AA352" s="27">
        <v>79.900000000000006</v>
      </c>
      <c r="AB352" s="27">
        <v>-0.21260000000000001</v>
      </c>
      <c r="AC352" s="27">
        <v>-0.21260000000000001</v>
      </c>
      <c r="AD352" s="27">
        <v>-0.1673</v>
      </c>
      <c r="AE352" s="27" t="s">
        <v>47</v>
      </c>
      <c r="AF352" s="27">
        <v>16.04</v>
      </c>
      <c r="AG352" s="85">
        <v>1.6328551327402565E-5</v>
      </c>
      <c r="AH352" s="27">
        <v>1.0999999999999999E-2</v>
      </c>
      <c r="AI352" s="27">
        <v>3.25</v>
      </c>
      <c r="AJ352" s="27">
        <v>3.8</v>
      </c>
      <c r="AK352" s="126">
        <v>5.3700000000000001E-19</v>
      </c>
      <c r="AL352" s="291">
        <v>0.23770301971820226</v>
      </c>
      <c r="AM352" s="29">
        <f t="shared" si="85"/>
        <v>1.2764652158867462E-5</v>
      </c>
      <c r="AQ352" s="106"/>
      <c r="AR352" s="106"/>
      <c r="AS352" s="106"/>
    </row>
    <row r="353" spans="1:45" s="147" customFormat="1" x14ac:dyDescent="0.25">
      <c r="A353" s="26" t="s">
        <v>78</v>
      </c>
      <c r="B353" s="26">
        <v>1.6359999999999999</v>
      </c>
      <c r="C353" s="27">
        <v>2.1560000000000001</v>
      </c>
      <c r="D353" s="27">
        <v>3.06</v>
      </c>
      <c r="E353" s="27">
        <f t="shared" ref="E353:E354" si="87">D353/C353</f>
        <v>1.4192949907235621</v>
      </c>
      <c r="F353" s="27"/>
      <c r="G353" s="27">
        <v>2.0350000000000001</v>
      </c>
      <c r="H353" s="27">
        <v>62006.879999999997</v>
      </c>
      <c r="I353" s="27">
        <v>72</v>
      </c>
      <c r="J353" s="27">
        <v>27</v>
      </c>
      <c r="K353" s="27">
        <v>58.93</v>
      </c>
      <c r="L353" s="27">
        <v>1.3847</v>
      </c>
      <c r="M353" s="27"/>
      <c r="N353" s="27">
        <v>0.25</v>
      </c>
      <c r="O353" s="27">
        <v>6.2700000000000006E-2</v>
      </c>
      <c r="P353" s="27">
        <v>4.4379999999999997</v>
      </c>
      <c r="Q353" s="27">
        <v>4.4379999999999997</v>
      </c>
      <c r="R353" s="27">
        <v>5.9960000000000004</v>
      </c>
      <c r="S353" s="27">
        <v>81</v>
      </c>
      <c r="T353" s="27">
        <v>81</v>
      </c>
      <c r="U353" s="27">
        <v>117</v>
      </c>
      <c r="V353" s="27">
        <v>3.78</v>
      </c>
      <c r="W353" s="27">
        <v>3.78</v>
      </c>
      <c r="X353" s="27">
        <v>3.85</v>
      </c>
      <c r="Y353" s="27">
        <v>15</v>
      </c>
      <c r="Z353" s="27">
        <v>15</v>
      </c>
      <c r="AA353" s="27">
        <v>79.900000000000006</v>
      </c>
      <c r="AB353" s="27">
        <v>-0.21260000000000001</v>
      </c>
      <c r="AC353" s="27">
        <v>-0.21260000000000001</v>
      </c>
      <c r="AD353" s="27">
        <v>-0.1673</v>
      </c>
      <c r="AE353" s="27" t="s">
        <v>536</v>
      </c>
      <c r="AF353" s="27">
        <v>46.005499999999998</v>
      </c>
      <c r="AG353" s="85"/>
      <c r="AH353" s="27">
        <v>0.83399999999999996</v>
      </c>
      <c r="AI353" s="27">
        <v>3.22</v>
      </c>
      <c r="AJ353" s="27">
        <v>3.3</v>
      </c>
      <c r="AK353" s="126">
        <v>2.6099999999999998E-15</v>
      </c>
      <c r="AL353" s="291"/>
      <c r="AM353" s="29"/>
      <c r="AQ353" s="106"/>
      <c r="AR353" s="106"/>
      <c r="AS353" s="106"/>
    </row>
    <row r="354" spans="1:45" s="147" customFormat="1" x14ac:dyDescent="0.25">
      <c r="A354" s="26" t="s">
        <v>78</v>
      </c>
      <c r="B354" s="26">
        <v>1.6359999999999999</v>
      </c>
      <c r="C354" s="27">
        <v>2.1560000000000001</v>
      </c>
      <c r="D354" s="27">
        <v>3.36</v>
      </c>
      <c r="E354" s="27">
        <f t="shared" si="87"/>
        <v>1.5584415584415583</v>
      </c>
      <c r="F354" s="27"/>
      <c r="G354" s="27">
        <v>2.0350000000000001</v>
      </c>
      <c r="H354" s="27">
        <v>62006.879999999997</v>
      </c>
      <c r="I354" s="27">
        <v>72</v>
      </c>
      <c r="J354" s="27">
        <v>27</v>
      </c>
      <c r="K354" s="27">
        <v>58.93</v>
      </c>
      <c r="L354" s="27">
        <v>1.3847</v>
      </c>
      <c r="M354" s="27"/>
      <c r="N354" s="27">
        <v>0.25</v>
      </c>
      <c r="O354" s="27">
        <v>6.2700000000000006E-2</v>
      </c>
      <c r="P354" s="27">
        <v>4.4379999999999997</v>
      </c>
      <c r="Q354" s="27">
        <v>4.4379999999999997</v>
      </c>
      <c r="R354" s="27">
        <v>5.9960000000000004</v>
      </c>
      <c r="S354" s="27">
        <v>81</v>
      </c>
      <c r="T354" s="27">
        <v>81</v>
      </c>
      <c r="U354" s="27">
        <v>117</v>
      </c>
      <c r="V354" s="27">
        <v>3.78</v>
      </c>
      <c r="W354" s="27">
        <v>3.78</v>
      </c>
      <c r="X354" s="27">
        <v>3.85</v>
      </c>
      <c r="Y354" s="27">
        <v>15</v>
      </c>
      <c r="Z354" s="27">
        <v>15</v>
      </c>
      <c r="AA354" s="27">
        <v>79.900000000000006</v>
      </c>
      <c r="AB354" s="27">
        <v>-0.21260000000000001</v>
      </c>
      <c r="AC354" s="27">
        <v>-0.21260000000000001</v>
      </c>
      <c r="AD354" s="27">
        <v>-0.1673</v>
      </c>
      <c r="AE354" s="27" t="s">
        <v>537</v>
      </c>
      <c r="AF354" s="27">
        <v>64.066000000000003</v>
      </c>
      <c r="AG354" s="85"/>
      <c r="AH354" s="27">
        <v>0.251</v>
      </c>
      <c r="AI354" s="27">
        <v>3.55</v>
      </c>
      <c r="AJ354" s="27">
        <v>4.0999999999999996</v>
      </c>
      <c r="AK354" s="126">
        <v>2.2700000000000001E-20</v>
      </c>
      <c r="AL354" s="291"/>
      <c r="AM354" s="29"/>
      <c r="AQ354" s="106"/>
      <c r="AR354" s="106"/>
      <c r="AS354" s="106"/>
    </row>
    <row r="355" spans="1:45" s="147" customFormat="1" x14ac:dyDescent="0.25">
      <c r="A355" s="26" t="s">
        <v>78</v>
      </c>
      <c r="B355" s="26">
        <v>1.6359999999999999</v>
      </c>
      <c r="C355" s="27">
        <v>2.1560000000000001</v>
      </c>
      <c r="D355" s="27">
        <v>3.38</v>
      </c>
      <c r="E355" s="27">
        <f t="shared" si="76"/>
        <v>1.5677179962894248</v>
      </c>
      <c r="F355" s="27"/>
      <c r="G355" s="27">
        <v>2.0350000000000001</v>
      </c>
      <c r="H355" s="27">
        <v>62006.879999999997</v>
      </c>
      <c r="I355" s="27">
        <v>72</v>
      </c>
      <c r="J355" s="27">
        <v>27</v>
      </c>
      <c r="K355" s="27">
        <v>58.93</v>
      </c>
      <c r="L355" s="27">
        <v>1.3847</v>
      </c>
      <c r="M355" s="27"/>
      <c r="N355" s="27">
        <v>0.25</v>
      </c>
      <c r="O355" s="27">
        <v>6.2700000000000006E-2</v>
      </c>
      <c r="P355" s="27">
        <v>4.4379999999999997</v>
      </c>
      <c r="Q355" s="27">
        <v>4.4379999999999997</v>
      </c>
      <c r="R355" s="27">
        <v>5.9960000000000004</v>
      </c>
      <c r="S355" s="27">
        <v>81</v>
      </c>
      <c r="T355" s="27">
        <v>81</v>
      </c>
      <c r="U355" s="27">
        <v>117</v>
      </c>
      <c r="V355" s="27">
        <v>3.78</v>
      </c>
      <c r="W355" s="27">
        <v>3.78</v>
      </c>
      <c r="X355" s="27">
        <v>3.85</v>
      </c>
      <c r="Y355" s="27">
        <v>15</v>
      </c>
      <c r="Z355" s="27">
        <v>15</v>
      </c>
      <c r="AA355" s="27">
        <v>79.900000000000006</v>
      </c>
      <c r="AB355" s="27">
        <v>-0.21260000000000001</v>
      </c>
      <c r="AC355" s="27">
        <v>-0.21260000000000001</v>
      </c>
      <c r="AD355" s="27">
        <v>-0.1673</v>
      </c>
      <c r="AE355" s="27" t="s">
        <v>48</v>
      </c>
      <c r="AF355" s="27">
        <v>28.05</v>
      </c>
      <c r="AG355" s="27">
        <v>8.597859657763983E-6</v>
      </c>
      <c r="AH355" s="27">
        <v>8.6999999999999994E-2</v>
      </c>
      <c r="AI355" s="27">
        <v>3.59</v>
      </c>
      <c r="AJ355" s="27">
        <v>3.9</v>
      </c>
      <c r="AK355" s="126">
        <v>1.77E-19</v>
      </c>
      <c r="AL355" s="291"/>
      <c r="AM355" s="30">
        <f t="shared" si="85"/>
        <v>0</v>
      </c>
      <c r="AQ355" s="106"/>
      <c r="AR355" s="106"/>
      <c r="AS355" s="106"/>
    </row>
    <row r="356" spans="1:45" s="147" customFormat="1" x14ac:dyDescent="0.25">
      <c r="A356" s="26" t="s">
        <v>78</v>
      </c>
      <c r="B356" s="26">
        <v>1.6359999999999999</v>
      </c>
      <c r="C356" s="27">
        <v>2.1560000000000001</v>
      </c>
      <c r="D356" s="27">
        <v>3.43</v>
      </c>
      <c r="E356" s="27">
        <f t="shared" si="76"/>
        <v>1.5909090909090908</v>
      </c>
      <c r="F356" s="27"/>
      <c r="G356" s="27">
        <v>2.0350000000000001</v>
      </c>
      <c r="H356" s="27">
        <v>62006.879999999997</v>
      </c>
      <c r="I356" s="27">
        <v>72</v>
      </c>
      <c r="J356" s="27">
        <v>27</v>
      </c>
      <c r="K356" s="27">
        <v>58.93</v>
      </c>
      <c r="L356" s="27">
        <v>1.3847</v>
      </c>
      <c r="M356" s="27"/>
      <c r="N356" s="27">
        <v>0.25</v>
      </c>
      <c r="O356" s="27">
        <v>6.2700000000000006E-2</v>
      </c>
      <c r="P356" s="27">
        <v>4.4379999999999997</v>
      </c>
      <c r="Q356" s="27">
        <v>4.4379999999999997</v>
      </c>
      <c r="R356" s="27">
        <v>5.9960000000000004</v>
      </c>
      <c r="S356" s="27">
        <v>81</v>
      </c>
      <c r="T356" s="27">
        <v>81</v>
      </c>
      <c r="U356" s="27">
        <v>117</v>
      </c>
      <c r="V356" s="27">
        <v>3.78</v>
      </c>
      <c r="W356" s="27">
        <v>3.78</v>
      </c>
      <c r="X356" s="27">
        <v>3.85</v>
      </c>
      <c r="Y356" s="27">
        <v>15</v>
      </c>
      <c r="Z356" s="27">
        <v>15</v>
      </c>
      <c r="AA356" s="27">
        <v>79.900000000000006</v>
      </c>
      <c r="AB356" s="27">
        <v>-0.21260000000000001</v>
      </c>
      <c r="AC356" s="27">
        <v>-0.21260000000000001</v>
      </c>
      <c r="AD356" s="27">
        <v>-0.1673</v>
      </c>
      <c r="AE356" s="27" t="s">
        <v>49</v>
      </c>
      <c r="AF356" s="27">
        <v>30.07</v>
      </c>
      <c r="AG356" s="27">
        <v>7.4674534117532306E-6</v>
      </c>
      <c r="AH356" s="27">
        <v>9.9000000000000005E-2</v>
      </c>
      <c r="AI356" s="27">
        <v>3.72</v>
      </c>
      <c r="AJ356" s="27">
        <v>4</v>
      </c>
      <c r="AK356" s="126">
        <v>4.2899999999999998E-20</v>
      </c>
      <c r="AL356" s="291"/>
      <c r="AM356" s="30">
        <f t="shared" si="85"/>
        <v>0</v>
      </c>
      <c r="AQ356" s="106"/>
      <c r="AR356" s="106"/>
      <c r="AS356" s="106"/>
    </row>
    <row r="357" spans="1:45" s="147" customFormat="1" x14ac:dyDescent="0.25">
      <c r="A357" s="26" t="s">
        <v>78</v>
      </c>
      <c r="B357" s="26">
        <v>1.6359999999999999</v>
      </c>
      <c r="C357" s="27">
        <v>2.1560000000000001</v>
      </c>
      <c r="D357" s="27">
        <v>3.53</v>
      </c>
      <c r="E357" s="27">
        <f t="shared" si="76"/>
        <v>1.6372912801484227</v>
      </c>
      <c r="F357" s="27"/>
      <c r="G357" s="27">
        <v>2.0350000000000001</v>
      </c>
      <c r="H357" s="27">
        <v>62006.879999999997</v>
      </c>
      <c r="I357" s="27">
        <v>72</v>
      </c>
      <c r="J357" s="27">
        <v>27</v>
      </c>
      <c r="K357" s="27">
        <v>58.93</v>
      </c>
      <c r="L357" s="27">
        <v>1.3847</v>
      </c>
      <c r="M357" s="27"/>
      <c r="N357" s="27">
        <v>0.25</v>
      </c>
      <c r="O357" s="27">
        <v>6.2700000000000006E-2</v>
      </c>
      <c r="P357" s="27">
        <v>4.4379999999999997</v>
      </c>
      <c r="Q357" s="27">
        <v>4.4379999999999997</v>
      </c>
      <c r="R357" s="27">
        <v>5.9960000000000004</v>
      </c>
      <c r="S357" s="27">
        <v>81</v>
      </c>
      <c r="T357" s="27">
        <v>81</v>
      </c>
      <c r="U357" s="27">
        <v>117</v>
      </c>
      <c r="V357" s="27">
        <v>3.78</v>
      </c>
      <c r="W357" s="27">
        <v>3.78</v>
      </c>
      <c r="X357" s="27">
        <v>3.85</v>
      </c>
      <c r="Y357" s="27">
        <v>15</v>
      </c>
      <c r="Z357" s="27">
        <v>15</v>
      </c>
      <c r="AA357" s="27">
        <v>79.900000000000006</v>
      </c>
      <c r="AB357" s="27">
        <v>-0.21260000000000001</v>
      </c>
      <c r="AC357" s="27">
        <v>-0.21260000000000001</v>
      </c>
      <c r="AD357" s="27">
        <v>-0.1673</v>
      </c>
      <c r="AE357" s="27" t="s">
        <v>50</v>
      </c>
      <c r="AF357" s="27">
        <v>42.08</v>
      </c>
      <c r="AG357" s="27">
        <v>4.9578486170417476E-6</v>
      </c>
      <c r="AH357" s="27">
        <v>0.14199999999999999</v>
      </c>
      <c r="AI357" s="27">
        <v>4.03</v>
      </c>
      <c r="AJ357" s="27">
        <v>4.5</v>
      </c>
      <c r="AK357" s="126">
        <v>8.9399999999999997E-22</v>
      </c>
      <c r="AL357" s="291"/>
      <c r="AM357" s="30">
        <f t="shared" si="85"/>
        <v>0</v>
      </c>
      <c r="AQ357" s="106"/>
      <c r="AR357" s="106"/>
      <c r="AS357" s="106"/>
    </row>
    <row r="358" spans="1:45" s="147" customFormat="1" x14ac:dyDescent="0.25">
      <c r="A358" s="26" t="s">
        <v>78</v>
      </c>
      <c r="B358" s="26">
        <v>1.6359999999999999</v>
      </c>
      <c r="C358" s="27">
        <v>2.1560000000000001</v>
      </c>
      <c r="D358" s="27">
        <v>3.64</v>
      </c>
      <c r="E358" s="27">
        <f t="shared" si="76"/>
        <v>1.6883116883116882</v>
      </c>
      <c r="F358" s="27"/>
      <c r="G358" s="27">
        <v>2.0350000000000001</v>
      </c>
      <c r="H358" s="27">
        <v>62006.879999999997</v>
      </c>
      <c r="I358" s="27">
        <v>72</v>
      </c>
      <c r="J358" s="27">
        <v>27</v>
      </c>
      <c r="K358" s="27">
        <v>58.93</v>
      </c>
      <c r="L358" s="27">
        <v>1.3847</v>
      </c>
      <c r="M358" s="27"/>
      <c r="N358" s="27">
        <v>0.25</v>
      </c>
      <c r="O358" s="27">
        <v>6.2700000000000006E-2</v>
      </c>
      <c r="P358" s="27">
        <v>4.4379999999999997</v>
      </c>
      <c r="Q358" s="27">
        <v>4.4379999999999997</v>
      </c>
      <c r="R358" s="27">
        <v>5.9960000000000004</v>
      </c>
      <c r="S358" s="27">
        <v>81</v>
      </c>
      <c r="T358" s="27">
        <v>81</v>
      </c>
      <c r="U358" s="27">
        <v>117</v>
      </c>
      <c r="V358" s="27">
        <v>3.78</v>
      </c>
      <c r="W358" s="27">
        <v>3.78</v>
      </c>
      <c r="X358" s="27">
        <v>3.85</v>
      </c>
      <c r="Y358" s="27">
        <v>15</v>
      </c>
      <c r="Z358" s="27">
        <v>15</v>
      </c>
      <c r="AA358" s="27">
        <v>79.900000000000006</v>
      </c>
      <c r="AB358" s="27">
        <v>-0.21260000000000001</v>
      </c>
      <c r="AC358" s="27">
        <v>-0.21260000000000001</v>
      </c>
      <c r="AD358" s="27">
        <v>-0.1673</v>
      </c>
      <c r="AE358" s="27" t="s">
        <v>51</v>
      </c>
      <c r="AF358" s="27">
        <v>44.1</v>
      </c>
      <c r="AG358" s="27">
        <v>4.5187843755253608E-6</v>
      </c>
      <c r="AH358" s="27">
        <v>0.152</v>
      </c>
      <c r="AI358" s="27">
        <v>4.16</v>
      </c>
      <c r="AJ358" s="27">
        <v>4.3</v>
      </c>
      <c r="AK358" s="126">
        <v>1.28E-24</v>
      </c>
      <c r="AL358" s="291"/>
      <c r="AM358" s="30">
        <f t="shared" si="85"/>
        <v>0</v>
      </c>
      <c r="AQ358" s="106"/>
      <c r="AR358" s="106"/>
      <c r="AS358" s="106"/>
    </row>
    <row r="359" spans="1:45" s="147" customFormat="1" x14ac:dyDescent="0.25">
      <c r="A359" s="26" t="s">
        <v>78</v>
      </c>
      <c r="B359" s="26">
        <v>1.6359999999999999</v>
      </c>
      <c r="C359" s="27">
        <v>2.1560000000000001</v>
      </c>
      <c r="D359" s="27"/>
      <c r="E359" s="27">
        <f t="shared" si="76"/>
        <v>0</v>
      </c>
      <c r="F359" s="27"/>
      <c r="G359" s="27">
        <v>2.0350000000000001</v>
      </c>
      <c r="H359" s="27">
        <v>62006.879999999997</v>
      </c>
      <c r="I359" s="27">
        <v>72</v>
      </c>
      <c r="J359" s="27">
        <v>27</v>
      </c>
      <c r="K359" s="27">
        <v>58.93</v>
      </c>
      <c r="L359" s="27">
        <v>1.3847</v>
      </c>
      <c r="M359" s="27"/>
      <c r="N359" s="27">
        <v>0.25</v>
      </c>
      <c r="O359" s="27">
        <v>6.2700000000000006E-2</v>
      </c>
      <c r="P359" s="27">
        <v>4.4379999999999997</v>
      </c>
      <c r="Q359" s="27">
        <v>4.4379999999999997</v>
      </c>
      <c r="R359" s="27">
        <v>5.9960000000000004</v>
      </c>
      <c r="S359" s="27">
        <v>81</v>
      </c>
      <c r="T359" s="27">
        <v>81</v>
      </c>
      <c r="U359" s="27">
        <v>117</v>
      </c>
      <c r="V359" s="27">
        <v>3.78</v>
      </c>
      <c r="W359" s="27">
        <v>3.78</v>
      </c>
      <c r="X359" s="27">
        <v>3.85</v>
      </c>
      <c r="Y359" s="27">
        <v>15</v>
      </c>
      <c r="Z359" s="27">
        <v>15</v>
      </c>
      <c r="AA359" s="27">
        <v>79.900000000000006</v>
      </c>
      <c r="AB359" s="27">
        <v>-0.21260000000000001</v>
      </c>
      <c r="AC359" s="27">
        <v>-0.21260000000000001</v>
      </c>
      <c r="AD359" s="27">
        <v>-0.1673</v>
      </c>
      <c r="AE359" s="27" t="s">
        <v>52</v>
      </c>
      <c r="AF359" s="27">
        <v>58.12</v>
      </c>
      <c r="AG359" s="27">
        <v>2.9135357642312415E-6</v>
      </c>
      <c r="AH359" s="27">
        <v>0.2</v>
      </c>
      <c r="AI359" s="27">
        <v>4.5199999999999996</v>
      </c>
      <c r="AJ359" s="27">
        <v>4.5</v>
      </c>
      <c r="AK359" s="118"/>
      <c r="AL359" s="291"/>
      <c r="AM359" s="30">
        <f t="shared" si="85"/>
        <v>0</v>
      </c>
      <c r="AQ359" s="106"/>
      <c r="AR359" s="106"/>
      <c r="AS359" s="106"/>
    </row>
    <row r="360" spans="1:45" s="147" customFormat="1" x14ac:dyDescent="0.25">
      <c r="A360" s="26" t="s">
        <v>78</v>
      </c>
      <c r="B360" s="26">
        <v>1.6359999999999999</v>
      </c>
      <c r="C360" s="27">
        <v>2.1560000000000001</v>
      </c>
      <c r="D360" s="27"/>
      <c r="E360" s="27">
        <f t="shared" si="76"/>
        <v>0</v>
      </c>
      <c r="F360" s="27"/>
      <c r="G360" s="27">
        <v>2.0350000000000001</v>
      </c>
      <c r="H360" s="27">
        <v>62006.879999999997</v>
      </c>
      <c r="I360" s="27">
        <v>72</v>
      </c>
      <c r="J360" s="27">
        <v>27</v>
      </c>
      <c r="K360" s="27">
        <v>58.93</v>
      </c>
      <c r="L360" s="27">
        <v>1.3847</v>
      </c>
      <c r="M360" s="27"/>
      <c r="N360" s="27">
        <v>0.25</v>
      </c>
      <c r="O360" s="27">
        <v>6.2700000000000006E-2</v>
      </c>
      <c r="P360" s="27">
        <v>4.4379999999999997</v>
      </c>
      <c r="Q360" s="27">
        <v>4.4379999999999997</v>
      </c>
      <c r="R360" s="27">
        <v>5.9960000000000004</v>
      </c>
      <c r="S360" s="27">
        <v>81</v>
      </c>
      <c r="T360" s="27">
        <v>81</v>
      </c>
      <c r="U360" s="27">
        <v>117</v>
      </c>
      <c r="V360" s="27">
        <v>3.78</v>
      </c>
      <c r="W360" s="27">
        <v>3.78</v>
      </c>
      <c r="X360" s="27">
        <v>3.85</v>
      </c>
      <c r="Y360" s="27">
        <v>15</v>
      </c>
      <c r="Z360" s="27">
        <v>15</v>
      </c>
      <c r="AA360" s="27">
        <v>79.900000000000006</v>
      </c>
      <c r="AB360" s="27">
        <v>-0.21260000000000001</v>
      </c>
      <c r="AC360" s="27">
        <v>-0.21260000000000001</v>
      </c>
      <c r="AD360" s="27">
        <v>-0.1673</v>
      </c>
      <c r="AE360" s="27" t="s">
        <v>58</v>
      </c>
      <c r="AF360" s="27">
        <v>58.12</v>
      </c>
      <c r="AG360" s="27">
        <v>3.1459786150702568E-6</v>
      </c>
      <c r="AH360" s="27">
        <v>0.183</v>
      </c>
      <c r="AI360" s="27">
        <v>4.8</v>
      </c>
      <c r="AJ360" s="27">
        <v>4.42</v>
      </c>
      <c r="AK360" s="118"/>
      <c r="AL360" s="291"/>
      <c r="AM360" s="30"/>
      <c r="AQ360" s="106"/>
      <c r="AR360" s="106"/>
      <c r="AS360" s="106"/>
    </row>
    <row r="361" spans="1:45" s="157" customFormat="1" x14ac:dyDescent="0.25">
      <c r="A361" s="26" t="s">
        <v>78</v>
      </c>
      <c r="B361" s="26">
        <v>1.6359999999999999</v>
      </c>
      <c r="C361" s="27">
        <v>2.1560000000000001</v>
      </c>
      <c r="D361" s="27">
        <v>3.53</v>
      </c>
      <c r="E361" s="27">
        <f t="shared" ref="E361:E364" si="88">D361/C361</f>
        <v>1.6372912801484227</v>
      </c>
      <c r="F361" s="27"/>
      <c r="G361" s="27">
        <v>2.0350000000000001</v>
      </c>
      <c r="H361" s="27">
        <v>62006.879999999997</v>
      </c>
      <c r="I361" s="27">
        <v>72</v>
      </c>
      <c r="J361" s="27">
        <v>27</v>
      </c>
      <c r="K361" s="27">
        <v>58.93</v>
      </c>
      <c r="L361" s="27">
        <v>1.3847</v>
      </c>
      <c r="M361" s="27"/>
      <c r="N361" s="27">
        <v>0.25</v>
      </c>
      <c r="O361" s="27">
        <v>6.2700000000000006E-2</v>
      </c>
      <c r="P361" s="27">
        <v>4.4379999999999997</v>
      </c>
      <c r="Q361" s="27">
        <v>4.4379999999999997</v>
      </c>
      <c r="R361" s="27">
        <v>5.9960000000000004</v>
      </c>
      <c r="S361" s="27">
        <v>81</v>
      </c>
      <c r="T361" s="27">
        <v>81</v>
      </c>
      <c r="U361" s="27">
        <v>117</v>
      </c>
      <c r="V361" s="27">
        <v>3.78</v>
      </c>
      <c r="W361" s="27">
        <v>3.78</v>
      </c>
      <c r="X361" s="27">
        <v>3.85</v>
      </c>
      <c r="Y361" s="27">
        <v>15</v>
      </c>
      <c r="Z361" s="27">
        <v>15</v>
      </c>
      <c r="AA361" s="27">
        <v>79.900000000000006</v>
      </c>
      <c r="AB361" s="27">
        <v>-0.21260000000000001</v>
      </c>
      <c r="AC361" s="27">
        <v>-0.21260000000000001</v>
      </c>
      <c r="AD361" s="27">
        <v>-0.1673</v>
      </c>
      <c r="AE361" s="27" t="s">
        <v>53</v>
      </c>
      <c r="AF361" s="27">
        <v>83.8</v>
      </c>
      <c r="AG361" s="85"/>
      <c r="AH361" s="27">
        <v>5.0000000000000001E-3</v>
      </c>
      <c r="AI361" s="27">
        <v>4</v>
      </c>
      <c r="AJ361" s="27">
        <v>3.69</v>
      </c>
      <c r="AK361" s="118">
        <v>4.1500000000000001E-19</v>
      </c>
      <c r="AL361" s="291"/>
      <c r="AM361" s="30">
        <f t="shared" ref="AM361:AM364" si="89">AK361*10000*(AL361)*10000000000</f>
        <v>0</v>
      </c>
      <c r="AQ361"/>
      <c r="AR361"/>
      <c r="AS361"/>
    </row>
    <row r="362" spans="1:45" s="147" customFormat="1" ht="20.25" x14ac:dyDescent="0.25">
      <c r="A362" s="26" t="s">
        <v>78</v>
      </c>
      <c r="B362" s="26">
        <v>1.6359999999999999</v>
      </c>
      <c r="C362" s="27">
        <v>2.1560000000000001</v>
      </c>
      <c r="D362" s="27">
        <v>3.64</v>
      </c>
      <c r="E362" s="27">
        <f t="shared" si="88"/>
        <v>1.6883116883116882</v>
      </c>
      <c r="F362" s="27"/>
      <c r="G362" s="27">
        <v>2.0350000000000001</v>
      </c>
      <c r="H362" s="27">
        <v>62006.879999999997</v>
      </c>
      <c r="I362" s="27">
        <v>72</v>
      </c>
      <c r="J362" s="27">
        <v>27</v>
      </c>
      <c r="K362" s="27">
        <v>58.93</v>
      </c>
      <c r="L362" s="27">
        <v>1.3847</v>
      </c>
      <c r="M362" s="27"/>
      <c r="N362" s="27">
        <v>0.25</v>
      </c>
      <c r="O362" s="27">
        <v>6.2700000000000006E-2</v>
      </c>
      <c r="P362" s="27">
        <v>4.4379999999999997</v>
      </c>
      <c r="Q362" s="27">
        <v>4.4379999999999997</v>
      </c>
      <c r="R362" s="27">
        <v>5.9960000000000004</v>
      </c>
      <c r="S362" s="27">
        <v>81</v>
      </c>
      <c r="T362" s="27">
        <v>81</v>
      </c>
      <c r="U362" s="27">
        <v>117</v>
      </c>
      <c r="V362" s="27">
        <v>3.78</v>
      </c>
      <c r="W362" s="27">
        <v>3.78</v>
      </c>
      <c r="X362" s="27">
        <v>3.85</v>
      </c>
      <c r="Y362" s="27">
        <v>15</v>
      </c>
      <c r="Z362" s="27">
        <v>15</v>
      </c>
      <c r="AA362" s="27">
        <v>79.900000000000006</v>
      </c>
      <c r="AB362" s="27">
        <v>-0.21260000000000001</v>
      </c>
      <c r="AC362" s="27">
        <v>-0.21260000000000001</v>
      </c>
      <c r="AD362" s="27">
        <v>-0.1673</v>
      </c>
      <c r="AE362" s="27" t="s">
        <v>54</v>
      </c>
      <c r="AF362" s="27">
        <v>131.29</v>
      </c>
      <c r="AG362" s="85"/>
      <c r="AH362" s="27">
        <v>8.0000000000000002E-3</v>
      </c>
      <c r="AI362" s="27">
        <v>4.0999999999999996</v>
      </c>
      <c r="AJ362" s="27">
        <v>4.0999999999999996</v>
      </c>
      <c r="AK362" s="85">
        <v>2.3699999999999999E-24</v>
      </c>
      <c r="AL362" s="291"/>
      <c r="AM362" s="30">
        <f t="shared" si="89"/>
        <v>0</v>
      </c>
      <c r="AQ362"/>
      <c r="AR362"/>
      <c r="AS362"/>
    </row>
    <row r="363" spans="1:45" s="147" customFormat="1" x14ac:dyDescent="0.25">
      <c r="A363" s="26" t="s">
        <v>78</v>
      </c>
      <c r="B363" s="26">
        <v>1.6359999999999999</v>
      </c>
      <c r="C363" s="27">
        <v>2.1560000000000001</v>
      </c>
      <c r="D363" s="27"/>
      <c r="E363" s="27">
        <f t="shared" si="88"/>
        <v>0</v>
      </c>
      <c r="F363" s="27"/>
      <c r="G363" s="27">
        <v>2.0350000000000001</v>
      </c>
      <c r="H363" s="27">
        <v>62006.879999999997</v>
      </c>
      <c r="I363" s="27">
        <v>72</v>
      </c>
      <c r="J363" s="27">
        <v>27</v>
      </c>
      <c r="K363" s="27">
        <v>58.93</v>
      </c>
      <c r="L363" s="27">
        <v>1.3847</v>
      </c>
      <c r="M363" s="27"/>
      <c r="N363" s="27">
        <v>0.25</v>
      </c>
      <c r="O363" s="27">
        <v>6.2700000000000006E-2</v>
      </c>
      <c r="P363" s="27">
        <v>4.4379999999999997</v>
      </c>
      <c r="Q363" s="27">
        <v>4.4379999999999997</v>
      </c>
      <c r="R363" s="27">
        <v>5.9960000000000004</v>
      </c>
      <c r="S363" s="27">
        <v>81</v>
      </c>
      <c r="T363" s="27">
        <v>81</v>
      </c>
      <c r="U363" s="27">
        <v>117</v>
      </c>
      <c r="V363" s="27">
        <v>3.78</v>
      </c>
      <c r="W363" s="27">
        <v>3.78</v>
      </c>
      <c r="X363" s="27">
        <v>3.85</v>
      </c>
      <c r="Y363" s="27">
        <v>15</v>
      </c>
      <c r="Z363" s="27">
        <v>15</v>
      </c>
      <c r="AA363" s="27">
        <v>79.900000000000006</v>
      </c>
      <c r="AB363" s="27">
        <v>-0.21260000000000001</v>
      </c>
      <c r="AC363" s="27">
        <v>-0.21260000000000001</v>
      </c>
      <c r="AD363" s="27">
        <v>-0.1673</v>
      </c>
      <c r="AE363" s="27" t="s">
        <v>55</v>
      </c>
      <c r="AF363" s="27">
        <v>146.06</v>
      </c>
      <c r="AG363" s="27"/>
      <c r="AH363" s="27">
        <v>0.21</v>
      </c>
      <c r="AI363" s="27">
        <v>5.13</v>
      </c>
      <c r="AJ363" s="27">
        <v>5.0999999999999996</v>
      </c>
      <c r="AK363" s="118"/>
      <c r="AL363" s="291"/>
      <c r="AM363" s="30">
        <f t="shared" si="89"/>
        <v>0</v>
      </c>
      <c r="AQ363"/>
      <c r="AR363"/>
      <c r="AS363"/>
    </row>
    <row r="364" spans="1:45" s="147" customFormat="1" x14ac:dyDescent="0.25">
      <c r="A364" s="26" t="s">
        <v>78</v>
      </c>
      <c r="B364" s="26">
        <v>1.6359999999999999</v>
      </c>
      <c r="C364" s="27">
        <v>2.1560000000000001</v>
      </c>
      <c r="D364" s="27"/>
      <c r="E364" s="27">
        <f t="shared" si="88"/>
        <v>0</v>
      </c>
      <c r="F364" s="27"/>
      <c r="G364" s="27">
        <v>2.0350000000000001</v>
      </c>
      <c r="H364" s="27">
        <v>62006.879999999997</v>
      </c>
      <c r="I364" s="27">
        <v>72</v>
      </c>
      <c r="J364" s="27">
        <v>27</v>
      </c>
      <c r="K364" s="27">
        <v>58.93</v>
      </c>
      <c r="L364" s="27">
        <v>1.3847</v>
      </c>
      <c r="M364" s="27"/>
      <c r="N364" s="27">
        <v>0.25</v>
      </c>
      <c r="O364" s="27">
        <v>6.2700000000000006E-2</v>
      </c>
      <c r="P364" s="27">
        <v>4.4379999999999997</v>
      </c>
      <c r="Q364" s="27">
        <v>4.4379999999999997</v>
      </c>
      <c r="R364" s="27">
        <v>5.9960000000000004</v>
      </c>
      <c r="S364" s="27">
        <v>81</v>
      </c>
      <c r="T364" s="27">
        <v>81</v>
      </c>
      <c r="U364" s="27">
        <v>117</v>
      </c>
      <c r="V364" s="27">
        <v>3.78</v>
      </c>
      <c r="W364" s="27">
        <v>3.78</v>
      </c>
      <c r="X364" s="27">
        <v>3.85</v>
      </c>
      <c r="Y364" s="27">
        <v>15</v>
      </c>
      <c r="Z364" s="27">
        <v>15</v>
      </c>
      <c r="AA364" s="27">
        <v>79.900000000000006</v>
      </c>
      <c r="AB364" s="27">
        <v>-0.21260000000000001</v>
      </c>
      <c r="AC364" s="27">
        <v>-0.21260000000000001</v>
      </c>
      <c r="AD364" s="27">
        <v>-0.1673</v>
      </c>
      <c r="AE364" s="27" t="s">
        <v>56</v>
      </c>
      <c r="AF364" s="27">
        <v>222</v>
      </c>
      <c r="AG364" s="85"/>
      <c r="AH364" s="27">
        <v>8.0000000000000002E-3</v>
      </c>
      <c r="AI364" s="27">
        <v>4.2</v>
      </c>
      <c r="AJ364" s="27">
        <v>4.2</v>
      </c>
      <c r="AK364" s="118">
        <v>6.0000000000000002E-27</v>
      </c>
      <c r="AL364" s="291"/>
      <c r="AM364" s="30">
        <f t="shared" si="89"/>
        <v>0</v>
      </c>
      <c r="AQ364"/>
      <c r="AR364"/>
      <c r="AS364"/>
    </row>
    <row r="365" spans="1:45" s="147" customFormat="1" x14ac:dyDescent="0.25">
      <c r="A365" s="183" t="s">
        <v>79</v>
      </c>
      <c r="B365" s="183">
        <v>1.6319999999999999</v>
      </c>
      <c r="C365" s="288">
        <v>2.1207582781800904</v>
      </c>
      <c r="D365" s="184">
        <v>2.42</v>
      </c>
      <c r="E365" s="184">
        <f t="shared" si="76"/>
        <v>1.1411012866948236</v>
      </c>
      <c r="F365" s="184"/>
      <c r="G365" s="184">
        <v>2.0350000000000001</v>
      </c>
      <c r="H365" s="184">
        <v>62006.879999999997</v>
      </c>
      <c r="I365" s="184">
        <v>72</v>
      </c>
      <c r="J365" s="184">
        <v>27</v>
      </c>
      <c r="K365" s="184">
        <v>58.93</v>
      </c>
      <c r="L365" s="184">
        <v>1.3378000000000001</v>
      </c>
      <c r="M365" s="184"/>
      <c r="N365" s="184">
        <v>0.25</v>
      </c>
      <c r="O365" s="184">
        <v>6.2700000000000006E-2</v>
      </c>
      <c r="P365" s="184">
        <v>4.4379999999999997</v>
      </c>
      <c r="Q365" s="184">
        <v>4.4379999999999997</v>
      </c>
      <c r="R365" s="184">
        <v>5.9960000000000004</v>
      </c>
      <c r="S365" s="184">
        <v>81</v>
      </c>
      <c r="T365" s="184">
        <v>81</v>
      </c>
      <c r="U365" s="184">
        <v>117</v>
      </c>
      <c r="V365" s="184">
        <v>3.78</v>
      </c>
      <c r="W365" s="184">
        <v>3.78</v>
      </c>
      <c r="X365" s="184">
        <v>3.54</v>
      </c>
      <c r="Y365" s="184">
        <v>15</v>
      </c>
      <c r="Z365" s="184">
        <v>15</v>
      </c>
      <c r="AA365" s="184">
        <v>35.450000000000003</v>
      </c>
      <c r="AB365" s="184">
        <v>-0.22109999999999999</v>
      </c>
      <c r="AC365" s="184">
        <v>-0.22109999999999999</v>
      </c>
      <c r="AD365" s="184">
        <v>-0.1656</v>
      </c>
      <c r="AE365" s="184" t="s">
        <v>42</v>
      </c>
      <c r="AF365" s="184">
        <v>4.0019999999999998</v>
      </c>
      <c r="AG365" s="185">
        <v>1.213598928416634E-4</v>
      </c>
      <c r="AH365" s="184">
        <v>-0.39</v>
      </c>
      <c r="AI365" s="184">
        <v>2.66</v>
      </c>
      <c r="AJ365" s="184">
        <v>2.6</v>
      </c>
      <c r="AK365" s="285">
        <v>8.0000000000000003E-10</v>
      </c>
      <c r="AL365" s="295"/>
      <c r="AM365" s="188">
        <f t="shared" ref="AM365:AM377" si="90">AK365*10000*(AL365)*10000000000</f>
        <v>0</v>
      </c>
      <c r="AQ365"/>
      <c r="AR365"/>
      <c r="AS365"/>
    </row>
    <row r="366" spans="1:45" s="147" customFormat="1" x14ac:dyDescent="0.25">
      <c r="A366" s="183" t="s">
        <v>79</v>
      </c>
      <c r="B366" s="183">
        <v>1.6319999999999999</v>
      </c>
      <c r="C366" s="288">
        <v>2.1207582781800904</v>
      </c>
      <c r="D366" s="184">
        <v>2.68</v>
      </c>
      <c r="E366" s="184">
        <f t="shared" si="76"/>
        <v>1.2636989455959204</v>
      </c>
      <c r="F366" s="184"/>
      <c r="G366" s="184">
        <v>2.0350000000000001</v>
      </c>
      <c r="H366" s="184">
        <v>62006.879999999997</v>
      </c>
      <c r="I366" s="184">
        <v>72</v>
      </c>
      <c r="J366" s="184">
        <v>27</v>
      </c>
      <c r="K366" s="184">
        <v>58.93</v>
      </c>
      <c r="L366" s="184">
        <v>1.3378000000000001</v>
      </c>
      <c r="M366" s="184"/>
      <c r="N366" s="184">
        <v>0.25</v>
      </c>
      <c r="O366" s="184">
        <v>6.2700000000000006E-2</v>
      </c>
      <c r="P366" s="184">
        <v>4.4379999999999997</v>
      </c>
      <c r="Q366" s="184">
        <v>4.4379999999999997</v>
      </c>
      <c r="R366" s="184">
        <v>5.9960000000000004</v>
      </c>
      <c r="S366" s="184">
        <v>81</v>
      </c>
      <c r="T366" s="184">
        <v>81</v>
      </c>
      <c r="U366" s="184">
        <v>117</v>
      </c>
      <c r="V366" s="184">
        <v>3.78</v>
      </c>
      <c r="W366" s="184">
        <v>3.78</v>
      </c>
      <c r="X366" s="184">
        <v>3.54</v>
      </c>
      <c r="Y366" s="184">
        <v>15</v>
      </c>
      <c r="Z366" s="184">
        <v>15</v>
      </c>
      <c r="AA366" s="184">
        <v>35.450000000000003</v>
      </c>
      <c r="AB366" s="184">
        <v>-0.22109999999999999</v>
      </c>
      <c r="AC366" s="184">
        <v>-0.22109999999999999</v>
      </c>
      <c r="AD366" s="184">
        <v>-0.1656</v>
      </c>
      <c r="AE366" s="184" t="s">
        <v>43</v>
      </c>
      <c r="AF366" s="184">
        <v>2.0099999999999998</v>
      </c>
      <c r="AG366" s="185">
        <v>1.0828692705685033E-4</v>
      </c>
      <c r="AH366" s="184">
        <v>-0.217</v>
      </c>
      <c r="AI366" s="184">
        <v>2.76</v>
      </c>
      <c r="AJ366" s="184">
        <v>2.89</v>
      </c>
      <c r="AK366" s="285">
        <v>2.8E-11</v>
      </c>
      <c r="AL366" s="295">
        <v>8.0000000000000002E-3</v>
      </c>
      <c r="AM366" s="188">
        <f t="shared" si="90"/>
        <v>22.400000000000002</v>
      </c>
      <c r="AQ366"/>
      <c r="AR366"/>
      <c r="AS366"/>
    </row>
    <row r="367" spans="1:45" s="147" customFormat="1" x14ac:dyDescent="0.25">
      <c r="A367" s="183" t="s">
        <v>79</v>
      </c>
      <c r="B367" s="183">
        <v>1.6319999999999999</v>
      </c>
      <c r="C367" s="288">
        <v>2.1207582781800904</v>
      </c>
      <c r="D367" s="184">
        <v>2.89</v>
      </c>
      <c r="E367" s="184">
        <f t="shared" si="76"/>
        <v>1.3627201316314217</v>
      </c>
      <c r="F367" s="184"/>
      <c r="G367" s="184">
        <v>2.0350000000000001</v>
      </c>
      <c r="H367" s="184">
        <v>62006.879999999997</v>
      </c>
      <c r="I367" s="184">
        <v>72</v>
      </c>
      <c r="J367" s="184">
        <v>27</v>
      </c>
      <c r="K367" s="184">
        <v>58.93</v>
      </c>
      <c r="L367" s="184">
        <v>1.3378000000000001</v>
      </c>
      <c r="M367" s="184"/>
      <c r="N367" s="184">
        <v>0.25</v>
      </c>
      <c r="O367" s="184">
        <v>6.2700000000000006E-2</v>
      </c>
      <c r="P367" s="184">
        <v>4.4379999999999997</v>
      </c>
      <c r="Q367" s="184">
        <v>4.4379999999999997</v>
      </c>
      <c r="R367" s="184">
        <v>5.9960000000000004</v>
      </c>
      <c r="S367" s="184">
        <v>81</v>
      </c>
      <c r="T367" s="184">
        <v>81</v>
      </c>
      <c r="U367" s="184">
        <v>117</v>
      </c>
      <c r="V367" s="184">
        <v>3.78</v>
      </c>
      <c r="W367" s="184">
        <v>3.78</v>
      </c>
      <c r="X367" s="184">
        <v>3.54</v>
      </c>
      <c r="Y367" s="184">
        <v>15</v>
      </c>
      <c r="Z367" s="184">
        <v>15</v>
      </c>
      <c r="AA367" s="184">
        <v>35.450000000000003</v>
      </c>
      <c r="AB367" s="184">
        <v>-0.22109999999999999</v>
      </c>
      <c r="AC367" s="184">
        <v>-0.22109999999999999</v>
      </c>
      <c r="AD367" s="184">
        <v>-0.1656</v>
      </c>
      <c r="AE367" s="184" t="s">
        <v>44</v>
      </c>
      <c r="AF367" s="184">
        <v>31.998999999999999</v>
      </c>
      <c r="AG367" s="185">
        <v>1.5402755908922099E-5</v>
      </c>
      <c r="AH367" s="184">
        <v>2.1999999999999999E-2</v>
      </c>
      <c r="AI367" s="184">
        <v>2.94</v>
      </c>
      <c r="AJ367" s="184">
        <v>3.46</v>
      </c>
      <c r="AK367" s="285">
        <v>3.1E-14</v>
      </c>
      <c r="AL367" s="306">
        <v>5.2999999999999999E-2</v>
      </c>
      <c r="AM367" s="188">
        <f t="shared" si="90"/>
        <v>0.16430000000000003</v>
      </c>
      <c r="AQ367"/>
      <c r="AR367"/>
      <c r="AS367"/>
    </row>
    <row r="368" spans="1:45" s="147" customFormat="1" x14ac:dyDescent="0.25">
      <c r="A368" s="183" t="s">
        <v>79</v>
      </c>
      <c r="B368" s="183">
        <v>1.6319999999999999</v>
      </c>
      <c r="C368" s="288">
        <v>2.1207582781800904</v>
      </c>
      <c r="D368" s="184">
        <v>2.94</v>
      </c>
      <c r="E368" s="184">
        <f t="shared" si="76"/>
        <v>1.3862966044970171</v>
      </c>
      <c r="F368" s="184"/>
      <c r="G368" s="184">
        <v>2.0350000000000001</v>
      </c>
      <c r="H368" s="184">
        <v>62006.879999999997</v>
      </c>
      <c r="I368" s="184">
        <v>72</v>
      </c>
      <c r="J368" s="184">
        <v>27</v>
      </c>
      <c r="K368" s="184">
        <v>58.93</v>
      </c>
      <c r="L368" s="184">
        <v>1.3378000000000001</v>
      </c>
      <c r="M368" s="184"/>
      <c r="N368" s="184">
        <v>0.25</v>
      </c>
      <c r="O368" s="184">
        <v>6.2700000000000006E-2</v>
      </c>
      <c r="P368" s="184">
        <v>4.4379999999999997</v>
      </c>
      <c r="Q368" s="184">
        <v>4.4379999999999997</v>
      </c>
      <c r="R368" s="184">
        <v>5.9960000000000004</v>
      </c>
      <c r="S368" s="184">
        <v>81</v>
      </c>
      <c r="T368" s="184">
        <v>81</v>
      </c>
      <c r="U368" s="184">
        <v>117</v>
      </c>
      <c r="V368" s="184">
        <v>3.78</v>
      </c>
      <c r="W368" s="184">
        <v>3.78</v>
      </c>
      <c r="X368" s="184">
        <v>3.54</v>
      </c>
      <c r="Y368" s="184">
        <v>15</v>
      </c>
      <c r="Z368" s="184">
        <v>15</v>
      </c>
      <c r="AA368" s="184">
        <v>35.450000000000003</v>
      </c>
      <c r="AB368" s="184">
        <v>-0.22109999999999999</v>
      </c>
      <c r="AC368" s="184">
        <v>-0.22109999999999999</v>
      </c>
      <c r="AD368" s="184">
        <v>-0.1656</v>
      </c>
      <c r="AE368" s="184" t="s">
        <v>45</v>
      </c>
      <c r="AF368" s="184">
        <v>44.01</v>
      </c>
      <c r="AG368" s="185">
        <v>8.9625087063364713E-6</v>
      </c>
      <c r="AH368" s="184">
        <v>0.22500000000000001</v>
      </c>
      <c r="AI368" s="184">
        <v>3.24</v>
      </c>
      <c r="AJ368" s="184">
        <v>3.3</v>
      </c>
      <c r="AK368" s="186">
        <v>2.6999999999999999E-14</v>
      </c>
      <c r="AL368" s="295">
        <v>0.40380153111061856</v>
      </c>
      <c r="AM368" s="188">
        <f t="shared" si="90"/>
        <v>1.0902641339986701</v>
      </c>
      <c r="AQ368"/>
      <c r="AR368"/>
      <c r="AS368"/>
    </row>
    <row r="369" spans="1:45" s="147" customFormat="1" x14ac:dyDescent="0.25">
      <c r="A369" s="183" t="s">
        <v>79</v>
      </c>
      <c r="B369" s="183">
        <v>1.6319999999999999</v>
      </c>
      <c r="C369" s="288">
        <v>2.1207582781800904</v>
      </c>
      <c r="D369" s="184">
        <v>3.1</v>
      </c>
      <c r="E369" s="184">
        <f t="shared" si="76"/>
        <v>1.4617413176669229</v>
      </c>
      <c r="F369" s="184"/>
      <c r="G369" s="184">
        <v>2.0350000000000001</v>
      </c>
      <c r="H369" s="184">
        <v>62006.879999999997</v>
      </c>
      <c r="I369" s="184">
        <v>72</v>
      </c>
      <c r="J369" s="184">
        <v>27</v>
      </c>
      <c r="K369" s="184">
        <v>58.93</v>
      </c>
      <c r="L369" s="184">
        <v>1.3378000000000001</v>
      </c>
      <c r="M369" s="184"/>
      <c r="N369" s="184">
        <v>0.25</v>
      </c>
      <c r="O369" s="184">
        <v>6.2700000000000006E-2</v>
      </c>
      <c r="P369" s="184">
        <v>4.4379999999999997</v>
      </c>
      <c r="Q369" s="184">
        <v>4.4379999999999997</v>
      </c>
      <c r="R369" s="184">
        <v>5.9960000000000004</v>
      </c>
      <c r="S369" s="184">
        <v>81</v>
      </c>
      <c r="T369" s="184">
        <v>81</v>
      </c>
      <c r="U369" s="184">
        <v>117</v>
      </c>
      <c r="V369" s="184">
        <v>3.78</v>
      </c>
      <c r="W369" s="184">
        <v>3.78</v>
      </c>
      <c r="X369" s="184">
        <v>3.54</v>
      </c>
      <c r="Y369" s="184">
        <v>15</v>
      </c>
      <c r="Z369" s="184">
        <v>15</v>
      </c>
      <c r="AA369" s="184">
        <v>35.450000000000003</v>
      </c>
      <c r="AB369" s="184">
        <v>-0.22109999999999999</v>
      </c>
      <c r="AC369" s="184">
        <v>-0.22109999999999999</v>
      </c>
      <c r="AD369" s="184">
        <v>-0.1656</v>
      </c>
      <c r="AE369" s="184" t="s">
        <v>46</v>
      </c>
      <c r="AF369" s="184">
        <v>28</v>
      </c>
      <c r="AG369" s="185">
        <v>1.4859953853764374E-5</v>
      </c>
      <c r="AH369" s="184">
        <v>3.6999999999999998E-2</v>
      </c>
      <c r="AI369" s="184">
        <v>3.13</v>
      </c>
      <c r="AJ369" s="184">
        <v>3.64</v>
      </c>
      <c r="AK369" s="190">
        <v>3.2000000000000002E-16</v>
      </c>
      <c r="AL369" s="295">
        <v>5.1232678693099346E-2</v>
      </c>
      <c r="AM369" s="188">
        <f t="shared" si="90"/>
        <v>1.6394457181791791E-3</v>
      </c>
      <c r="AQ369"/>
      <c r="AR369"/>
      <c r="AS369"/>
    </row>
    <row r="370" spans="1:45" s="147" customFormat="1" x14ac:dyDescent="0.25">
      <c r="A370" s="183" t="s">
        <v>79</v>
      </c>
      <c r="B370" s="183">
        <v>1.6319999999999999</v>
      </c>
      <c r="C370" s="288">
        <v>2.1207582781800904</v>
      </c>
      <c r="D370" s="184">
        <v>3.37</v>
      </c>
      <c r="E370" s="184">
        <f t="shared" si="76"/>
        <v>1.5890542711411388</v>
      </c>
      <c r="F370" s="184"/>
      <c r="G370" s="184">
        <v>2.0350000000000001</v>
      </c>
      <c r="H370" s="184">
        <v>62006.879999999997</v>
      </c>
      <c r="I370" s="184">
        <v>72</v>
      </c>
      <c r="J370" s="184">
        <v>27</v>
      </c>
      <c r="K370" s="184">
        <v>58.93</v>
      </c>
      <c r="L370" s="184">
        <v>1.3378000000000001</v>
      </c>
      <c r="M370" s="184"/>
      <c r="N370" s="184">
        <v>0.25</v>
      </c>
      <c r="O370" s="184">
        <v>6.2700000000000006E-2</v>
      </c>
      <c r="P370" s="184">
        <v>4.4379999999999997</v>
      </c>
      <c r="Q370" s="184">
        <v>4.4379999999999997</v>
      </c>
      <c r="R370" s="184">
        <v>5.9960000000000004</v>
      </c>
      <c r="S370" s="184">
        <v>81</v>
      </c>
      <c r="T370" s="184">
        <v>81</v>
      </c>
      <c r="U370" s="184">
        <v>117</v>
      </c>
      <c r="V370" s="184">
        <v>3.78</v>
      </c>
      <c r="W370" s="184">
        <v>3.78</v>
      </c>
      <c r="X370" s="184">
        <v>3.54</v>
      </c>
      <c r="Y370" s="184">
        <v>15</v>
      </c>
      <c r="Z370" s="184">
        <v>15</v>
      </c>
      <c r="AA370" s="184">
        <v>35.450000000000003</v>
      </c>
      <c r="AB370" s="184">
        <v>-0.22109999999999999</v>
      </c>
      <c r="AC370" s="184">
        <v>-0.22109999999999999</v>
      </c>
      <c r="AD370" s="184">
        <v>-0.1656</v>
      </c>
      <c r="AE370" s="184" t="s">
        <v>47</v>
      </c>
      <c r="AF370" s="184">
        <v>16.04</v>
      </c>
      <c r="AG370" s="185">
        <v>1.6328551327402565E-5</v>
      </c>
      <c r="AH370" s="184">
        <v>1.0999999999999999E-2</v>
      </c>
      <c r="AI370" s="184">
        <v>3.25</v>
      </c>
      <c r="AJ370" s="184">
        <v>3.8</v>
      </c>
      <c r="AK370" s="190">
        <v>1.5999999999999999E-20</v>
      </c>
      <c r="AL370" s="295">
        <v>0.25105984768379142</v>
      </c>
      <c r="AM370" s="188">
        <f t="shared" si="90"/>
        <v>4.0169575629406624E-7</v>
      </c>
      <c r="AQ370"/>
      <c r="AR370"/>
      <c r="AS370"/>
    </row>
    <row r="371" spans="1:45" s="147" customFormat="1" x14ac:dyDescent="0.25">
      <c r="A371" s="183" t="s">
        <v>79</v>
      </c>
      <c r="B371" s="183">
        <v>1.6319999999999999</v>
      </c>
      <c r="C371" s="288">
        <v>2.1207582781800904</v>
      </c>
      <c r="D371" s="184">
        <v>3.1</v>
      </c>
      <c r="E371" s="184">
        <f t="shared" ref="E371:E372" si="91">D371/C371</f>
        <v>1.4617413176669229</v>
      </c>
      <c r="F371" s="184"/>
      <c r="G371" s="184">
        <v>2.0350000000000001</v>
      </c>
      <c r="H371" s="184">
        <v>62006.879999999997</v>
      </c>
      <c r="I371" s="184">
        <v>72</v>
      </c>
      <c r="J371" s="184">
        <v>27</v>
      </c>
      <c r="K371" s="184">
        <v>58.93</v>
      </c>
      <c r="L371" s="184">
        <v>1.3378000000000001</v>
      </c>
      <c r="M371" s="184"/>
      <c r="N371" s="184">
        <v>0.25</v>
      </c>
      <c r="O371" s="184">
        <v>6.2700000000000006E-2</v>
      </c>
      <c r="P371" s="184">
        <v>4.4379999999999997</v>
      </c>
      <c r="Q371" s="184">
        <v>4.4379999999999997</v>
      </c>
      <c r="R371" s="184">
        <v>5.9960000000000004</v>
      </c>
      <c r="S371" s="184">
        <v>81</v>
      </c>
      <c r="T371" s="184">
        <v>81</v>
      </c>
      <c r="U371" s="184">
        <v>117</v>
      </c>
      <c r="V371" s="184">
        <v>3.78</v>
      </c>
      <c r="W371" s="184">
        <v>3.78</v>
      </c>
      <c r="X371" s="184">
        <v>3.54</v>
      </c>
      <c r="Y371" s="184">
        <v>15</v>
      </c>
      <c r="Z371" s="184">
        <v>15</v>
      </c>
      <c r="AA371" s="184">
        <v>35.450000000000003</v>
      </c>
      <c r="AB371" s="184">
        <v>-0.22109999999999999</v>
      </c>
      <c r="AC371" s="184">
        <v>-0.22109999999999999</v>
      </c>
      <c r="AD371" s="184">
        <v>-0.1656</v>
      </c>
      <c r="AE371" s="184" t="s">
        <v>536</v>
      </c>
      <c r="AF371" s="184">
        <v>46.005499999999998</v>
      </c>
      <c r="AG371" s="185"/>
      <c r="AH371" s="184">
        <v>0.83399999999999996</v>
      </c>
      <c r="AI371" s="184">
        <v>3.22</v>
      </c>
      <c r="AJ371" s="184">
        <v>3.3</v>
      </c>
      <c r="AK371" s="190">
        <v>9.7599999999999998E-17</v>
      </c>
      <c r="AL371" s="295"/>
      <c r="AM371" s="188"/>
      <c r="AQ371"/>
      <c r="AR371"/>
      <c r="AS371"/>
    </row>
    <row r="372" spans="1:45" s="147" customFormat="1" x14ac:dyDescent="0.25">
      <c r="A372" s="183" t="s">
        <v>79</v>
      </c>
      <c r="B372" s="183">
        <v>1.6319999999999999</v>
      </c>
      <c r="C372" s="288">
        <v>2.1207582781800904</v>
      </c>
      <c r="D372" s="184">
        <v>3.37</v>
      </c>
      <c r="E372" s="184">
        <f t="shared" si="91"/>
        <v>1.5890542711411388</v>
      </c>
      <c r="F372" s="184"/>
      <c r="G372" s="184">
        <v>2.0350000000000001</v>
      </c>
      <c r="H372" s="184">
        <v>62006.879999999997</v>
      </c>
      <c r="I372" s="184">
        <v>72</v>
      </c>
      <c r="J372" s="184">
        <v>27</v>
      </c>
      <c r="K372" s="184">
        <v>58.93</v>
      </c>
      <c r="L372" s="184">
        <v>1.3378000000000001</v>
      </c>
      <c r="M372" s="184"/>
      <c r="N372" s="184">
        <v>0.25</v>
      </c>
      <c r="O372" s="184">
        <v>6.2700000000000006E-2</v>
      </c>
      <c r="P372" s="184">
        <v>4.4379999999999997</v>
      </c>
      <c r="Q372" s="184">
        <v>4.4379999999999997</v>
      </c>
      <c r="R372" s="184">
        <v>5.9960000000000004</v>
      </c>
      <c r="S372" s="184">
        <v>81</v>
      </c>
      <c r="T372" s="184">
        <v>81</v>
      </c>
      <c r="U372" s="184">
        <v>117</v>
      </c>
      <c r="V372" s="184">
        <v>3.78</v>
      </c>
      <c r="W372" s="184">
        <v>3.78</v>
      </c>
      <c r="X372" s="184">
        <v>3.54</v>
      </c>
      <c r="Y372" s="184">
        <v>15</v>
      </c>
      <c r="Z372" s="184">
        <v>15</v>
      </c>
      <c r="AA372" s="184">
        <v>35.450000000000003</v>
      </c>
      <c r="AB372" s="184">
        <v>-0.22109999999999999</v>
      </c>
      <c r="AC372" s="184">
        <v>-0.22109999999999999</v>
      </c>
      <c r="AD372" s="184">
        <v>-0.1656</v>
      </c>
      <c r="AE372" s="184" t="s">
        <v>537</v>
      </c>
      <c r="AF372" s="184">
        <v>64.066000000000003</v>
      </c>
      <c r="AG372" s="185"/>
      <c r="AH372" s="184">
        <v>0.251</v>
      </c>
      <c r="AI372" s="184">
        <v>3.55</v>
      </c>
      <c r="AJ372" s="184">
        <v>4.0999999999999996</v>
      </c>
      <c r="AK372" s="190">
        <v>1.53E-21</v>
      </c>
      <c r="AL372" s="295"/>
      <c r="AM372" s="188"/>
      <c r="AQ372"/>
      <c r="AR372"/>
      <c r="AS372"/>
    </row>
    <row r="373" spans="1:45" s="147" customFormat="1" x14ac:dyDescent="0.25">
      <c r="A373" s="183" t="s">
        <v>79</v>
      </c>
      <c r="B373" s="183">
        <v>1.6319999999999999</v>
      </c>
      <c r="C373" s="288">
        <v>2.1207582781800904</v>
      </c>
      <c r="D373" s="184">
        <v>3.38</v>
      </c>
      <c r="E373" s="184">
        <f t="shared" si="76"/>
        <v>1.5937695657142579</v>
      </c>
      <c r="F373" s="184"/>
      <c r="G373" s="184">
        <v>2.0350000000000001</v>
      </c>
      <c r="H373" s="184">
        <v>62006.879999999997</v>
      </c>
      <c r="I373" s="184">
        <v>72</v>
      </c>
      <c r="J373" s="184">
        <v>27</v>
      </c>
      <c r="K373" s="184">
        <v>58.93</v>
      </c>
      <c r="L373" s="184">
        <v>1.3378000000000001</v>
      </c>
      <c r="M373" s="184"/>
      <c r="N373" s="184">
        <v>0.25</v>
      </c>
      <c r="O373" s="184">
        <v>6.2700000000000006E-2</v>
      </c>
      <c r="P373" s="184">
        <v>4.4379999999999997</v>
      </c>
      <c r="Q373" s="184">
        <v>4.4379999999999997</v>
      </c>
      <c r="R373" s="184">
        <v>5.9960000000000004</v>
      </c>
      <c r="S373" s="184">
        <v>81</v>
      </c>
      <c r="T373" s="184">
        <v>81</v>
      </c>
      <c r="U373" s="184">
        <v>117</v>
      </c>
      <c r="V373" s="184">
        <v>3.78</v>
      </c>
      <c r="W373" s="184">
        <v>3.78</v>
      </c>
      <c r="X373" s="184">
        <v>3.54</v>
      </c>
      <c r="Y373" s="184">
        <v>15</v>
      </c>
      <c r="Z373" s="184">
        <v>15</v>
      </c>
      <c r="AA373" s="184">
        <v>35.450000000000003</v>
      </c>
      <c r="AB373" s="184">
        <v>-0.22109999999999999</v>
      </c>
      <c r="AC373" s="184">
        <v>-0.22109999999999999</v>
      </c>
      <c r="AD373" s="184">
        <v>-0.1656</v>
      </c>
      <c r="AE373" s="184" t="s">
        <v>48</v>
      </c>
      <c r="AF373" s="184">
        <v>28.05</v>
      </c>
      <c r="AG373" s="184">
        <v>8.597859657763983E-6</v>
      </c>
      <c r="AH373" s="184">
        <v>8.6999999999999994E-2</v>
      </c>
      <c r="AI373" s="184">
        <v>3.59</v>
      </c>
      <c r="AJ373" s="184">
        <v>3.9</v>
      </c>
      <c r="AK373" s="286">
        <v>5.92E-21</v>
      </c>
      <c r="AL373" s="295"/>
      <c r="AM373" s="191">
        <f t="shared" si="90"/>
        <v>0</v>
      </c>
      <c r="AQ373"/>
      <c r="AR373"/>
      <c r="AS373"/>
    </row>
    <row r="374" spans="1:45" s="171" customFormat="1" x14ac:dyDescent="0.25">
      <c r="A374" s="183" t="s">
        <v>79</v>
      </c>
      <c r="B374" s="183">
        <v>1.6319999999999999</v>
      </c>
      <c r="C374" s="288">
        <v>2.1207582781800904</v>
      </c>
      <c r="D374" s="184">
        <v>3.42</v>
      </c>
      <c r="E374" s="184">
        <f t="shared" si="76"/>
        <v>1.6126307440067342</v>
      </c>
      <c r="F374" s="184"/>
      <c r="G374" s="184">
        <v>2.0350000000000001</v>
      </c>
      <c r="H374" s="184">
        <v>62006.879999999997</v>
      </c>
      <c r="I374" s="184">
        <v>72</v>
      </c>
      <c r="J374" s="184">
        <v>27</v>
      </c>
      <c r="K374" s="184">
        <v>58.93</v>
      </c>
      <c r="L374" s="184">
        <v>1.3378000000000001</v>
      </c>
      <c r="M374" s="184"/>
      <c r="N374" s="184">
        <v>0.25</v>
      </c>
      <c r="O374" s="184">
        <v>6.2700000000000006E-2</v>
      </c>
      <c r="P374" s="184">
        <v>4.4379999999999997</v>
      </c>
      <c r="Q374" s="184">
        <v>4.4379999999999997</v>
      </c>
      <c r="R374" s="184">
        <v>5.9960000000000004</v>
      </c>
      <c r="S374" s="184">
        <v>81</v>
      </c>
      <c r="T374" s="184">
        <v>81</v>
      </c>
      <c r="U374" s="184">
        <v>117</v>
      </c>
      <c r="V374" s="184">
        <v>3.78</v>
      </c>
      <c r="W374" s="184">
        <v>3.78</v>
      </c>
      <c r="X374" s="184">
        <v>3.54</v>
      </c>
      <c r="Y374" s="184">
        <v>15</v>
      </c>
      <c r="Z374" s="184">
        <v>15</v>
      </c>
      <c r="AA374" s="184">
        <v>35.450000000000003</v>
      </c>
      <c r="AB374" s="184">
        <v>-0.22109999999999999</v>
      </c>
      <c r="AC374" s="184">
        <v>-0.22109999999999999</v>
      </c>
      <c r="AD374" s="184">
        <v>-0.1656</v>
      </c>
      <c r="AE374" s="184" t="s">
        <v>49</v>
      </c>
      <c r="AF374" s="184">
        <v>30.07</v>
      </c>
      <c r="AG374" s="184">
        <v>7.4674534117532306E-6</v>
      </c>
      <c r="AH374" s="184">
        <v>9.9000000000000005E-2</v>
      </c>
      <c r="AI374" s="184">
        <v>3.72</v>
      </c>
      <c r="AJ374" s="184">
        <v>4</v>
      </c>
      <c r="AK374" s="286">
        <v>1.2E-21</v>
      </c>
      <c r="AL374" s="295"/>
      <c r="AM374" s="191">
        <f t="shared" si="90"/>
        <v>0</v>
      </c>
      <c r="AQ374"/>
      <c r="AR374"/>
      <c r="AS374"/>
    </row>
    <row r="375" spans="1:45" s="157" customFormat="1" x14ac:dyDescent="0.25">
      <c r="A375" s="183" t="s">
        <v>79</v>
      </c>
      <c r="B375" s="183">
        <v>1.6319999999999999</v>
      </c>
      <c r="C375" s="288">
        <v>2.1207582781800904</v>
      </c>
      <c r="D375" s="184">
        <v>3.51</v>
      </c>
      <c r="E375" s="184">
        <f t="shared" si="76"/>
        <v>1.6550683951648062</v>
      </c>
      <c r="F375" s="184"/>
      <c r="G375" s="184">
        <v>2.0350000000000001</v>
      </c>
      <c r="H375" s="184">
        <v>62006.879999999997</v>
      </c>
      <c r="I375" s="184">
        <v>72</v>
      </c>
      <c r="J375" s="184">
        <v>27</v>
      </c>
      <c r="K375" s="184">
        <v>58.93</v>
      </c>
      <c r="L375" s="184">
        <v>1.3378000000000001</v>
      </c>
      <c r="M375" s="184"/>
      <c r="N375" s="184">
        <v>0.25</v>
      </c>
      <c r="O375" s="184">
        <v>6.2700000000000006E-2</v>
      </c>
      <c r="P375" s="184">
        <v>4.4379999999999997</v>
      </c>
      <c r="Q375" s="184">
        <v>4.4379999999999997</v>
      </c>
      <c r="R375" s="184">
        <v>5.9960000000000004</v>
      </c>
      <c r="S375" s="184">
        <v>81</v>
      </c>
      <c r="T375" s="184">
        <v>81</v>
      </c>
      <c r="U375" s="184">
        <v>117</v>
      </c>
      <c r="V375" s="184">
        <v>3.78</v>
      </c>
      <c r="W375" s="184">
        <v>3.78</v>
      </c>
      <c r="X375" s="184">
        <v>3.54</v>
      </c>
      <c r="Y375" s="184">
        <v>15</v>
      </c>
      <c r="Z375" s="184">
        <v>15</v>
      </c>
      <c r="AA375" s="184">
        <v>35.450000000000003</v>
      </c>
      <c r="AB375" s="184">
        <v>-0.22109999999999999</v>
      </c>
      <c r="AC375" s="184">
        <v>-0.22109999999999999</v>
      </c>
      <c r="AD375" s="184">
        <v>-0.1656</v>
      </c>
      <c r="AE375" s="184" t="s">
        <v>50</v>
      </c>
      <c r="AF375" s="184">
        <v>42.08</v>
      </c>
      <c r="AG375" s="184">
        <v>4.9578486170417476E-6</v>
      </c>
      <c r="AH375" s="184">
        <v>0.14199999999999999</v>
      </c>
      <c r="AI375" s="184">
        <v>4.03</v>
      </c>
      <c r="AJ375" s="184">
        <v>4.5</v>
      </c>
      <c r="AK375" s="286">
        <v>3E-23</v>
      </c>
      <c r="AL375" s="295"/>
      <c r="AM375" s="191">
        <f t="shared" si="90"/>
        <v>0</v>
      </c>
      <c r="AQ375"/>
      <c r="AR375"/>
      <c r="AS375"/>
    </row>
    <row r="376" spans="1:45" s="147" customFormat="1" x14ac:dyDescent="0.25">
      <c r="A376" s="183" t="s">
        <v>79</v>
      </c>
      <c r="B376" s="183">
        <v>1.6319999999999999</v>
      </c>
      <c r="C376" s="288">
        <v>2.1207582781800904</v>
      </c>
      <c r="D376" s="184">
        <v>3.62</v>
      </c>
      <c r="E376" s="184">
        <f t="shared" si="76"/>
        <v>1.7069366354691164</v>
      </c>
      <c r="F376" s="184"/>
      <c r="G376" s="184">
        <v>2.0350000000000001</v>
      </c>
      <c r="H376" s="184">
        <v>62006.879999999997</v>
      </c>
      <c r="I376" s="184">
        <v>72</v>
      </c>
      <c r="J376" s="184">
        <v>27</v>
      </c>
      <c r="K376" s="184">
        <v>58.93</v>
      </c>
      <c r="L376" s="184">
        <v>1.3378000000000001</v>
      </c>
      <c r="M376" s="184"/>
      <c r="N376" s="184">
        <v>0.25</v>
      </c>
      <c r="O376" s="184">
        <v>6.2700000000000006E-2</v>
      </c>
      <c r="P376" s="184">
        <v>4.4379999999999997</v>
      </c>
      <c r="Q376" s="184">
        <v>4.4379999999999997</v>
      </c>
      <c r="R376" s="184">
        <v>5.9960000000000004</v>
      </c>
      <c r="S376" s="184">
        <v>81</v>
      </c>
      <c r="T376" s="184">
        <v>81</v>
      </c>
      <c r="U376" s="184">
        <v>117</v>
      </c>
      <c r="V376" s="184">
        <v>3.78</v>
      </c>
      <c r="W376" s="184">
        <v>3.78</v>
      </c>
      <c r="X376" s="184">
        <v>3.54</v>
      </c>
      <c r="Y376" s="184">
        <v>15</v>
      </c>
      <c r="Z376" s="184">
        <v>15</v>
      </c>
      <c r="AA376" s="184">
        <v>35.450000000000003</v>
      </c>
      <c r="AB376" s="184">
        <v>-0.22109999999999999</v>
      </c>
      <c r="AC376" s="184">
        <v>-0.22109999999999999</v>
      </c>
      <c r="AD376" s="184">
        <v>-0.1656</v>
      </c>
      <c r="AE376" s="184" t="s">
        <v>51</v>
      </c>
      <c r="AF376" s="184">
        <v>44.1</v>
      </c>
      <c r="AG376" s="184">
        <v>4.5187843755253608E-6</v>
      </c>
      <c r="AH376" s="184">
        <v>0.152</v>
      </c>
      <c r="AI376" s="184">
        <v>4.16</v>
      </c>
      <c r="AJ376" s="184">
        <v>4.3</v>
      </c>
      <c r="AK376" s="286">
        <v>2.6999999999999998E-26</v>
      </c>
      <c r="AL376" s="295"/>
      <c r="AM376" s="191">
        <f t="shared" si="90"/>
        <v>0</v>
      </c>
      <c r="AQ376"/>
      <c r="AR376"/>
      <c r="AS376"/>
    </row>
    <row r="377" spans="1:45" s="147" customFormat="1" x14ac:dyDescent="0.25">
      <c r="A377" s="183" t="s">
        <v>79</v>
      </c>
      <c r="B377" s="183">
        <v>1.6319999999999999</v>
      </c>
      <c r="C377" s="288">
        <v>2.1207582781800904</v>
      </c>
      <c r="D377" s="184"/>
      <c r="E377" s="184">
        <f t="shared" si="76"/>
        <v>0</v>
      </c>
      <c r="F377" s="184"/>
      <c r="G377" s="184">
        <v>2.0350000000000001</v>
      </c>
      <c r="H377" s="184">
        <v>62006.879999999997</v>
      </c>
      <c r="I377" s="184">
        <v>72</v>
      </c>
      <c r="J377" s="184">
        <v>27</v>
      </c>
      <c r="K377" s="184">
        <v>58.93</v>
      </c>
      <c r="L377" s="184">
        <v>1.3378000000000001</v>
      </c>
      <c r="M377" s="184"/>
      <c r="N377" s="184">
        <v>0.25</v>
      </c>
      <c r="O377" s="184">
        <v>6.2700000000000006E-2</v>
      </c>
      <c r="P377" s="184">
        <v>4.4379999999999997</v>
      </c>
      <c r="Q377" s="184">
        <v>4.4379999999999997</v>
      </c>
      <c r="R377" s="184">
        <v>5.9960000000000004</v>
      </c>
      <c r="S377" s="184">
        <v>81</v>
      </c>
      <c r="T377" s="184">
        <v>81</v>
      </c>
      <c r="U377" s="184">
        <v>117</v>
      </c>
      <c r="V377" s="184">
        <v>3.78</v>
      </c>
      <c r="W377" s="184">
        <v>3.78</v>
      </c>
      <c r="X377" s="184">
        <v>3.54</v>
      </c>
      <c r="Y377" s="184">
        <v>15</v>
      </c>
      <c r="Z377" s="184">
        <v>15</v>
      </c>
      <c r="AA377" s="184">
        <v>35.450000000000003</v>
      </c>
      <c r="AB377" s="184">
        <v>-0.22109999999999999</v>
      </c>
      <c r="AC377" s="184">
        <v>-0.22109999999999999</v>
      </c>
      <c r="AD377" s="184">
        <v>-0.1656</v>
      </c>
      <c r="AE377" s="184" t="s">
        <v>52</v>
      </c>
      <c r="AF377" s="184">
        <v>58.12</v>
      </c>
      <c r="AG377" s="184">
        <v>2.9135357642312415E-6</v>
      </c>
      <c r="AH377" s="184">
        <v>0.2</v>
      </c>
      <c r="AI377" s="184">
        <v>4.5199999999999996</v>
      </c>
      <c r="AJ377" s="184">
        <v>4.5</v>
      </c>
      <c r="AK377" s="285"/>
      <c r="AL377" s="295"/>
      <c r="AM377" s="191">
        <f t="shared" si="90"/>
        <v>0</v>
      </c>
      <c r="AQ377"/>
      <c r="AR377"/>
      <c r="AS377"/>
    </row>
    <row r="378" spans="1:45" s="147" customFormat="1" x14ac:dyDescent="0.25">
      <c r="A378" s="183" t="s">
        <v>79</v>
      </c>
      <c r="B378" s="183">
        <v>1.6319999999999999</v>
      </c>
      <c r="C378" s="288">
        <v>2.1207582781800904</v>
      </c>
      <c r="D378" s="184"/>
      <c r="E378" s="184">
        <f t="shared" si="76"/>
        <v>0</v>
      </c>
      <c r="F378" s="184"/>
      <c r="G378" s="184">
        <v>2.0350000000000001</v>
      </c>
      <c r="H378" s="184">
        <v>62006.879999999997</v>
      </c>
      <c r="I378" s="184">
        <v>72</v>
      </c>
      <c r="J378" s="184">
        <v>27</v>
      </c>
      <c r="K378" s="184">
        <v>58.93</v>
      </c>
      <c r="L378" s="184">
        <v>1.3378000000000001</v>
      </c>
      <c r="M378" s="184"/>
      <c r="N378" s="184">
        <v>0.25</v>
      </c>
      <c r="O378" s="184">
        <v>6.2700000000000006E-2</v>
      </c>
      <c r="P378" s="184">
        <v>4.4379999999999997</v>
      </c>
      <c r="Q378" s="184">
        <v>4.4379999999999997</v>
      </c>
      <c r="R378" s="184">
        <v>5.9960000000000004</v>
      </c>
      <c r="S378" s="184">
        <v>81</v>
      </c>
      <c r="T378" s="184">
        <v>81</v>
      </c>
      <c r="U378" s="184">
        <v>117</v>
      </c>
      <c r="V378" s="184">
        <v>3.78</v>
      </c>
      <c r="W378" s="184">
        <v>3.78</v>
      </c>
      <c r="X378" s="184">
        <v>3.54</v>
      </c>
      <c r="Y378" s="184">
        <v>15</v>
      </c>
      <c r="Z378" s="184">
        <v>15</v>
      </c>
      <c r="AA378" s="184">
        <v>35.450000000000003</v>
      </c>
      <c r="AB378" s="184">
        <v>-0.22109999999999999</v>
      </c>
      <c r="AC378" s="184">
        <v>-0.22109999999999999</v>
      </c>
      <c r="AD378" s="184">
        <v>-0.1656</v>
      </c>
      <c r="AE378" s="184" t="s">
        <v>58</v>
      </c>
      <c r="AF378" s="184">
        <v>58.12</v>
      </c>
      <c r="AG378" s="184">
        <v>3.1459786150702568E-6</v>
      </c>
      <c r="AH378" s="184">
        <v>0.183</v>
      </c>
      <c r="AI378" s="184">
        <v>4.8</v>
      </c>
      <c r="AJ378" s="184">
        <v>4.42</v>
      </c>
      <c r="AK378" s="285"/>
      <c r="AL378" s="295"/>
      <c r="AM378" s="191"/>
      <c r="AQ378"/>
      <c r="AR378"/>
      <c r="AS378"/>
    </row>
    <row r="379" spans="1:45" s="147" customFormat="1" x14ac:dyDescent="0.25">
      <c r="A379" s="183" t="s">
        <v>79</v>
      </c>
      <c r="B379" s="183">
        <v>1.6319999999999999</v>
      </c>
      <c r="C379" s="288">
        <v>2.1207582781800904</v>
      </c>
      <c r="D379" s="184">
        <v>3.51</v>
      </c>
      <c r="E379" s="184">
        <f t="shared" ref="E379:E382" si="92">D379/C379</f>
        <v>1.6550683951648062</v>
      </c>
      <c r="F379" s="184"/>
      <c r="G379" s="184">
        <v>2.0350000000000001</v>
      </c>
      <c r="H379" s="184">
        <v>62006.879999999997</v>
      </c>
      <c r="I379" s="184">
        <v>72</v>
      </c>
      <c r="J379" s="184">
        <v>27</v>
      </c>
      <c r="K379" s="184">
        <v>58.93</v>
      </c>
      <c r="L379" s="184">
        <v>1.3378000000000001</v>
      </c>
      <c r="M379" s="184"/>
      <c r="N379" s="184">
        <v>0.25</v>
      </c>
      <c r="O379" s="184">
        <v>6.2700000000000006E-2</v>
      </c>
      <c r="P379" s="184">
        <v>4.4379999999999997</v>
      </c>
      <c r="Q379" s="184">
        <v>4.4379999999999997</v>
      </c>
      <c r="R379" s="184">
        <v>5.9960000000000004</v>
      </c>
      <c r="S379" s="184">
        <v>81</v>
      </c>
      <c r="T379" s="184">
        <v>81</v>
      </c>
      <c r="U379" s="184">
        <v>117</v>
      </c>
      <c r="V379" s="184">
        <v>3.78</v>
      </c>
      <c r="W379" s="184">
        <v>3.78</v>
      </c>
      <c r="X379" s="184">
        <v>3.54</v>
      </c>
      <c r="Y379" s="184">
        <v>15</v>
      </c>
      <c r="Z379" s="184">
        <v>15</v>
      </c>
      <c r="AA379" s="184">
        <v>35.450000000000003</v>
      </c>
      <c r="AB379" s="184">
        <v>-0.22109999999999999</v>
      </c>
      <c r="AC379" s="184">
        <v>-0.22109999999999999</v>
      </c>
      <c r="AD379" s="184">
        <v>-0.1656</v>
      </c>
      <c r="AE379" s="310" t="s">
        <v>53</v>
      </c>
      <c r="AF379" s="310">
        <v>83.8</v>
      </c>
      <c r="AG379" s="311"/>
      <c r="AH379" s="310">
        <v>5.0000000000000001E-3</v>
      </c>
      <c r="AI379" s="310">
        <v>4</v>
      </c>
      <c r="AJ379" s="310">
        <v>3.69</v>
      </c>
      <c r="AK379" s="285">
        <v>2.9E-19</v>
      </c>
      <c r="AL379" s="293"/>
      <c r="AM379" s="312">
        <f t="shared" ref="AM379:AM382" si="93">AK379*10000*(AL379)*10000000000</f>
        <v>0</v>
      </c>
      <c r="AQ379"/>
      <c r="AR379"/>
      <c r="AS379"/>
    </row>
    <row r="380" spans="1:45" s="147" customFormat="1" ht="20.25" x14ac:dyDescent="0.25">
      <c r="A380" s="183" t="s">
        <v>79</v>
      </c>
      <c r="B380" s="183">
        <v>1.6319999999999999</v>
      </c>
      <c r="C380" s="288">
        <v>2.1207582781800904</v>
      </c>
      <c r="D380" s="184">
        <v>3.62</v>
      </c>
      <c r="E380" s="184">
        <f t="shared" si="92"/>
        <v>1.7069366354691164</v>
      </c>
      <c r="F380" s="184"/>
      <c r="G380" s="184">
        <v>2.0350000000000001</v>
      </c>
      <c r="H380" s="184">
        <v>62006.879999999997</v>
      </c>
      <c r="I380" s="184">
        <v>72</v>
      </c>
      <c r="J380" s="184">
        <v>27</v>
      </c>
      <c r="K380" s="184">
        <v>58.93</v>
      </c>
      <c r="L380" s="184">
        <v>1.3378000000000001</v>
      </c>
      <c r="M380" s="184"/>
      <c r="N380" s="184">
        <v>0.25</v>
      </c>
      <c r="O380" s="184">
        <v>6.2700000000000006E-2</v>
      </c>
      <c r="P380" s="184">
        <v>4.4379999999999997</v>
      </c>
      <c r="Q380" s="184">
        <v>4.4379999999999997</v>
      </c>
      <c r="R380" s="184">
        <v>5.9960000000000004</v>
      </c>
      <c r="S380" s="184">
        <v>81</v>
      </c>
      <c r="T380" s="184">
        <v>81</v>
      </c>
      <c r="U380" s="184">
        <v>117</v>
      </c>
      <c r="V380" s="184">
        <v>3.78</v>
      </c>
      <c r="W380" s="184">
        <v>3.78</v>
      </c>
      <c r="X380" s="184">
        <v>3.54</v>
      </c>
      <c r="Y380" s="184">
        <v>15</v>
      </c>
      <c r="Z380" s="184">
        <v>15</v>
      </c>
      <c r="AA380" s="184">
        <v>35.450000000000003</v>
      </c>
      <c r="AB380" s="184">
        <v>-0.22109999999999999</v>
      </c>
      <c r="AC380" s="184">
        <v>-0.22109999999999999</v>
      </c>
      <c r="AD380" s="184">
        <v>-0.1656</v>
      </c>
      <c r="AE380" s="310" t="s">
        <v>54</v>
      </c>
      <c r="AF380" s="310">
        <v>131.29</v>
      </c>
      <c r="AG380" s="311"/>
      <c r="AH380" s="310">
        <v>8.0000000000000002E-3</v>
      </c>
      <c r="AI380" s="310">
        <v>4.0999999999999996</v>
      </c>
      <c r="AJ380" s="310">
        <v>4.0999999999999996</v>
      </c>
      <c r="AK380" s="311">
        <v>7.1000000000000001E-25</v>
      </c>
      <c r="AL380" s="293"/>
      <c r="AM380" s="312">
        <f t="shared" si="93"/>
        <v>0</v>
      </c>
      <c r="AQ380"/>
      <c r="AR380"/>
      <c r="AS380"/>
    </row>
    <row r="381" spans="1:45" s="147" customFormat="1" x14ac:dyDescent="0.25">
      <c r="A381" s="183" t="s">
        <v>79</v>
      </c>
      <c r="B381" s="183">
        <v>1.6319999999999999</v>
      </c>
      <c r="C381" s="288">
        <v>2.1207582781800904</v>
      </c>
      <c r="D381" s="184"/>
      <c r="E381" s="184">
        <f t="shared" si="92"/>
        <v>0</v>
      </c>
      <c r="F381" s="184"/>
      <c r="G381" s="184">
        <v>2.0350000000000001</v>
      </c>
      <c r="H381" s="184">
        <v>62006.879999999997</v>
      </c>
      <c r="I381" s="184">
        <v>72</v>
      </c>
      <c r="J381" s="184">
        <v>27</v>
      </c>
      <c r="K381" s="184">
        <v>58.93</v>
      </c>
      <c r="L381" s="184">
        <v>1.3378000000000001</v>
      </c>
      <c r="M381" s="184"/>
      <c r="N381" s="184">
        <v>0.25</v>
      </c>
      <c r="O381" s="184">
        <v>6.2700000000000006E-2</v>
      </c>
      <c r="P381" s="184">
        <v>4.4379999999999997</v>
      </c>
      <c r="Q381" s="184">
        <v>4.4379999999999997</v>
      </c>
      <c r="R381" s="184">
        <v>5.9960000000000004</v>
      </c>
      <c r="S381" s="184">
        <v>81</v>
      </c>
      <c r="T381" s="184">
        <v>81</v>
      </c>
      <c r="U381" s="184">
        <v>117</v>
      </c>
      <c r="V381" s="184">
        <v>3.78</v>
      </c>
      <c r="W381" s="184">
        <v>3.78</v>
      </c>
      <c r="X381" s="184">
        <v>3.54</v>
      </c>
      <c r="Y381" s="184">
        <v>15</v>
      </c>
      <c r="Z381" s="184">
        <v>15</v>
      </c>
      <c r="AA381" s="184">
        <v>35.450000000000003</v>
      </c>
      <c r="AB381" s="184">
        <v>-0.22109999999999999</v>
      </c>
      <c r="AC381" s="184">
        <v>-0.22109999999999999</v>
      </c>
      <c r="AD381" s="184">
        <v>-0.1656</v>
      </c>
      <c r="AE381" s="310" t="s">
        <v>55</v>
      </c>
      <c r="AF381" s="310">
        <v>146.06</v>
      </c>
      <c r="AG381" s="310"/>
      <c r="AH381" s="310">
        <v>0.21</v>
      </c>
      <c r="AI381" s="310">
        <v>5.13</v>
      </c>
      <c r="AJ381" s="310">
        <v>5.0999999999999996</v>
      </c>
      <c r="AK381" s="285"/>
      <c r="AL381" s="293"/>
      <c r="AM381" s="312">
        <f t="shared" si="93"/>
        <v>0</v>
      </c>
      <c r="AQ381"/>
      <c r="AR381"/>
      <c r="AS381"/>
    </row>
    <row r="382" spans="1:45" s="147" customFormat="1" x14ac:dyDescent="0.25">
      <c r="A382" s="183" t="s">
        <v>79</v>
      </c>
      <c r="B382" s="183">
        <v>1.6319999999999999</v>
      </c>
      <c r="C382" s="288">
        <v>2.1207582781800904</v>
      </c>
      <c r="D382" s="184"/>
      <c r="E382" s="184">
        <f t="shared" si="92"/>
        <v>0</v>
      </c>
      <c r="F382" s="184"/>
      <c r="G382" s="184">
        <v>2.0350000000000001</v>
      </c>
      <c r="H382" s="184">
        <v>62006.879999999997</v>
      </c>
      <c r="I382" s="184">
        <v>72</v>
      </c>
      <c r="J382" s="184">
        <v>27</v>
      </c>
      <c r="K382" s="184">
        <v>58.93</v>
      </c>
      <c r="L382" s="184">
        <v>1.3378000000000001</v>
      </c>
      <c r="M382" s="184"/>
      <c r="N382" s="184">
        <v>0.25</v>
      </c>
      <c r="O382" s="184">
        <v>6.2700000000000006E-2</v>
      </c>
      <c r="P382" s="184">
        <v>4.4379999999999997</v>
      </c>
      <c r="Q382" s="184">
        <v>4.4379999999999997</v>
      </c>
      <c r="R382" s="184">
        <v>5.9960000000000004</v>
      </c>
      <c r="S382" s="184">
        <v>81</v>
      </c>
      <c r="T382" s="184">
        <v>81</v>
      </c>
      <c r="U382" s="184">
        <v>117</v>
      </c>
      <c r="V382" s="184">
        <v>3.78</v>
      </c>
      <c r="W382" s="184">
        <v>3.78</v>
      </c>
      <c r="X382" s="184">
        <v>3.54</v>
      </c>
      <c r="Y382" s="184">
        <v>15</v>
      </c>
      <c r="Z382" s="184">
        <v>15</v>
      </c>
      <c r="AA382" s="184">
        <v>35.450000000000003</v>
      </c>
      <c r="AB382" s="184">
        <v>-0.22109999999999999</v>
      </c>
      <c r="AC382" s="184">
        <v>-0.22109999999999999</v>
      </c>
      <c r="AD382" s="184">
        <v>-0.1656</v>
      </c>
      <c r="AE382" s="310" t="s">
        <v>56</v>
      </c>
      <c r="AF382" s="310">
        <v>222</v>
      </c>
      <c r="AG382" s="311"/>
      <c r="AH382" s="310">
        <v>8.0000000000000002E-3</v>
      </c>
      <c r="AI382" s="310">
        <v>4.2</v>
      </c>
      <c r="AJ382" s="310">
        <v>4.2</v>
      </c>
      <c r="AK382" s="285">
        <v>9.7299999999999999E-28</v>
      </c>
      <c r="AL382" s="293"/>
      <c r="AM382" s="312">
        <f t="shared" si="93"/>
        <v>0</v>
      </c>
      <c r="AQ382"/>
      <c r="AR382"/>
      <c r="AS382"/>
    </row>
    <row r="383" spans="1:45" s="147" customFormat="1" x14ac:dyDescent="0.25">
      <c r="A383" s="26" t="s">
        <v>80</v>
      </c>
      <c r="B383" s="26">
        <v>1.7</v>
      </c>
      <c r="C383" s="27">
        <v>3.81</v>
      </c>
      <c r="D383" s="27">
        <v>3.84</v>
      </c>
      <c r="E383" s="27">
        <f t="shared" si="76"/>
        <v>1.0078740157480315</v>
      </c>
      <c r="F383" s="27"/>
      <c r="G383" s="27">
        <v>2.0390000000000001</v>
      </c>
      <c r="H383" s="27">
        <v>59914.879999999997</v>
      </c>
      <c r="I383" s="27">
        <v>74</v>
      </c>
      <c r="J383" s="27">
        <v>30</v>
      </c>
      <c r="K383" s="27">
        <v>65.38</v>
      </c>
      <c r="L383" s="27">
        <v>1.0337000000000001</v>
      </c>
      <c r="M383" s="27"/>
      <c r="N383" s="27">
        <v>0.32500000000000001</v>
      </c>
      <c r="O383" s="27">
        <v>0.71120000000000005</v>
      </c>
      <c r="P383" s="27">
        <v>3.66</v>
      </c>
      <c r="Q383" s="27">
        <v>3.66</v>
      </c>
      <c r="R383" s="27">
        <v>3.66</v>
      </c>
      <c r="S383" s="27">
        <v>83</v>
      </c>
      <c r="T383" s="27">
        <v>83</v>
      </c>
      <c r="U383" s="27">
        <v>83</v>
      </c>
      <c r="V383" s="27">
        <v>3.78</v>
      </c>
      <c r="W383" s="27">
        <v>3.78</v>
      </c>
      <c r="X383" s="27">
        <v>3.78</v>
      </c>
      <c r="Y383" s="27">
        <v>15</v>
      </c>
      <c r="Z383" s="27">
        <v>15</v>
      </c>
      <c r="AA383" s="27">
        <v>15</v>
      </c>
      <c r="AB383" s="27">
        <v>-0.22789999999999999</v>
      </c>
      <c r="AC383" s="27">
        <v>-0.22789999999999999</v>
      </c>
      <c r="AD383" s="27">
        <v>-0.22789999999999999</v>
      </c>
      <c r="AE383" s="27" t="s">
        <v>42</v>
      </c>
      <c r="AF383" s="27">
        <v>4.0019999999999998</v>
      </c>
      <c r="AG383" s="85">
        <v>1.213598928416634E-4</v>
      </c>
      <c r="AH383" s="27">
        <v>-0.39</v>
      </c>
      <c r="AI383" s="27">
        <v>2.66</v>
      </c>
      <c r="AJ383" s="27">
        <v>2.6</v>
      </c>
      <c r="AK383" s="118">
        <v>4.9999999999999998E-8</v>
      </c>
      <c r="AL383" s="291"/>
      <c r="AM383" s="29">
        <f t="shared" ref="AM383:AM474" si="94">AK383*10000*(AL383)*10000000000</f>
        <v>0</v>
      </c>
      <c r="AQ383"/>
      <c r="AR383"/>
      <c r="AS383"/>
    </row>
    <row r="384" spans="1:45" s="147" customFormat="1" x14ac:dyDescent="0.25">
      <c r="A384" s="26" t="s">
        <v>80</v>
      </c>
      <c r="B384" s="26">
        <v>1.7</v>
      </c>
      <c r="C384" s="27">
        <v>3.81</v>
      </c>
      <c r="D384" s="27">
        <v>3.83</v>
      </c>
      <c r="E384" s="27">
        <f t="shared" si="76"/>
        <v>1.0052493438320209</v>
      </c>
      <c r="F384" s="27"/>
      <c r="G384" s="27">
        <v>2.0390000000000001</v>
      </c>
      <c r="H384" s="27">
        <v>59914.879999999997</v>
      </c>
      <c r="I384" s="27">
        <v>74</v>
      </c>
      <c r="J384" s="27">
        <v>30</v>
      </c>
      <c r="K384" s="27">
        <v>65.38</v>
      </c>
      <c r="L384" s="27">
        <v>1.0337000000000001</v>
      </c>
      <c r="M384" s="27"/>
      <c r="N384" s="27">
        <v>0.32500000000000001</v>
      </c>
      <c r="O384" s="27">
        <v>0.71120000000000005</v>
      </c>
      <c r="P384" s="27">
        <v>3.66</v>
      </c>
      <c r="Q384" s="27">
        <v>3.66</v>
      </c>
      <c r="R384" s="27">
        <v>3.66</v>
      </c>
      <c r="S384" s="27">
        <v>83</v>
      </c>
      <c r="T384" s="27">
        <v>83</v>
      </c>
      <c r="U384" s="27">
        <v>83</v>
      </c>
      <c r="V384" s="27">
        <v>3.78</v>
      </c>
      <c r="W384" s="27">
        <v>3.78</v>
      </c>
      <c r="X384" s="27">
        <v>3.78</v>
      </c>
      <c r="Y384" s="27">
        <v>15</v>
      </c>
      <c r="Z384" s="27">
        <v>15</v>
      </c>
      <c r="AA384" s="27">
        <v>15</v>
      </c>
      <c r="AB384" s="27">
        <v>-0.22789999999999999</v>
      </c>
      <c r="AC384" s="27">
        <v>-0.22789999999999999</v>
      </c>
      <c r="AD384" s="27">
        <v>-0.22789999999999999</v>
      </c>
      <c r="AE384" s="27" t="s">
        <v>43</v>
      </c>
      <c r="AF384" s="27">
        <v>2.0099999999999998</v>
      </c>
      <c r="AG384" s="85">
        <v>1.0828692705685033E-4</v>
      </c>
      <c r="AH384" s="27">
        <v>-0.217</v>
      </c>
      <c r="AI384" s="27">
        <v>2.76</v>
      </c>
      <c r="AJ384" s="27">
        <v>2.89</v>
      </c>
      <c r="AK384" s="118">
        <v>8.9999999999999999E-8</v>
      </c>
      <c r="AL384" s="291">
        <v>1.2E-2</v>
      </c>
      <c r="AM384" s="29">
        <f t="shared" si="94"/>
        <v>108000</v>
      </c>
      <c r="AQ384"/>
      <c r="AR384"/>
      <c r="AS384"/>
    </row>
    <row r="385" spans="1:45" s="147" customFormat="1" x14ac:dyDescent="0.25">
      <c r="A385" s="26" t="s">
        <v>80</v>
      </c>
      <c r="B385" s="26">
        <v>1.7</v>
      </c>
      <c r="C385" s="27">
        <v>3.81</v>
      </c>
      <c r="D385" s="27">
        <v>3.85</v>
      </c>
      <c r="E385" s="27">
        <f t="shared" si="76"/>
        <v>1.0104986876640421</v>
      </c>
      <c r="F385" s="27"/>
      <c r="G385" s="27">
        <v>2.0390000000000001</v>
      </c>
      <c r="H385" s="27">
        <v>59914.879999999997</v>
      </c>
      <c r="I385" s="27">
        <v>74</v>
      </c>
      <c r="J385" s="27">
        <v>30</v>
      </c>
      <c r="K385" s="27">
        <v>65.38</v>
      </c>
      <c r="L385" s="27">
        <v>1.0337000000000001</v>
      </c>
      <c r="M385" s="27"/>
      <c r="N385" s="27">
        <v>0.32500000000000001</v>
      </c>
      <c r="O385" s="27">
        <v>0.71120000000000005</v>
      </c>
      <c r="P385" s="27">
        <v>3.66</v>
      </c>
      <c r="Q385" s="27">
        <v>3.66</v>
      </c>
      <c r="R385" s="27">
        <v>3.66</v>
      </c>
      <c r="S385" s="27">
        <v>83</v>
      </c>
      <c r="T385" s="27">
        <v>83</v>
      </c>
      <c r="U385" s="27">
        <v>83</v>
      </c>
      <c r="V385" s="27">
        <v>3.78</v>
      </c>
      <c r="W385" s="27">
        <v>3.78</v>
      </c>
      <c r="X385" s="27">
        <v>3.78</v>
      </c>
      <c r="Y385" s="27">
        <v>15</v>
      </c>
      <c r="Z385" s="27">
        <v>15</v>
      </c>
      <c r="AA385" s="27">
        <v>15</v>
      </c>
      <c r="AB385" s="27">
        <v>-0.22789999999999999</v>
      </c>
      <c r="AC385" s="27">
        <v>-0.22789999999999999</v>
      </c>
      <c r="AD385" s="27">
        <v>-0.22789999999999999</v>
      </c>
      <c r="AE385" s="27" t="s">
        <v>44</v>
      </c>
      <c r="AF385" s="27">
        <v>31.998999999999999</v>
      </c>
      <c r="AG385" s="85">
        <v>1.5402755908922099E-5</v>
      </c>
      <c r="AH385" s="27">
        <v>2.1999999999999999E-2</v>
      </c>
      <c r="AI385" s="27">
        <v>2.94</v>
      </c>
      <c r="AJ385" s="27">
        <v>3.46</v>
      </c>
      <c r="AK385" s="118">
        <v>1.7E-8</v>
      </c>
      <c r="AL385" s="291"/>
      <c r="AM385" s="29">
        <f t="shared" si="94"/>
        <v>0</v>
      </c>
      <c r="AQ385"/>
      <c r="AR385"/>
      <c r="AS385"/>
    </row>
    <row r="386" spans="1:45" s="147" customFormat="1" x14ac:dyDescent="0.25">
      <c r="A386" s="26" t="s">
        <v>80</v>
      </c>
      <c r="B386" s="26">
        <v>1.7</v>
      </c>
      <c r="C386" s="27">
        <v>3.81</v>
      </c>
      <c r="D386" s="27">
        <v>3.81</v>
      </c>
      <c r="E386" s="27">
        <f t="shared" si="76"/>
        <v>1</v>
      </c>
      <c r="F386" s="27"/>
      <c r="G386" s="27">
        <v>2.0390000000000001</v>
      </c>
      <c r="H386" s="27">
        <v>59914.879999999997</v>
      </c>
      <c r="I386" s="27">
        <v>74</v>
      </c>
      <c r="J386" s="27">
        <v>30</v>
      </c>
      <c r="K386" s="27">
        <v>65.38</v>
      </c>
      <c r="L386" s="27">
        <v>1.0337000000000001</v>
      </c>
      <c r="M386" s="27"/>
      <c r="N386" s="27">
        <v>0.32500000000000001</v>
      </c>
      <c r="O386" s="27">
        <v>0.71120000000000005</v>
      </c>
      <c r="P386" s="27">
        <v>3.66</v>
      </c>
      <c r="Q386" s="27">
        <v>3.66</v>
      </c>
      <c r="R386" s="27">
        <v>3.66</v>
      </c>
      <c r="S386" s="27">
        <v>83</v>
      </c>
      <c r="T386" s="27">
        <v>83</v>
      </c>
      <c r="U386" s="27">
        <v>83</v>
      </c>
      <c r="V386" s="27">
        <v>3.78</v>
      </c>
      <c r="W386" s="27">
        <v>3.78</v>
      </c>
      <c r="X386" s="27">
        <v>3.78</v>
      </c>
      <c r="Y386" s="27">
        <v>15</v>
      </c>
      <c r="Z386" s="27">
        <v>15</v>
      </c>
      <c r="AA386" s="27">
        <v>15</v>
      </c>
      <c r="AB386" s="27">
        <v>-0.22789999999999999</v>
      </c>
      <c r="AC386" s="27">
        <v>-0.22789999999999999</v>
      </c>
      <c r="AD386" s="27">
        <v>-0.22789999999999999</v>
      </c>
      <c r="AE386" s="27" t="s">
        <v>45</v>
      </c>
      <c r="AF386" s="27">
        <v>44.01</v>
      </c>
      <c r="AG386" s="85">
        <v>8.9625087063364713E-6</v>
      </c>
      <c r="AH386" s="27">
        <v>0.22500000000000001</v>
      </c>
      <c r="AI386" s="27">
        <v>3.24</v>
      </c>
      <c r="AJ386" s="27">
        <v>3.3</v>
      </c>
      <c r="AK386" s="220">
        <v>4.0000000000000002E-9</v>
      </c>
      <c r="AL386" s="291">
        <v>0.75512751836348602</v>
      </c>
      <c r="AM386" s="29">
        <f t="shared" si="94"/>
        <v>302051.00734539441</v>
      </c>
      <c r="AQ386"/>
      <c r="AR386"/>
      <c r="AS386"/>
    </row>
    <row r="387" spans="1:45" s="147" customFormat="1" x14ac:dyDescent="0.25">
      <c r="A387" s="26" t="s">
        <v>80</v>
      </c>
      <c r="B387" s="26">
        <v>1.7</v>
      </c>
      <c r="C387" s="27">
        <v>3.81</v>
      </c>
      <c r="D387" s="27">
        <v>3.81</v>
      </c>
      <c r="E387" s="27">
        <f t="shared" ref="E387" si="95">D387/C387</f>
        <v>1</v>
      </c>
      <c r="F387" s="27"/>
      <c r="G387" s="27">
        <v>2.0390000000000001</v>
      </c>
      <c r="H387" s="27">
        <v>59914.879999999997</v>
      </c>
      <c r="I387" s="27">
        <v>74</v>
      </c>
      <c r="J387" s="27">
        <v>30</v>
      </c>
      <c r="K387" s="27">
        <v>65.38</v>
      </c>
      <c r="L387" s="27">
        <v>1.0337000000000001</v>
      </c>
      <c r="M387" s="27"/>
      <c r="N387" s="27">
        <v>0.32500000000000001</v>
      </c>
      <c r="O387" s="27">
        <v>0.71120000000000005</v>
      </c>
      <c r="P387" s="27">
        <v>3.66</v>
      </c>
      <c r="Q387" s="27">
        <v>3.66</v>
      </c>
      <c r="R387" s="27">
        <v>3.66</v>
      </c>
      <c r="S387" s="27">
        <v>83</v>
      </c>
      <c r="T387" s="27">
        <v>83</v>
      </c>
      <c r="U387" s="27">
        <v>83</v>
      </c>
      <c r="V387" s="27">
        <v>3.78</v>
      </c>
      <c r="W387" s="27">
        <v>3.78</v>
      </c>
      <c r="X387" s="27">
        <v>3.78</v>
      </c>
      <c r="Y387" s="27">
        <v>15</v>
      </c>
      <c r="Z387" s="27">
        <v>15</v>
      </c>
      <c r="AA387" s="27">
        <v>15</v>
      </c>
      <c r="AB387" s="27">
        <v>-0.22789999999999999</v>
      </c>
      <c r="AC387" s="27">
        <v>-0.22789999999999999</v>
      </c>
      <c r="AD387" s="27">
        <v>-0.22789999999999999</v>
      </c>
      <c r="AE387" s="27" t="s">
        <v>536</v>
      </c>
      <c r="AF387" s="27">
        <v>46.005499999999998</v>
      </c>
      <c r="AG387" s="85"/>
      <c r="AH387" s="27">
        <v>0.83399999999999996</v>
      </c>
      <c r="AI387" s="27">
        <v>3.22</v>
      </c>
      <c r="AJ387" s="27">
        <v>3.3</v>
      </c>
      <c r="AK387" s="220">
        <v>8.2999999999999999E-9</v>
      </c>
      <c r="AL387" s="291"/>
      <c r="AM387" s="29"/>
      <c r="AQ387"/>
      <c r="AR387"/>
      <c r="AS387"/>
    </row>
    <row r="388" spans="1:45" s="165" customFormat="1" x14ac:dyDescent="0.25">
      <c r="A388" s="26" t="s">
        <v>80</v>
      </c>
      <c r="B388" s="26">
        <v>1.7</v>
      </c>
      <c r="C388" s="27">
        <v>3.81</v>
      </c>
      <c r="D388" s="27">
        <v>3.86</v>
      </c>
      <c r="E388" s="27">
        <f t="shared" ref="E388:E478" si="96">D388/C388</f>
        <v>1.0131233595800524</v>
      </c>
      <c r="F388" s="27"/>
      <c r="G388" s="27">
        <v>2.0390000000000001</v>
      </c>
      <c r="H388" s="27">
        <v>59914.879999999997</v>
      </c>
      <c r="I388" s="27">
        <v>74</v>
      </c>
      <c r="J388" s="27">
        <v>30</v>
      </c>
      <c r="K388" s="27">
        <v>65.38</v>
      </c>
      <c r="L388" s="27">
        <v>1.0337000000000001</v>
      </c>
      <c r="M388" s="27"/>
      <c r="N388" s="27">
        <v>0.32500000000000001</v>
      </c>
      <c r="O388" s="27">
        <v>0.71120000000000005</v>
      </c>
      <c r="P388" s="27">
        <v>3.66</v>
      </c>
      <c r="Q388" s="27">
        <v>3.66</v>
      </c>
      <c r="R388" s="27">
        <v>3.66</v>
      </c>
      <c r="S388" s="27">
        <v>83</v>
      </c>
      <c r="T388" s="27">
        <v>83</v>
      </c>
      <c r="U388" s="27">
        <v>83</v>
      </c>
      <c r="V388" s="27">
        <v>3.78</v>
      </c>
      <c r="W388" s="27">
        <v>3.78</v>
      </c>
      <c r="X388" s="27">
        <v>3.78</v>
      </c>
      <c r="Y388" s="27">
        <v>15</v>
      </c>
      <c r="Z388" s="27">
        <v>15</v>
      </c>
      <c r="AA388" s="27">
        <v>15</v>
      </c>
      <c r="AB388" s="27">
        <v>-0.22789999999999999</v>
      </c>
      <c r="AC388" s="27">
        <v>-0.22789999999999999</v>
      </c>
      <c r="AD388" s="27">
        <v>-0.22789999999999999</v>
      </c>
      <c r="AE388" s="27" t="s">
        <v>46</v>
      </c>
      <c r="AF388" s="27">
        <v>28</v>
      </c>
      <c r="AG388" s="85">
        <v>1.4859953853764374E-5</v>
      </c>
      <c r="AH388" s="27">
        <v>3.6999999999999998E-2</v>
      </c>
      <c r="AI388" s="27">
        <v>3.13</v>
      </c>
      <c r="AJ388" s="27">
        <v>3.64</v>
      </c>
      <c r="AK388" s="126">
        <v>1.0000000000000001E-9</v>
      </c>
      <c r="AL388" s="291">
        <v>5.5611025860065853E-2</v>
      </c>
      <c r="AM388" s="29">
        <f t="shared" si="94"/>
        <v>5561.1025860065856</v>
      </c>
      <c r="AQ388"/>
      <c r="AR388"/>
      <c r="AS388"/>
    </row>
    <row r="389" spans="1:45" s="106" customFormat="1" x14ac:dyDescent="0.25">
      <c r="A389" s="26" t="s">
        <v>80</v>
      </c>
      <c r="B389" s="26">
        <v>1.7</v>
      </c>
      <c r="C389" s="27">
        <v>3.81</v>
      </c>
      <c r="D389" s="27">
        <v>3.9</v>
      </c>
      <c r="E389" s="27">
        <f t="shared" si="96"/>
        <v>1.0236220472440944</v>
      </c>
      <c r="F389" s="27"/>
      <c r="G389" s="27">
        <v>2.0390000000000001</v>
      </c>
      <c r="H389" s="27">
        <v>59914.879999999997</v>
      </c>
      <c r="I389" s="27">
        <v>74</v>
      </c>
      <c r="J389" s="27">
        <v>30</v>
      </c>
      <c r="K389" s="27">
        <v>65.38</v>
      </c>
      <c r="L389" s="27">
        <v>1.0337000000000001</v>
      </c>
      <c r="M389" s="27"/>
      <c r="N389" s="27">
        <v>0.32500000000000001</v>
      </c>
      <c r="O389" s="27">
        <v>0.71120000000000005</v>
      </c>
      <c r="P389" s="27">
        <v>3.66</v>
      </c>
      <c r="Q389" s="27">
        <v>3.66</v>
      </c>
      <c r="R389" s="27">
        <v>3.66</v>
      </c>
      <c r="S389" s="27">
        <v>83</v>
      </c>
      <c r="T389" s="27">
        <v>83</v>
      </c>
      <c r="U389" s="27">
        <v>83</v>
      </c>
      <c r="V389" s="27">
        <v>3.78</v>
      </c>
      <c r="W389" s="27">
        <v>3.78</v>
      </c>
      <c r="X389" s="27">
        <v>3.78</v>
      </c>
      <c r="Y389" s="27">
        <v>15</v>
      </c>
      <c r="Z389" s="27">
        <v>15</v>
      </c>
      <c r="AA389" s="27">
        <v>15</v>
      </c>
      <c r="AB389" s="27">
        <v>-0.22789999999999999</v>
      </c>
      <c r="AC389" s="27">
        <v>-0.22789999999999999</v>
      </c>
      <c r="AD389" s="27">
        <v>-0.22789999999999999</v>
      </c>
      <c r="AE389" s="27" t="s">
        <v>47</v>
      </c>
      <c r="AF389" s="27">
        <v>16.04</v>
      </c>
      <c r="AG389" s="85">
        <v>1.6328551327402565E-5</v>
      </c>
      <c r="AH389" s="27">
        <v>1.0999999999999999E-2</v>
      </c>
      <c r="AI389" s="27">
        <v>3.25</v>
      </c>
      <c r="AJ389" s="27">
        <v>3.8</v>
      </c>
      <c r="AK389" s="126">
        <v>1.3000000000000001E-9</v>
      </c>
      <c r="AL389" s="291">
        <v>0.17257231340825938</v>
      </c>
      <c r="AM389" s="29">
        <f t="shared" si="94"/>
        <v>22434.400743073722</v>
      </c>
      <c r="AQ389"/>
      <c r="AR389"/>
      <c r="AS389"/>
    </row>
    <row r="390" spans="1:45" s="106" customFormat="1" x14ac:dyDescent="0.25">
      <c r="A390" s="26" t="s">
        <v>80</v>
      </c>
      <c r="B390" s="26">
        <v>1.7</v>
      </c>
      <c r="C390" s="27">
        <v>3.81</v>
      </c>
      <c r="D390" s="27">
        <v>3.81</v>
      </c>
      <c r="E390" s="27">
        <f t="shared" si="96"/>
        <v>1</v>
      </c>
      <c r="F390" s="27"/>
      <c r="G390" s="27">
        <v>2.0390000000000001</v>
      </c>
      <c r="H390" s="27">
        <v>59914.879999999997</v>
      </c>
      <c r="I390" s="27">
        <v>74</v>
      </c>
      <c r="J390" s="27">
        <v>30</v>
      </c>
      <c r="K390" s="27">
        <v>65.38</v>
      </c>
      <c r="L390" s="27">
        <v>1.0337000000000001</v>
      </c>
      <c r="M390" s="27"/>
      <c r="N390" s="27">
        <v>0.32500000000000001</v>
      </c>
      <c r="O390" s="27">
        <v>0.71120000000000005</v>
      </c>
      <c r="P390" s="27">
        <v>3.66</v>
      </c>
      <c r="Q390" s="27">
        <v>3.66</v>
      </c>
      <c r="R390" s="27">
        <v>3.66</v>
      </c>
      <c r="S390" s="27">
        <v>83</v>
      </c>
      <c r="T390" s="27">
        <v>83</v>
      </c>
      <c r="U390" s="27">
        <v>83</v>
      </c>
      <c r="V390" s="27">
        <v>3.78</v>
      </c>
      <c r="W390" s="27">
        <v>3.78</v>
      </c>
      <c r="X390" s="27">
        <v>3.78</v>
      </c>
      <c r="Y390" s="27">
        <v>15</v>
      </c>
      <c r="Z390" s="27">
        <v>15</v>
      </c>
      <c r="AA390" s="27">
        <v>15</v>
      </c>
      <c r="AB390" s="27">
        <v>-0.22789999999999999</v>
      </c>
      <c r="AC390" s="27">
        <v>-0.22789999999999999</v>
      </c>
      <c r="AD390" s="27">
        <v>-0.22789999999999999</v>
      </c>
      <c r="AE390" s="27" t="s">
        <v>537</v>
      </c>
      <c r="AF390" s="27">
        <v>64.066000000000003</v>
      </c>
      <c r="AG390" s="85"/>
      <c r="AH390" s="27">
        <v>0.251</v>
      </c>
      <c r="AI390" s="27">
        <v>3.55</v>
      </c>
      <c r="AJ390" s="27">
        <v>4.0999999999999996</v>
      </c>
      <c r="AK390" s="126">
        <v>2.2999999999999999E-9</v>
      </c>
      <c r="AL390" s="291"/>
      <c r="AM390" s="29"/>
      <c r="AQ390"/>
      <c r="AR390"/>
      <c r="AS390"/>
    </row>
    <row r="391" spans="1:45" s="106" customFormat="1" x14ac:dyDescent="0.25">
      <c r="A391" s="26" t="s">
        <v>80</v>
      </c>
      <c r="B391" s="26">
        <v>1.7</v>
      </c>
      <c r="C391" s="27">
        <v>3.81</v>
      </c>
      <c r="D391" s="27">
        <v>3.92</v>
      </c>
      <c r="E391" s="27">
        <f t="shared" si="96"/>
        <v>1.0288713910761154</v>
      </c>
      <c r="F391" s="27"/>
      <c r="G391" s="27">
        <v>2.0390000000000001</v>
      </c>
      <c r="H391" s="27">
        <v>59914.879999999997</v>
      </c>
      <c r="I391" s="27">
        <v>74</v>
      </c>
      <c r="J391" s="27">
        <v>30</v>
      </c>
      <c r="K391" s="27">
        <v>65.38</v>
      </c>
      <c r="L391" s="27">
        <v>1.0337000000000001</v>
      </c>
      <c r="M391" s="27"/>
      <c r="N391" s="27">
        <v>0.32500000000000001</v>
      </c>
      <c r="O391" s="27">
        <v>0.71120000000000005</v>
      </c>
      <c r="P391" s="27">
        <v>3.66</v>
      </c>
      <c r="Q391" s="27">
        <v>3.66</v>
      </c>
      <c r="R391" s="27">
        <v>3.66</v>
      </c>
      <c r="S391" s="27">
        <v>83</v>
      </c>
      <c r="T391" s="27">
        <v>83</v>
      </c>
      <c r="U391" s="27">
        <v>83</v>
      </c>
      <c r="V391" s="27">
        <v>3.78</v>
      </c>
      <c r="W391" s="27">
        <v>3.78</v>
      </c>
      <c r="X391" s="27">
        <v>3.78</v>
      </c>
      <c r="Y391" s="27">
        <v>15</v>
      </c>
      <c r="Z391" s="27">
        <v>15</v>
      </c>
      <c r="AA391" s="27">
        <v>15</v>
      </c>
      <c r="AB391" s="27">
        <v>-0.22789999999999999</v>
      </c>
      <c r="AC391" s="27">
        <v>-0.22789999999999999</v>
      </c>
      <c r="AD391" s="27">
        <v>-0.22789999999999999</v>
      </c>
      <c r="AE391" s="27" t="s">
        <v>48</v>
      </c>
      <c r="AF391" s="27">
        <v>28.05</v>
      </c>
      <c r="AG391" s="27">
        <v>8.597859657763983E-6</v>
      </c>
      <c r="AH391" s="27">
        <v>8.6999999999999994E-2</v>
      </c>
      <c r="AI391" s="27">
        <v>3.59</v>
      </c>
      <c r="AJ391" s="27">
        <v>3.9</v>
      </c>
      <c r="AK391" s="219">
        <v>2.3699999999999999E-9</v>
      </c>
      <c r="AL391" s="291"/>
      <c r="AM391" s="30">
        <f t="shared" si="94"/>
        <v>0</v>
      </c>
      <c r="AQ391"/>
      <c r="AR391"/>
      <c r="AS391"/>
    </row>
    <row r="392" spans="1:45" s="106" customFormat="1" x14ac:dyDescent="0.25">
      <c r="A392" s="26" t="s">
        <v>80</v>
      </c>
      <c r="B392" s="26">
        <v>1.7</v>
      </c>
      <c r="C392" s="27">
        <v>3.81</v>
      </c>
      <c r="D392" s="27">
        <v>3.93</v>
      </c>
      <c r="E392" s="27">
        <f t="shared" si="96"/>
        <v>1.0314960629921259</v>
      </c>
      <c r="F392" s="27"/>
      <c r="G392" s="27">
        <v>2.0390000000000001</v>
      </c>
      <c r="H392" s="27">
        <v>59914.879999999997</v>
      </c>
      <c r="I392" s="27">
        <v>74</v>
      </c>
      <c r="J392" s="27">
        <v>30</v>
      </c>
      <c r="K392" s="27">
        <v>65.38</v>
      </c>
      <c r="L392" s="27">
        <v>1.0337000000000001</v>
      </c>
      <c r="M392" s="27"/>
      <c r="N392" s="27">
        <v>0.32500000000000001</v>
      </c>
      <c r="O392" s="27">
        <v>0.71120000000000005</v>
      </c>
      <c r="P392" s="27">
        <v>3.66</v>
      </c>
      <c r="Q392" s="27">
        <v>3.66</v>
      </c>
      <c r="R392" s="27">
        <v>3.66</v>
      </c>
      <c r="S392" s="27">
        <v>83</v>
      </c>
      <c r="T392" s="27">
        <v>83</v>
      </c>
      <c r="U392" s="27">
        <v>83</v>
      </c>
      <c r="V392" s="27">
        <v>3.78</v>
      </c>
      <c r="W392" s="27">
        <v>3.78</v>
      </c>
      <c r="X392" s="27">
        <v>3.78</v>
      </c>
      <c r="Y392" s="27">
        <v>15</v>
      </c>
      <c r="Z392" s="27">
        <v>15</v>
      </c>
      <c r="AA392" s="27">
        <v>15</v>
      </c>
      <c r="AB392" s="27">
        <v>-0.22789999999999999</v>
      </c>
      <c r="AC392" s="27">
        <v>-0.22789999999999999</v>
      </c>
      <c r="AD392" s="27">
        <v>-0.22789999999999999</v>
      </c>
      <c r="AE392" s="27" t="s">
        <v>49</v>
      </c>
      <c r="AF392" s="27">
        <v>30.07</v>
      </c>
      <c r="AG392" s="27">
        <v>7.4674534117532306E-6</v>
      </c>
      <c r="AH392" s="27">
        <v>9.9000000000000005E-2</v>
      </c>
      <c r="AI392" s="27">
        <v>3.72</v>
      </c>
      <c r="AJ392" s="27">
        <v>4</v>
      </c>
      <c r="AK392" s="219">
        <v>2.2400000000000001E-9</v>
      </c>
      <c r="AL392" s="291"/>
      <c r="AM392" s="30">
        <f t="shared" si="94"/>
        <v>0</v>
      </c>
      <c r="AQ392"/>
      <c r="AR392"/>
      <c r="AS392"/>
    </row>
    <row r="393" spans="1:45" s="106" customFormat="1" x14ac:dyDescent="0.25">
      <c r="A393" s="26" t="s">
        <v>80</v>
      </c>
      <c r="B393" s="26">
        <v>1.7</v>
      </c>
      <c r="C393" s="27">
        <v>3.81</v>
      </c>
      <c r="D393" s="27">
        <v>3.96</v>
      </c>
      <c r="E393" s="27">
        <f t="shared" si="96"/>
        <v>1.0393700787401574</v>
      </c>
      <c r="F393" s="27"/>
      <c r="G393" s="27">
        <v>2.0390000000000001</v>
      </c>
      <c r="H393" s="27">
        <v>59914.879999999997</v>
      </c>
      <c r="I393" s="27">
        <v>74</v>
      </c>
      <c r="J393" s="27">
        <v>30</v>
      </c>
      <c r="K393" s="27">
        <v>65.38</v>
      </c>
      <c r="L393" s="27">
        <v>1.0337000000000001</v>
      </c>
      <c r="M393" s="27"/>
      <c r="N393" s="27">
        <v>0.32500000000000001</v>
      </c>
      <c r="O393" s="27">
        <v>0.71120000000000005</v>
      </c>
      <c r="P393" s="27">
        <v>3.66</v>
      </c>
      <c r="Q393" s="27">
        <v>3.66</v>
      </c>
      <c r="R393" s="27">
        <v>3.66</v>
      </c>
      <c r="S393" s="27">
        <v>83</v>
      </c>
      <c r="T393" s="27">
        <v>83</v>
      </c>
      <c r="U393" s="27">
        <v>83</v>
      </c>
      <c r="V393" s="27">
        <v>3.78</v>
      </c>
      <c r="W393" s="27">
        <v>3.78</v>
      </c>
      <c r="X393" s="27">
        <v>3.78</v>
      </c>
      <c r="Y393" s="27">
        <v>15</v>
      </c>
      <c r="Z393" s="27">
        <v>15</v>
      </c>
      <c r="AA393" s="27">
        <v>15</v>
      </c>
      <c r="AB393" s="27">
        <v>-0.22789999999999999</v>
      </c>
      <c r="AC393" s="27">
        <v>-0.22789999999999999</v>
      </c>
      <c r="AD393" s="27">
        <v>-0.22789999999999999</v>
      </c>
      <c r="AE393" s="27" t="s">
        <v>50</v>
      </c>
      <c r="AF393" s="27">
        <v>42.08</v>
      </c>
      <c r="AG393" s="27">
        <v>4.9578486170417476E-6</v>
      </c>
      <c r="AH393" s="27">
        <v>0.14199999999999999</v>
      </c>
      <c r="AI393" s="27">
        <v>4.03</v>
      </c>
      <c r="AJ393" s="27">
        <v>4.5</v>
      </c>
      <c r="AK393" s="126">
        <v>5.4799999999999997E-10</v>
      </c>
      <c r="AL393" s="291"/>
      <c r="AM393" s="30">
        <f t="shared" si="94"/>
        <v>0</v>
      </c>
      <c r="AQ393"/>
      <c r="AR393"/>
      <c r="AS393"/>
    </row>
    <row r="394" spans="1:45" s="106" customFormat="1" x14ac:dyDescent="0.25">
      <c r="A394" s="26" t="s">
        <v>80</v>
      </c>
      <c r="B394" s="26">
        <v>1.7</v>
      </c>
      <c r="C394" s="27">
        <v>3.81</v>
      </c>
      <c r="D394" s="27">
        <v>3.99</v>
      </c>
      <c r="E394" s="27">
        <f t="shared" si="96"/>
        <v>1.0472440944881891</v>
      </c>
      <c r="F394" s="27"/>
      <c r="G394" s="27">
        <v>2.0390000000000001</v>
      </c>
      <c r="H394" s="27">
        <v>59914.879999999997</v>
      </c>
      <c r="I394" s="27">
        <v>74</v>
      </c>
      <c r="J394" s="27">
        <v>30</v>
      </c>
      <c r="K394" s="27">
        <v>65.38</v>
      </c>
      <c r="L394" s="27">
        <v>1.0337000000000001</v>
      </c>
      <c r="M394" s="27"/>
      <c r="N394" s="27">
        <v>0.32500000000000001</v>
      </c>
      <c r="O394" s="27">
        <v>0.71120000000000005</v>
      </c>
      <c r="P394" s="27">
        <v>3.66</v>
      </c>
      <c r="Q394" s="27">
        <v>3.66</v>
      </c>
      <c r="R394" s="27">
        <v>3.66</v>
      </c>
      <c r="S394" s="27">
        <v>83</v>
      </c>
      <c r="T394" s="27">
        <v>83</v>
      </c>
      <c r="U394" s="27">
        <v>83</v>
      </c>
      <c r="V394" s="27">
        <v>3.78</v>
      </c>
      <c r="W394" s="27">
        <v>3.78</v>
      </c>
      <c r="X394" s="27">
        <v>3.78</v>
      </c>
      <c r="Y394" s="27">
        <v>15</v>
      </c>
      <c r="Z394" s="27">
        <v>15</v>
      </c>
      <c r="AA394" s="27">
        <v>15</v>
      </c>
      <c r="AB394" s="27">
        <v>-0.22789999999999999</v>
      </c>
      <c r="AC394" s="27">
        <v>-0.22789999999999999</v>
      </c>
      <c r="AD394" s="27">
        <v>-0.22789999999999999</v>
      </c>
      <c r="AE394" s="27" t="s">
        <v>51</v>
      </c>
      <c r="AF394" s="27">
        <v>44.1</v>
      </c>
      <c r="AG394" s="27">
        <v>4.5187843755253608E-6</v>
      </c>
      <c r="AH394" s="27">
        <v>0.152</v>
      </c>
      <c r="AI394" s="27">
        <v>4.16</v>
      </c>
      <c r="AJ394" s="27">
        <v>4.3</v>
      </c>
      <c r="AK394" s="126">
        <v>6.75E-11</v>
      </c>
      <c r="AL394" s="291"/>
      <c r="AM394" s="30">
        <f t="shared" si="94"/>
        <v>0</v>
      </c>
      <c r="AQ394"/>
      <c r="AR394"/>
      <c r="AS394"/>
    </row>
    <row r="395" spans="1:45" s="106" customFormat="1" x14ac:dyDescent="0.25">
      <c r="A395" s="26" t="s">
        <v>80</v>
      </c>
      <c r="B395" s="26">
        <v>1.7</v>
      </c>
      <c r="C395" s="27">
        <v>3.81</v>
      </c>
      <c r="D395" s="27">
        <v>3.99</v>
      </c>
      <c r="E395" s="27">
        <f t="shared" si="96"/>
        <v>1.0472440944881891</v>
      </c>
      <c r="F395" s="27"/>
      <c r="G395" s="27">
        <v>2.0390000000000001</v>
      </c>
      <c r="H395" s="27">
        <v>59914.879999999997</v>
      </c>
      <c r="I395" s="27">
        <v>74</v>
      </c>
      <c r="J395" s="27">
        <v>30</v>
      </c>
      <c r="K395" s="27">
        <v>65.38</v>
      </c>
      <c r="L395" s="27">
        <v>1.0337000000000001</v>
      </c>
      <c r="M395" s="27"/>
      <c r="N395" s="27">
        <v>0.32500000000000001</v>
      </c>
      <c r="O395" s="27">
        <v>0.71120000000000005</v>
      </c>
      <c r="P395" s="27">
        <v>3.66</v>
      </c>
      <c r="Q395" s="27">
        <v>3.66</v>
      </c>
      <c r="R395" s="27">
        <v>3.66</v>
      </c>
      <c r="S395" s="27">
        <v>83</v>
      </c>
      <c r="T395" s="27">
        <v>83</v>
      </c>
      <c r="U395" s="27">
        <v>83</v>
      </c>
      <c r="V395" s="27">
        <v>3.78</v>
      </c>
      <c r="W395" s="27">
        <v>3.78</v>
      </c>
      <c r="X395" s="27">
        <v>3.78</v>
      </c>
      <c r="Y395" s="27">
        <v>15</v>
      </c>
      <c r="Z395" s="27">
        <v>15</v>
      </c>
      <c r="AA395" s="27">
        <v>15</v>
      </c>
      <c r="AB395" s="27">
        <v>-0.22789999999999999</v>
      </c>
      <c r="AC395" s="27">
        <v>-0.22789999999999999</v>
      </c>
      <c r="AD395" s="27">
        <v>-0.22789999999999999</v>
      </c>
      <c r="AE395" s="27" t="s">
        <v>52</v>
      </c>
      <c r="AF395" s="27">
        <v>58.12</v>
      </c>
      <c r="AG395" s="27">
        <v>2.9135357642312415E-6</v>
      </c>
      <c r="AH395" s="27">
        <v>0.2</v>
      </c>
      <c r="AI395" s="27">
        <v>4.5199999999999996</v>
      </c>
      <c r="AJ395" s="27">
        <v>4.5</v>
      </c>
      <c r="AK395" s="118">
        <v>2.1599999999999998E-11</v>
      </c>
      <c r="AL395" s="291"/>
      <c r="AM395" s="30">
        <f t="shared" si="94"/>
        <v>0</v>
      </c>
      <c r="AQ395"/>
      <c r="AR395"/>
      <c r="AS395"/>
    </row>
    <row r="396" spans="1:45" s="106" customFormat="1" x14ac:dyDescent="0.25">
      <c r="A396" s="26" t="s">
        <v>80</v>
      </c>
      <c r="B396" s="26">
        <v>1.7</v>
      </c>
      <c r="C396" s="27">
        <v>3.81</v>
      </c>
      <c r="D396" s="27"/>
      <c r="E396" s="27">
        <f t="shared" si="96"/>
        <v>0</v>
      </c>
      <c r="F396" s="27"/>
      <c r="G396" s="27">
        <v>2.0390000000000001</v>
      </c>
      <c r="H396" s="27">
        <v>59914.879999999997</v>
      </c>
      <c r="I396" s="27">
        <v>74</v>
      </c>
      <c r="J396" s="27">
        <v>30</v>
      </c>
      <c r="K396" s="27">
        <v>65.38</v>
      </c>
      <c r="L396" s="27">
        <v>1.0337000000000001</v>
      </c>
      <c r="M396" s="27"/>
      <c r="N396" s="27">
        <v>0.32500000000000001</v>
      </c>
      <c r="O396" s="27">
        <v>0.71120000000000005</v>
      </c>
      <c r="P396" s="27">
        <v>3.66</v>
      </c>
      <c r="Q396" s="27">
        <v>3.66</v>
      </c>
      <c r="R396" s="27">
        <v>3.66</v>
      </c>
      <c r="S396" s="27">
        <v>83</v>
      </c>
      <c r="T396" s="27">
        <v>83</v>
      </c>
      <c r="U396" s="27">
        <v>83</v>
      </c>
      <c r="V396" s="27">
        <v>3.78</v>
      </c>
      <c r="W396" s="27">
        <v>3.78</v>
      </c>
      <c r="X396" s="27">
        <v>3.78</v>
      </c>
      <c r="Y396" s="27">
        <v>15</v>
      </c>
      <c r="Z396" s="27">
        <v>15</v>
      </c>
      <c r="AA396" s="27">
        <v>15</v>
      </c>
      <c r="AB396" s="27">
        <v>-0.22789999999999999</v>
      </c>
      <c r="AC396" s="27">
        <v>-0.22789999999999999</v>
      </c>
      <c r="AD396" s="27">
        <v>-0.22789999999999999</v>
      </c>
      <c r="AE396" s="27" t="s">
        <v>58</v>
      </c>
      <c r="AF396" s="27">
        <v>58.12</v>
      </c>
      <c r="AG396" s="27">
        <v>3.1459786150702568E-6</v>
      </c>
      <c r="AH396" s="27">
        <v>0.183</v>
      </c>
      <c r="AI396" s="27">
        <v>4.8</v>
      </c>
      <c r="AJ396" s="27">
        <v>4.42</v>
      </c>
      <c r="AK396" s="118"/>
      <c r="AL396" s="291"/>
      <c r="AM396" s="30">
        <f t="shared" si="94"/>
        <v>0</v>
      </c>
      <c r="AQ396"/>
      <c r="AR396"/>
      <c r="AS396"/>
    </row>
    <row r="397" spans="1:45" s="106" customFormat="1" x14ac:dyDescent="0.25">
      <c r="A397" s="26" t="s">
        <v>80</v>
      </c>
      <c r="B397" s="26">
        <v>1.7</v>
      </c>
      <c r="C397" s="27">
        <v>3.81</v>
      </c>
      <c r="D397" s="27">
        <v>3.96</v>
      </c>
      <c r="E397" s="27">
        <f t="shared" ref="E397:E400" si="97">D397/C397</f>
        <v>1.0393700787401574</v>
      </c>
      <c r="F397" s="27"/>
      <c r="G397" s="27">
        <v>2.0390000000000001</v>
      </c>
      <c r="H397" s="27">
        <v>59914.879999999997</v>
      </c>
      <c r="I397" s="27">
        <v>74</v>
      </c>
      <c r="J397" s="27">
        <v>30</v>
      </c>
      <c r="K397" s="27">
        <v>65.38</v>
      </c>
      <c r="L397" s="27">
        <v>1.0337000000000001</v>
      </c>
      <c r="M397" s="27"/>
      <c r="N397" s="27">
        <v>0.32500000000000001</v>
      </c>
      <c r="O397" s="27">
        <v>0.71120000000000005</v>
      </c>
      <c r="P397" s="27">
        <v>3.66</v>
      </c>
      <c r="Q397" s="27">
        <v>3.66</v>
      </c>
      <c r="R397" s="27">
        <v>3.66</v>
      </c>
      <c r="S397" s="27">
        <v>83</v>
      </c>
      <c r="T397" s="27">
        <v>83</v>
      </c>
      <c r="U397" s="27">
        <v>83</v>
      </c>
      <c r="V397" s="27">
        <v>3.78</v>
      </c>
      <c r="W397" s="27">
        <v>3.78</v>
      </c>
      <c r="X397" s="27">
        <v>3.78</v>
      </c>
      <c r="Y397" s="27">
        <v>15</v>
      </c>
      <c r="Z397" s="27">
        <v>15</v>
      </c>
      <c r="AA397" s="27">
        <v>15</v>
      </c>
      <c r="AB397" s="27">
        <v>-0.22789999999999999</v>
      </c>
      <c r="AC397" s="27">
        <v>-0.22789999999999999</v>
      </c>
      <c r="AD397" s="27">
        <v>-0.22789999999999999</v>
      </c>
      <c r="AE397" s="27" t="s">
        <v>53</v>
      </c>
      <c r="AF397" s="27">
        <v>83.8</v>
      </c>
      <c r="AG397" s="85"/>
      <c r="AH397" s="27">
        <v>5.0000000000000001E-3</v>
      </c>
      <c r="AI397" s="27">
        <v>4</v>
      </c>
      <c r="AJ397" s="27">
        <v>3.69</v>
      </c>
      <c r="AK397" s="118">
        <v>6.6599999999999997E-9</v>
      </c>
      <c r="AL397" s="291"/>
      <c r="AM397" s="30">
        <f t="shared" si="94"/>
        <v>0</v>
      </c>
      <c r="AQ397"/>
      <c r="AR397"/>
      <c r="AS397"/>
    </row>
    <row r="398" spans="1:45" s="106" customFormat="1" ht="20.25" x14ac:dyDescent="0.25">
      <c r="A398" s="26" t="s">
        <v>80</v>
      </c>
      <c r="B398" s="26">
        <v>1.7</v>
      </c>
      <c r="C398" s="27">
        <v>3.81</v>
      </c>
      <c r="D398" s="27">
        <v>3.99</v>
      </c>
      <c r="E398" s="27">
        <f t="shared" si="97"/>
        <v>1.0472440944881891</v>
      </c>
      <c r="F398" s="27"/>
      <c r="G398" s="27">
        <v>2.0390000000000001</v>
      </c>
      <c r="H398" s="27">
        <v>59914.879999999997</v>
      </c>
      <c r="I398" s="27">
        <v>74</v>
      </c>
      <c r="J398" s="27">
        <v>30</v>
      </c>
      <c r="K398" s="27">
        <v>65.38</v>
      </c>
      <c r="L398" s="27">
        <v>1.0337000000000001</v>
      </c>
      <c r="M398" s="27"/>
      <c r="N398" s="27">
        <v>0.32500000000000001</v>
      </c>
      <c r="O398" s="27">
        <v>0.71120000000000005</v>
      </c>
      <c r="P398" s="27">
        <v>3.66</v>
      </c>
      <c r="Q398" s="27">
        <v>3.66</v>
      </c>
      <c r="R398" s="27">
        <v>3.66</v>
      </c>
      <c r="S398" s="27">
        <v>83</v>
      </c>
      <c r="T398" s="27">
        <v>83</v>
      </c>
      <c r="U398" s="27">
        <v>83</v>
      </c>
      <c r="V398" s="27">
        <v>3.78</v>
      </c>
      <c r="W398" s="27">
        <v>3.78</v>
      </c>
      <c r="X398" s="27">
        <v>3.78</v>
      </c>
      <c r="Y398" s="27">
        <v>15</v>
      </c>
      <c r="Z398" s="27">
        <v>15</v>
      </c>
      <c r="AA398" s="27">
        <v>15</v>
      </c>
      <c r="AB398" s="27">
        <v>-0.22789999999999999</v>
      </c>
      <c r="AC398" s="27">
        <v>-0.22789999999999999</v>
      </c>
      <c r="AD398" s="27">
        <v>-0.22789999999999999</v>
      </c>
      <c r="AE398" s="27" t="s">
        <v>54</v>
      </c>
      <c r="AF398" s="27">
        <v>131.29</v>
      </c>
      <c r="AG398" s="85"/>
      <c r="AH398" s="27">
        <v>8.0000000000000002E-3</v>
      </c>
      <c r="AI398" s="27">
        <v>4.0999999999999996</v>
      </c>
      <c r="AJ398" s="27">
        <v>4.0999999999999996</v>
      </c>
      <c r="AK398" s="85">
        <v>5.4999999999999996E-10</v>
      </c>
      <c r="AL398" s="291"/>
      <c r="AM398" s="30">
        <f t="shared" si="94"/>
        <v>0</v>
      </c>
      <c r="AQ398"/>
      <c r="AR398"/>
      <c r="AS398"/>
    </row>
    <row r="399" spans="1:45" s="106" customFormat="1" x14ac:dyDescent="0.25">
      <c r="A399" s="26" t="s">
        <v>80</v>
      </c>
      <c r="B399" s="26">
        <v>1.7</v>
      </c>
      <c r="C399" s="27">
        <v>3.81</v>
      </c>
      <c r="D399" s="27">
        <v>3.99</v>
      </c>
      <c r="E399" s="27">
        <f t="shared" si="97"/>
        <v>1.0472440944881891</v>
      </c>
      <c r="F399" s="27"/>
      <c r="G399" s="27">
        <v>2.0390000000000001</v>
      </c>
      <c r="H399" s="27">
        <v>59914.879999999997</v>
      </c>
      <c r="I399" s="27">
        <v>74</v>
      </c>
      <c r="J399" s="27">
        <v>30</v>
      </c>
      <c r="K399" s="27">
        <v>65.38</v>
      </c>
      <c r="L399" s="27">
        <v>1.0337000000000001</v>
      </c>
      <c r="M399" s="27"/>
      <c r="N399" s="27">
        <v>0.32500000000000001</v>
      </c>
      <c r="O399" s="27">
        <v>0.71120000000000005</v>
      </c>
      <c r="P399" s="27">
        <v>3.66</v>
      </c>
      <c r="Q399" s="27">
        <v>3.66</v>
      </c>
      <c r="R399" s="27">
        <v>3.66</v>
      </c>
      <c r="S399" s="27">
        <v>83</v>
      </c>
      <c r="T399" s="27">
        <v>83</v>
      </c>
      <c r="U399" s="27">
        <v>83</v>
      </c>
      <c r="V399" s="27">
        <v>3.78</v>
      </c>
      <c r="W399" s="27">
        <v>3.78</v>
      </c>
      <c r="X399" s="27">
        <v>3.78</v>
      </c>
      <c r="Y399" s="27">
        <v>15</v>
      </c>
      <c r="Z399" s="27">
        <v>15</v>
      </c>
      <c r="AA399" s="27">
        <v>15</v>
      </c>
      <c r="AB399" s="27">
        <v>-0.22789999999999999</v>
      </c>
      <c r="AC399" s="27">
        <v>-0.22789999999999999</v>
      </c>
      <c r="AD399" s="27">
        <v>-0.22789999999999999</v>
      </c>
      <c r="AE399" s="27" t="s">
        <v>55</v>
      </c>
      <c r="AF399" s="27">
        <v>146.06</v>
      </c>
      <c r="AG399" s="27"/>
      <c r="AH399" s="27">
        <v>0.21</v>
      </c>
      <c r="AI399" s="27">
        <v>5.13</v>
      </c>
      <c r="AJ399" s="27">
        <v>5.0999999999999996</v>
      </c>
      <c r="AK399" s="118"/>
      <c r="AL399" s="291"/>
      <c r="AM399" s="30">
        <f t="shared" si="94"/>
        <v>0</v>
      </c>
      <c r="AQ399"/>
      <c r="AR399"/>
      <c r="AS399"/>
    </row>
    <row r="400" spans="1:45" s="106" customFormat="1" x14ac:dyDescent="0.25">
      <c r="A400" s="26" t="s">
        <v>80</v>
      </c>
      <c r="B400" s="26">
        <v>1.7</v>
      </c>
      <c r="C400" s="27">
        <v>3.81</v>
      </c>
      <c r="D400" s="27"/>
      <c r="E400" s="27">
        <f t="shared" si="97"/>
        <v>0</v>
      </c>
      <c r="F400" s="27"/>
      <c r="G400" s="27">
        <v>2.0390000000000001</v>
      </c>
      <c r="H400" s="27">
        <v>59914.879999999997</v>
      </c>
      <c r="I400" s="27">
        <v>74</v>
      </c>
      <c r="J400" s="27">
        <v>30</v>
      </c>
      <c r="K400" s="27">
        <v>65.38</v>
      </c>
      <c r="L400" s="27">
        <v>1.0337000000000001</v>
      </c>
      <c r="M400" s="27"/>
      <c r="N400" s="27">
        <v>0.32500000000000001</v>
      </c>
      <c r="O400" s="27">
        <v>0.71120000000000005</v>
      </c>
      <c r="P400" s="27">
        <v>3.66</v>
      </c>
      <c r="Q400" s="27">
        <v>3.66</v>
      </c>
      <c r="R400" s="27">
        <v>3.66</v>
      </c>
      <c r="S400" s="27">
        <v>83</v>
      </c>
      <c r="T400" s="27">
        <v>83</v>
      </c>
      <c r="U400" s="27">
        <v>83</v>
      </c>
      <c r="V400" s="27">
        <v>3.78</v>
      </c>
      <c r="W400" s="27">
        <v>3.78</v>
      </c>
      <c r="X400" s="27">
        <v>3.78</v>
      </c>
      <c r="Y400" s="27">
        <v>15</v>
      </c>
      <c r="Z400" s="27">
        <v>15</v>
      </c>
      <c r="AA400" s="27">
        <v>15</v>
      </c>
      <c r="AB400" s="27">
        <v>-0.22789999999999999</v>
      </c>
      <c r="AC400" s="27">
        <v>-0.22789999999999999</v>
      </c>
      <c r="AD400" s="27">
        <v>-0.22789999999999999</v>
      </c>
      <c r="AE400" s="27" t="s">
        <v>56</v>
      </c>
      <c r="AF400" s="27">
        <v>222</v>
      </c>
      <c r="AG400" s="85"/>
      <c r="AH400" s="27">
        <v>8.0000000000000002E-3</v>
      </c>
      <c r="AI400" s="27">
        <v>4.2</v>
      </c>
      <c r="AJ400" s="27">
        <v>4.2</v>
      </c>
      <c r="AK400" s="118">
        <v>2.5000000000000002E-10</v>
      </c>
      <c r="AL400" s="291"/>
      <c r="AM400" s="30">
        <f t="shared" si="94"/>
        <v>0</v>
      </c>
      <c r="AQ400"/>
      <c r="AR400"/>
      <c r="AS400"/>
    </row>
    <row r="401" spans="1:45" s="147" customFormat="1" x14ac:dyDescent="0.25">
      <c r="A401" s="87" t="s">
        <v>81</v>
      </c>
      <c r="B401" s="87">
        <v>1.62</v>
      </c>
      <c r="C401" s="88">
        <v>3.39</v>
      </c>
      <c r="D401" s="88">
        <v>3.4</v>
      </c>
      <c r="E401" s="88">
        <f t="shared" si="96"/>
        <v>1.0029498525073746</v>
      </c>
      <c r="F401" s="88"/>
      <c r="G401" s="88">
        <v>1.736</v>
      </c>
      <c r="H401" s="88">
        <v>67027</v>
      </c>
      <c r="I401" s="88">
        <v>41</v>
      </c>
      <c r="J401" s="88">
        <v>4</v>
      </c>
      <c r="K401" s="88">
        <v>9.0120000000000005</v>
      </c>
      <c r="L401" s="88">
        <v>1.4904999999999999</v>
      </c>
      <c r="M401" s="88"/>
      <c r="N401" s="88">
        <v>0.32500000000000001</v>
      </c>
      <c r="O401" s="88">
        <v>0.71120000000000005</v>
      </c>
      <c r="P401" s="88">
        <v>3.66</v>
      </c>
      <c r="Q401" s="88">
        <v>3.66</v>
      </c>
      <c r="R401" s="88">
        <v>3.66</v>
      </c>
      <c r="S401" s="88">
        <v>83</v>
      </c>
      <c r="T401" s="88">
        <v>83</v>
      </c>
      <c r="U401" s="88">
        <v>83</v>
      </c>
      <c r="V401" s="88">
        <v>3.78</v>
      </c>
      <c r="W401" s="88">
        <v>3.78</v>
      </c>
      <c r="X401" s="88">
        <v>3.78</v>
      </c>
      <c r="Y401" s="88">
        <v>15</v>
      </c>
      <c r="Z401" s="88">
        <v>15</v>
      </c>
      <c r="AA401" s="88">
        <v>15</v>
      </c>
      <c r="AB401" s="88">
        <v>-0.22600000000000001</v>
      </c>
      <c r="AC401" s="88">
        <v>-0.22600000000000001</v>
      </c>
      <c r="AD401" s="88">
        <v>-0.22600000000000001</v>
      </c>
      <c r="AE401" s="88" t="s">
        <v>42</v>
      </c>
      <c r="AF401" s="88">
        <v>4.0019999999999998</v>
      </c>
      <c r="AG401" s="89">
        <v>1.213598928416634E-4</v>
      </c>
      <c r="AH401" s="88">
        <v>-0.39</v>
      </c>
      <c r="AI401" s="88">
        <v>2.66</v>
      </c>
      <c r="AJ401" s="88">
        <v>2.6</v>
      </c>
      <c r="AK401" s="120">
        <v>4.9999999999999998E-8</v>
      </c>
      <c r="AL401" s="296"/>
      <c r="AM401" s="91">
        <f t="shared" si="94"/>
        <v>0</v>
      </c>
      <c r="AQ401"/>
      <c r="AR401"/>
      <c r="AS401"/>
    </row>
    <row r="402" spans="1:45" s="147" customFormat="1" x14ac:dyDescent="0.25">
      <c r="A402" s="87" t="s">
        <v>81</v>
      </c>
      <c r="B402" s="87">
        <v>1.62</v>
      </c>
      <c r="C402" s="88">
        <v>3.39</v>
      </c>
      <c r="D402" s="88">
        <v>3.41</v>
      </c>
      <c r="E402" s="88">
        <f t="shared" si="96"/>
        <v>1.0058997050147493</v>
      </c>
      <c r="F402" s="88"/>
      <c r="G402" s="88">
        <v>1.736</v>
      </c>
      <c r="H402" s="88">
        <v>67027</v>
      </c>
      <c r="I402" s="88">
        <v>41</v>
      </c>
      <c r="J402" s="88">
        <v>4</v>
      </c>
      <c r="K402" s="88">
        <v>9.0120000000000005</v>
      </c>
      <c r="L402" s="88">
        <v>1.4904999999999999</v>
      </c>
      <c r="M402" s="88"/>
      <c r="N402" s="88">
        <v>0.32500000000000001</v>
      </c>
      <c r="O402" s="88">
        <v>0.71120000000000005</v>
      </c>
      <c r="P402" s="88">
        <v>3.66</v>
      </c>
      <c r="Q402" s="88">
        <v>3.66</v>
      </c>
      <c r="R402" s="88">
        <v>3.66</v>
      </c>
      <c r="S402" s="88">
        <v>83</v>
      </c>
      <c r="T402" s="88">
        <v>83</v>
      </c>
      <c r="U402" s="88">
        <v>83</v>
      </c>
      <c r="V402" s="88">
        <v>3.78</v>
      </c>
      <c r="W402" s="88">
        <v>3.78</v>
      </c>
      <c r="X402" s="88">
        <v>3.78</v>
      </c>
      <c r="Y402" s="88">
        <v>15</v>
      </c>
      <c r="Z402" s="88">
        <v>15</v>
      </c>
      <c r="AA402" s="88">
        <v>15</v>
      </c>
      <c r="AB402" s="88">
        <v>-0.22600000000000001</v>
      </c>
      <c r="AC402" s="88">
        <v>-0.22600000000000001</v>
      </c>
      <c r="AD402" s="88">
        <v>-0.22600000000000001</v>
      </c>
      <c r="AE402" s="88" t="s">
        <v>43</v>
      </c>
      <c r="AF402" s="88">
        <v>2.0099999999999998</v>
      </c>
      <c r="AG402" s="89">
        <v>1.0828692705685033E-4</v>
      </c>
      <c r="AH402" s="88">
        <v>-0.217</v>
      </c>
      <c r="AI402" s="88">
        <v>2.76</v>
      </c>
      <c r="AJ402" s="88">
        <v>2.89</v>
      </c>
      <c r="AK402" s="120">
        <v>4.0000000000000001E-8</v>
      </c>
      <c r="AL402" s="296">
        <v>1.2E-2</v>
      </c>
      <c r="AM402" s="91">
        <f t="shared" si="94"/>
        <v>48000.000000000007</v>
      </c>
      <c r="AQ402"/>
      <c r="AR402"/>
      <c r="AS402"/>
    </row>
    <row r="403" spans="1:45" s="147" customFormat="1" x14ac:dyDescent="0.25">
      <c r="A403" s="87" t="s">
        <v>81</v>
      </c>
      <c r="B403" s="87">
        <v>1.62</v>
      </c>
      <c r="C403" s="88">
        <v>3.39</v>
      </c>
      <c r="D403" s="88">
        <v>3.43</v>
      </c>
      <c r="E403" s="88">
        <f t="shared" si="96"/>
        <v>1.0117994100294985</v>
      </c>
      <c r="F403" s="88"/>
      <c r="G403" s="88">
        <v>1.736</v>
      </c>
      <c r="H403" s="88">
        <v>67027</v>
      </c>
      <c r="I403" s="88">
        <v>41</v>
      </c>
      <c r="J403" s="88">
        <v>4</v>
      </c>
      <c r="K403" s="88">
        <v>9.0120000000000005</v>
      </c>
      <c r="L403" s="88">
        <v>1.4904999999999999</v>
      </c>
      <c r="M403" s="88"/>
      <c r="N403" s="88">
        <v>0.32500000000000001</v>
      </c>
      <c r="O403" s="88">
        <v>0.71120000000000005</v>
      </c>
      <c r="P403" s="88">
        <v>3.66</v>
      </c>
      <c r="Q403" s="88">
        <v>3.66</v>
      </c>
      <c r="R403" s="88">
        <v>3.66</v>
      </c>
      <c r="S403" s="88">
        <v>83</v>
      </c>
      <c r="T403" s="88">
        <v>83</v>
      </c>
      <c r="U403" s="88">
        <v>83</v>
      </c>
      <c r="V403" s="88">
        <v>3.78</v>
      </c>
      <c r="W403" s="88">
        <v>3.78</v>
      </c>
      <c r="X403" s="88">
        <v>3.78</v>
      </c>
      <c r="Y403" s="88">
        <v>15</v>
      </c>
      <c r="Z403" s="88">
        <v>15</v>
      </c>
      <c r="AA403" s="88">
        <v>15</v>
      </c>
      <c r="AB403" s="88">
        <v>-0.22600000000000001</v>
      </c>
      <c r="AC403" s="88">
        <v>-0.22600000000000001</v>
      </c>
      <c r="AD403" s="88">
        <v>-0.22600000000000001</v>
      </c>
      <c r="AE403" s="88" t="s">
        <v>44</v>
      </c>
      <c r="AF403" s="88">
        <v>31.998999999999999</v>
      </c>
      <c r="AG403" s="89">
        <v>1.5402755908922099E-5</v>
      </c>
      <c r="AH403" s="88">
        <v>2.1999999999999999E-2</v>
      </c>
      <c r="AI403" s="88">
        <v>2.94</v>
      </c>
      <c r="AJ403" s="88">
        <v>3.46</v>
      </c>
      <c r="AK403" s="120">
        <v>6.4000000000000002E-9</v>
      </c>
      <c r="AL403" s="296"/>
      <c r="AM403" s="91">
        <f t="shared" si="94"/>
        <v>0</v>
      </c>
      <c r="AQ403"/>
      <c r="AR403"/>
      <c r="AS403"/>
    </row>
    <row r="404" spans="1:45" s="147" customFormat="1" x14ac:dyDescent="0.25">
      <c r="A404" s="87" t="s">
        <v>81</v>
      </c>
      <c r="B404" s="87">
        <v>1.62</v>
      </c>
      <c r="C404" s="88">
        <v>3.39</v>
      </c>
      <c r="D404" s="88">
        <v>3.39</v>
      </c>
      <c r="E404" s="88">
        <f t="shared" si="96"/>
        <v>1</v>
      </c>
      <c r="F404" s="88"/>
      <c r="G404" s="88">
        <v>1.736</v>
      </c>
      <c r="H404" s="88">
        <v>67027</v>
      </c>
      <c r="I404" s="88">
        <v>41</v>
      </c>
      <c r="J404" s="88">
        <v>4</v>
      </c>
      <c r="K404" s="88">
        <v>9.0120000000000005</v>
      </c>
      <c r="L404" s="88">
        <v>1.4904999999999999</v>
      </c>
      <c r="M404" s="88"/>
      <c r="N404" s="88">
        <v>0.32500000000000001</v>
      </c>
      <c r="O404" s="88">
        <v>0.71120000000000005</v>
      </c>
      <c r="P404" s="88">
        <v>3.66</v>
      </c>
      <c r="Q404" s="88">
        <v>3.66</v>
      </c>
      <c r="R404" s="88">
        <v>3.66</v>
      </c>
      <c r="S404" s="88">
        <v>83</v>
      </c>
      <c r="T404" s="88">
        <v>83</v>
      </c>
      <c r="U404" s="88">
        <v>83</v>
      </c>
      <c r="V404" s="88">
        <v>3.78</v>
      </c>
      <c r="W404" s="88">
        <v>3.78</v>
      </c>
      <c r="X404" s="88">
        <v>3.78</v>
      </c>
      <c r="Y404" s="88">
        <v>15</v>
      </c>
      <c r="Z404" s="88">
        <v>15</v>
      </c>
      <c r="AA404" s="88">
        <v>15</v>
      </c>
      <c r="AB404" s="88">
        <v>-0.22600000000000001</v>
      </c>
      <c r="AC404" s="88">
        <v>-0.22600000000000001</v>
      </c>
      <c r="AD404" s="88">
        <v>-0.22600000000000001</v>
      </c>
      <c r="AE404" s="88" t="s">
        <v>45</v>
      </c>
      <c r="AF404" s="88">
        <v>44.01</v>
      </c>
      <c r="AG404" s="89">
        <v>8.9625087063364713E-6</v>
      </c>
      <c r="AH404" s="88">
        <v>0.22500000000000001</v>
      </c>
      <c r="AI404" s="88">
        <v>3.24</v>
      </c>
      <c r="AJ404" s="88">
        <v>3.3</v>
      </c>
      <c r="AK404" s="221">
        <v>3E-9</v>
      </c>
      <c r="AL404" s="296">
        <v>1.5982053385600485</v>
      </c>
      <c r="AM404" s="91">
        <f t="shared" si="94"/>
        <v>479461.60156801454</v>
      </c>
      <c r="AQ404"/>
      <c r="AR404"/>
      <c r="AS404"/>
    </row>
    <row r="405" spans="1:45" s="147" customFormat="1" x14ac:dyDescent="0.25">
      <c r="A405" s="87" t="s">
        <v>81</v>
      </c>
      <c r="B405" s="87">
        <v>1.62</v>
      </c>
      <c r="C405" s="88">
        <v>3.39</v>
      </c>
      <c r="D405" s="88">
        <v>3.4329999999999998</v>
      </c>
      <c r="E405" s="88">
        <f t="shared" ref="E405" si="98">D405/C405</f>
        <v>1.0126843657817108</v>
      </c>
      <c r="F405" s="88"/>
      <c r="G405" s="88">
        <v>1.736</v>
      </c>
      <c r="H405" s="88">
        <v>67027</v>
      </c>
      <c r="I405" s="88">
        <v>41</v>
      </c>
      <c r="J405" s="88">
        <v>4</v>
      </c>
      <c r="K405" s="88">
        <v>9.0120000000000005</v>
      </c>
      <c r="L405" s="88">
        <v>1.4904999999999999</v>
      </c>
      <c r="M405" s="88"/>
      <c r="N405" s="88">
        <v>0.32500000000000001</v>
      </c>
      <c r="O405" s="88">
        <v>0.71120000000000005</v>
      </c>
      <c r="P405" s="88">
        <v>3.66</v>
      </c>
      <c r="Q405" s="88">
        <v>3.66</v>
      </c>
      <c r="R405" s="88">
        <v>3.66</v>
      </c>
      <c r="S405" s="88">
        <v>83</v>
      </c>
      <c r="T405" s="88">
        <v>83</v>
      </c>
      <c r="U405" s="88">
        <v>83</v>
      </c>
      <c r="V405" s="88">
        <v>3.78</v>
      </c>
      <c r="W405" s="88">
        <v>3.78</v>
      </c>
      <c r="X405" s="88">
        <v>3.78</v>
      </c>
      <c r="Y405" s="88">
        <v>15</v>
      </c>
      <c r="Z405" s="88">
        <v>15</v>
      </c>
      <c r="AA405" s="88">
        <v>15</v>
      </c>
      <c r="AB405" s="88">
        <v>-0.22600000000000001</v>
      </c>
      <c r="AC405" s="88">
        <v>-0.22600000000000001</v>
      </c>
      <c r="AD405" s="88">
        <v>-0.22600000000000001</v>
      </c>
      <c r="AE405" s="88" t="s">
        <v>536</v>
      </c>
      <c r="AF405" s="88">
        <v>46.005499999999998</v>
      </c>
      <c r="AG405" s="89"/>
      <c r="AH405" s="88">
        <v>0.83399999999999996</v>
      </c>
      <c r="AI405" s="88">
        <v>3.22</v>
      </c>
      <c r="AJ405" s="88">
        <v>3.3</v>
      </c>
      <c r="AK405" s="221"/>
      <c r="AL405" s="296"/>
      <c r="AM405" s="91"/>
      <c r="AQ405"/>
      <c r="AR405"/>
      <c r="AS405"/>
    </row>
    <row r="406" spans="1:45" s="147" customFormat="1" x14ac:dyDescent="0.25">
      <c r="A406" s="87" t="s">
        <v>81</v>
      </c>
      <c r="B406" s="87">
        <v>1.62</v>
      </c>
      <c r="C406" s="88">
        <v>3.39</v>
      </c>
      <c r="D406" s="88">
        <v>3.4329999999999998</v>
      </c>
      <c r="E406" s="88">
        <f t="shared" si="96"/>
        <v>1.0126843657817108</v>
      </c>
      <c r="F406" s="88"/>
      <c r="G406" s="88">
        <v>1.736</v>
      </c>
      <c r="H406" s="88">
        <v>67027</v>
      </c>
      <c r="I406" s="88">
        <v>41</v>
      </c>
      <c r="J406" s="88">
        <v>4</v>
      </c>
      <c r="K406" s="88">
        <v>9.0120000000000005</v>
      </c>
      <c r="L406" s="88">
        <v>1.4904999999999999</v>
      </c>
      <c r="M406" s="88"/>
      <c r="N406" s="88">
        <v>0.32500000000000001</v>
      </c>
      <c r="O406" s="88">
        <v>0.71120000000000005</v>
      </c>
      <c r="P406" s="88">
        <v>3.66</v>
      </c>
      <c r="Q406" s="88">
        <v>3.66</v>
      </c>
      <c r="R406" s="88">
        <v>3.66</v>
      </c>
      <c r="S406" s="88">
        <v>83</v>
      </c>
      <c r="T406" s="88">
        <v>83</v>
      </c>
      <c r="U406" s="88">
        <v>83</v>
      </c>
      <c r="V406" s="88">
        <v>3.78</v>
      </c>
      <c r="W406" s="88">
        <v>3.78</v>
      </c>
      <c r="X406" s="88">
        <v>3.78</v>
      </c>
      <c r="Y406" s="88">
        <v>15</v>
      </c>
      <c r="Z406" s="88">
        <v>15</v>
      </c>
      <c r="AA406" s="88">
        <v>15</v>
      </c>
      <c r="AB406" s="88">
        <v>-0.22600000000000001</v>
      </c>
      <c r="AC406" s="88">
        <v>-0.22600000000000001</v>
      </c>
      <c r="AD406" s="88">
        <v>-0.22600000000000001</v>
      </c>
      <c r="AE406" s="88" t="s">
        <v>46</v>
      </c>
      <c r="AF406" s="88">
        <v>28</v>
      </c>
      <c r="AG406" s="89">
        <v>1.4859953853764374E-5</v>
      </c>
      <c r="AH406" s="88">
        <v>3.6999999999999998E-2</v>
      </c>
      <c r="AI406" s="88">
        <v>3.13</v>
      </c>
      <c r="AJ406" s="88">
        <v>3.64</v>
      </c>
      <c r="AK406" s="222">
        <v>1.1800000000000001E-9</v>
      </c>
      <c r="AL406" s="296">
        <v>6.4759114392198044E-2</v>
      </c>
      <c r="AM406" s="91">
        <f t="shared" si="94"/>
        <v>7641.5754982793696</v>
      </c>
      <c r="AQ406"/>
      <c r="AR406"/>
      <c r="AS406"/>
    </row>
    <row r="407" spans="1:45" s="147" customFormat="1" x14ac:dyDescent="0.25">
      <c r="A407" s="87" t="s">
        <v>81</v>
      </c>
      <c r="B407" s="87">
        <v>1.62</v>
      </c>
      <c r="C407" s="88">
        <v>3.39</v>
      </c>
      <c r="D407" s="88">
        <v>3.5030000000000001</v>
      </c>
      <c r="E407" s="88">
        <f t="shared" si="96"/>
        <v>1.0333333333333334</v>
      </c>
      <c r="F407" s="88"/>
      <c r="G407" s="88">
        <v>1.736</v>
      </c>
      <c r="H407" s="88">
        <v>67027</v>
      </c>
      <c r="I407" s="88">
        <v>41</v>
      </c>
      <c r="J407" s="88">
        <v>4</v>
      </c>
      <c r="K407" s="88">
        <v>9.0120000000000005</v>
      </c>
      <c r="L407" s="88">
        <v>1.4904999999999999</v>
      </c>
      <c r="M407" s="88"/>
      <c r="N407" s="88">
        <v>0.32500000000000001</v>
      </c>
      <c r="O407" s="88">
        <v>0.71120000000000005</v>
      </c>
      <c r="P407" s="88">
        <v>3.66</v>
      </c>
      <c r="Q407" s="88">
        <v>3.66</v>
      </c>
      <c r="R407" s="88">
        <v>3.66</v>
      </c>
      <c r="S407" s="88">
        <v>83</v>
      </c>
      <c r="T407" s="88">
        <v>83</v>
      </c>
      <c r="U407" s="88">
        <v>83</v>
      </c>
      <c r="V407" s="88">
        <v>3.78</v>
      </c>
      <c r="W407" s="88">
        <v>3.78</v>
      </c>
      <c r="X407" s="88">
        <v>3.78</v>
      </c>
      <c r="Y407" s="88">
        <v>15</v>
      </c>
      <c r="Z407" s="88">
        <v>15</v>
      </c>
      <c r="AA407" s="88">
        <v>15</v>
      </c>
      <c r="AB407" s="88">
        <v>-0.22600000000000001</v>
      </c>
      <c r="AC407" s="88">
        <v>-0.22600000000000001</v>
      </c>
      <c r="AD407" s="88">
        <v>-0.22600000000000001</v>
      </c>
      <c r="AE407" s="88" t="s">
        <v>47</v>
      </c>
      <c r="AF407" s="88">
        <v>16.04</v>
      </c>
      <c r="AG407" s="89">
        <v>1.6328551327402565E-5</v>
      </c>
      <c r="AH407" s="88">
        <v>1.0999999999999999E-2</v>
      </c>
      <c r="AI407" s="88">
        <v>3.25</v>
      </c>
      <c r="AJ407" s="88">
        <v>3.8</v>
      </c>
      <c r="AK407" s="127">
        <v>4.7000000000000003E-10</v>
      </c>
      <c r="AL407" s="296">
        <v>0.24429016338041351</v>
      </c>
      <c r="AM407" s="91">
        <f t="shared" si="94"/>
        <v>11481.637678879433</v>
      </c>
      <c r="AQ407"/>
      <c r="AR407"/>
      <c r="AS407"/>
    </row>
    <row r="408" spans="1:45" s="147" customFormat="1" x14ac:dyDescent="0.25">
      <c r="A408" s="87" t="s">
        <v>81</v>
      </c>
      <c r="B408" s="87">
        <v>1.62</v>
      </c>
      <c r="C408" s="88">
        <v>3.39</v>
      </c>
      <c r="D408" s="88">
        <v>3.5030000000000001</v>
      </c>
      <c r="E408" s="88">
        <f t="shared" ref="E408" si="99">D408/C408</f>
        <v>1.0333333333333334</v>
      </c>
      <c r="F408" s="88"/>
      <c r="G408" s="88">
        <v>1.736</v>
      </c>
      <c r="H408" s="88">
        <v>67027</v>
      </c>
      <c r="I408" s="88">
        <v>41</v>
      </c>
      <c r="J408" s="88">
        <v>4</v>
      </c>
      <c r="K408" s="88">
        <v>9.0120000000000005</v>
      </c>
      <c r="L408" s="88">
        <v>1.4904999999999999</v>
      </c>
      <c r="M408" s="88"/>
      <c r="N408" s="88">
        <v>0.32500000000000001</v>
      </c>
      <c r="O408" s="88">
        <v>0.71120000000000005</v>
      </c>
      <c r="P408" s="88">
        <v>3.66</v>
      </c>
      <c r="Q408" s="88">
        <v>3.66</v>
      </c>
      <c r="R408" s="88">
        <v>3.66</v>
      </c>
      <c r="S408" s="88">
        <v>83</v>
      </c>
      <c r="T408" s="88">
        <v>83</v>
      </c>
      <c r="U408" s="88">
        <v>83</v>
      </c>
      <c r="V408" s="88">
        <v>3.78</v>
      </c>
      <c r="W408" s="88">
        <v>3.78</v>
      </c>
      <c r="X408" s="88">
        <v>3.78</v>
      </c>
      <c r="Y408" s="88">
        <v>15</v>
      </c>
      <c r="Z408" s="88">
        <v>15</v>
      </c>
      <c r="AA408" s="88">
        <v>15</v>
      </c>
      <c r="AB408" s="88">
        <v>-0.22600000000000001</v>
      </c>
      <c r="AC408" s="88">
        <v>-0.22600000000000001</v>
      </c>
      <c r="AD408" s="88">
        <v>-0.22600000000000001</v>
      </c>
      <c r="AE408" s="88" t="s">
        <v>537</v>
      </c>
      <c r="AF408" s="88">
        <v>64.066000000000003</v>
      </c>
      <c r="AG408" s="89"/>
      <c r="AH408" s="88">
        <v>0.251</v>
      </c>
      <c r="AI408" s="88">
        <v>3.55</v>
      </c>
      <c r="AJ408" s="88">
        <v>4.0999999999999996</v>
      </c>
      <c r="AK408" s="127"/>
      <c r="AL408" s="296"/>
      <c r="AM408" s="91"/>
      <c r="AQ408"/>
      <c r="AR408"/>
      <c r="AS408"/>
    </row>
    <row r="409" spans="1:45" s="147" customFormat="1" x14ac:dyDescent="0.25">
      <c r="A409" s="87" t="s">
        <v>81</v>
      </c>
      <c r="B409" s="87">
        <v>1.62</v>
      </c>
      <c r="C409" s="88">
        <v>3.39</v>
      </c>
      <c r="D409" s="88">
        <v>3.5070000000000001</v>
      </c>
      <c r="E409" s="88">
        <f t="shared" si="96"/>
        <v>1.0345132743362833</v>
      </c>
      <c r="F409" s="88"/>
      <c r="G409" s="88">
        <v>1.736</v>
      </c>
      <c r="H409" s="88">
        <v>67027</v>
      </c>
      <c r="I409" s="88">
        <v>41</v>
      </c>
      <c r="J409" s="88">
        <v>4</v>
      </c>
      <c r="K409" s="88">
        <v>9.0120000000000005</v>
      </c>
      <c r="L409" s="88">
        <v>1.4904999999999999</v>
      </c>
      <c r="M409" s="88"/>
      <c r="N409" s="88">
        <v>0.32500000000000001</v>
      </c>
      <c r="O409" s="88">
        <v>0.71120000000000005</v>
      </c>
      <c r="P409" s="88">
        <v>3.66</v>
      </c>
      <c r="Q409" s="88">
        <v>3.66</v>
      </c>
      <c r="R409" s="88">
        <v>3.66</v>
      </c>
      <c r="S409" s="88">
        <v>83</v>
      </c>
      <c r="T409" s="88">
        <v>83</v>
      </c>
      <c r="U409" s="88">
        <v>83</v>
      </c>
      <c r="V409" s="88">
        <v>3.78</v>
      </c>
      <c r="W409" s="88">
        <v>3.78</v>
      </c>
      <c r="X409" s="88">
        <v>3.78</v>
      </c>
      <c r="Y409" s="88">
        <v>15</v>
      </c>
      <c r="Z409" s="88">
        <v>15</v>
      </c>
      <c r="AA409" s="88">
        <v>15</v>
      </c>
      <c r="AB409" s="88">
        <v>-0.22600000000000001</v>
      </c>
      <c r="AC409" s="88">
        <v>-0.22600000000000001</v>
      </c>
      <c r="AD409" s="88">
        <v>-0.22600000000000001</v>
      </c>
      <c r="AE409" s="88" t="s">
        <v>48</v>
      </c>
      <c r="AF409" s="88">
        <v>28.05</v>
      </c>
      <c r="AG409" s="88">
        <v>8.597859657763983E-6</v>
      </c>
      <c r="AH409" s="88">
        <v>8.6999999999999994E-2</v>
      </c>
      <c r="AI409" s="88">
        <v>3.59</v>
      </c>
      <c r="AJ409" s="88">
        <v>3.9</v>
      </c>
      <c r="AK409" s="127">
        <v>2.7099999999999999E-11</v>
      </c>
      <c r="AL409" s="296"/>
      <c r="AM409" s="97">
        <f t="shared" si="94"/>
        <v>0</v>
      </c>
      <c r="AQ409"/>
      <c r="AR409"/>
      <c r="AS409"/>
    </row>
    <row r="410" spans="1:45" s="147" customFormat="1" x14ac:dyDescent="0.25">
      <c r="A410" s="87" t="s">
        <v>81</v>
      </c>
      <c r="B410" s="87">
        <v>1.62</v>
      </c>
      <c r="C410" s="88">
        <v>3.39</v>
      </c>
      <c r="D410" s="88">
        <v>3.52</v>
      </c>
      <c r="E410" s="88">
        <f t="shared" si="96"/>
        <v>1.0383480825958702</v>
      </c>
      <c r="F410" s="88"/>
      <c r="G410" s="88">
        <v>1.736</v>
      </c>
      <c r="H410" s="88">
        <v>67027</v>
      </c>
      <c r="I410" s="88">
        <v>41</v>
      </c>
      <c r="J410" s="88">
        <v>4</v>
      </c>
      <c r="K410" s="88">
        <v>9.0120000000000005</v>
      </c>
      <c r="L410" s="88">
        <v>1.4904999999999999</v>
      </c>
      <c r="M410" s="88"/>
      <c r="N410" s="88">
        <v>0.32500000000000001</v>
      </c>
      <c r="O410" s="88">
        <v>0.71120000000000005</v>
      </c>
      <c r="P410" s="88">
        <v>3.66</v>
      </c>
      <c r="Q410" s="88">
        <v>3.66</v>
      </c>
      <c r="R410" s="88">
        <v>3.66</v>
      </c>
      <c r="S410" s="88">
        <v>83</v>
      </c>
      <c r="T410" s="88">
        <v>83</v>
      </c>
      <c r="U410" s="88">
        <v>83</v>
      </c>
      <c r="V410" s="88">
        <v>3.78</v>
      </c>
      <c r="W410" s="88">
        <v>3.78</v>
      </c>
      <c r="X410" s="88">
        <v>3.78</v>
      </c>
      <c r="Y410" s="88">
        <v>15</v>
      </c>
      <c r="Z410" s="88">
        <v>15</v>
      </c>
      <c r="AA410" s="88">
        <v>15</v>
      </c>
      <c r="AB410" s="88">
        <v>-0.22600000000000001</v>
      </c>
      <c r="AC410" s="88">
        <v>-0.22600000000000001</v>
      </c>
      <c r="AD410" s="88">
        <v>-0.22600000000000001</v>
      </c>
      <c r="AE410" s="88" t="s">
        <v>49</v>
      </c>
      <c r="AF410" s="88">
        <v>30.07</v>
      </c>
      <c r="AG410" s="88">
        <v>7.4674534117532306E-6</v>
      </c>
      <c r="AH410" s="88">
        <v>9.9000000000000005E-2</v>
      </c>
      <c r="AI410" s="88">
        <v>3.72</v>
      </c>
      <c r="AJ410" s="88">
        <v>4</v>
      </c>
      <c r="AK410" s="127">
        <v>9.7099999999999996E-12</v>
      </c>
      <c r="AL410" s="296"/>
      <c r="AM410" s="97">
        <f t="shared" si="94"/>
        <v>0</v>
      </c>
      <c r="AQ410"/>
      <c r="AR410"/>
      <c r="AS410"/>
    </row>
    <row r="411" spans="1:45" s="147" customFormat="1" x14ac:dyDescent="0.25">
      <c r="A411" s="87" t="s">
        <v>81</v>
      </c>
      <c r="B411" s="87">
        <v>1.62</v>
      </c>
      <c r="C411" s="88">
        <v>3.39</v>
      </c>
      <c r="D411" s="88">
        <v>3.56</v>
      </c>
      <c r="E411" s="88">
        <f t="shared" si="96"/>
        <v>1.0501474926253687</v>
      </c>
      <c r="F411" s="88"/>
      <c r="G411" s="88">
        <v>1.736</v>
      </c>
      <c r="H411" s="88">
        <v>67027</v>
      </c>
      <c r="I411" s="88">
        <v>41</v>
      </c>
      <c r="J411" s="88">
        <v>4</v>
      </c>
      <c r="K411" s="88">
        <v>9.0120000000000005</v>
      </c>
      <c r="L411" s="88">
        <v>1.4904999999999999</v>
      </c>
      <c r="M411" s="88"/>
      <c r="N411" s="88">
        <v>0.32500000000000001</v>
      </c>
      <c r="O411" s="88">
        <v>0.71120000000000005</v>
      </c>
      <c r="P411" s="88">
        <v>3.66</v>
      </c>
      <c r="Q411" s="88">
        <v>3.66</v>
      </c>
      <c r="R411" s="88">
        <v>3.66</v>
      </c>
      <c r="S411" s="88">
        <v>83</v>
      </c>
      <c r="T411" s="88">
        <v>83</v>
      </c>
      <c r="U411" s="88">
        <v>83</v>
      </c>
      <c r="V411" s="88">
        <v>3.78</v>
      </c>
      <c r="W411" s="88">
        <v>3.78</v>
      </c>
      <c r="X411" s="88">
        <v>3.78</v>
      </c>
      <c r="Y411" s="88">
        <v>15</v>
      </c>
      <c r="Z411" s="88">
        <v>15</v>
      </c>
      <c r="AA411" s="88">
        <v>15</v>
      </c>
      <c r="AB411" s="88">
        <v>-0.22600000000000001</v>
      </c>
      <c r="AC411" s="88">
        <v>-0.22600000000000001</v>
      </c>
      <c r="AD411" s="88">
        <v>-0.22600000000000001</v>
      </c>
      <c r="AE411" s="88" t="s">
        <v>50</v>
      </c>
      <c r="AF411" s="88">
        <v>42.08</v>
      </c>
      <c r="AG411" s="88">
        <v>4.9578486170417476E-6</v>
      </c>
      <c r="AH411" s="88">
        <v>0.14199999999999999</v>
      </c>
      <c r="AI411" s="88">
        <v>4.03</v>
      </c>
      <c r="AJ411" s="88">
        <v>4.5</v>
      </c>
      <c r="AK411" s="127">
        <v>5.6200000000000003E-13</v>
      </c>
      <c r="AL411" s="296"/>
      <c r="AM411" s="97">
        <f t="shared" si="94"/>
        <v>0</v>
      </c>
      <c r="AQ411"/>
      <c r="AR411"/>
      <c r="AS411"/>
    </row>
    <row r="412" spans="1:45" s="147" customFormat="1" x14ac:dyDescent="0.25">
      <c r="A412" s="87" t="s">
        <v>81</v>
      </c>
      <c r="B412" s="87">
        <v>1.62</v>
      </c>
      <c r="C412" s="88">
        <v>3.39</v>
      </c>
      <c r="D412" s="88">
        <v>3.6057000000000001</v>
      </c>
      <c r="E412" s="88">
        <f t="shared" si="96"/>
        <v>1.0636283185840707</v>
      </c>
      <c r="F412" s="88"/>
      <c r="G412" s="88">
        <v>1.736</v>
      </c>
      <c r="H412" s="88">
        <v>67027</v>
      </c>
      <c r="I412" s="88">
        <v>41</v>
      </c>
      <c r="J412" s="88">
        <v>4</v>
      </c>
      <c r="K412" s="88">
        <v>9.0120000000000005</v>
      </c>
      <c r="L412" s="88">
        <v>1.4904999999999999</v>
      </c>
      <c r="M412" s="88"/>
      <c r="N412" s="88">
        <v>0.32500000000000001</v>
      </c>
      <c r="O412" s="88">
        <v>0.71120000000000005</v>
      </c>
      <c r="P412" s="88">
        <v>3.66</v>
      </c>
      <c r="Q412" s="88">
        <v>3.66</v>
      </c>
      <c r="R412" s="88">
        <v>3.66</v>
      </c>
      <c r="S412" s="88">
        <v>83</v>
      </c>
      <c r="T412" s="88">
        <v>83</v>
      </c>
      <c r="U412" s="88">
        <v>83</v>
      </c>
      <c r="V412" s="88">
        <v>3.78</v>
      </c>
      <c r="W412" s="88">
        <v>3.78</v>
      </c>
      <c r="X412" s="88">
        <v>3.78</v>
      </c>
      <c r="Y412" s="88">
        <v>15</v>
      </c>
      <c r="Z412" s="88">
        <v>15</v>
      </c>
      <c r="AA412" s="88">
        <v>15</v>
      </c>
      <c r="AB412" s="88">
        <v>-0.22600000000000001</v>
      </c>
      <c r="AC412" s="88">
        <v>-0.22600000000000001</v>
      </c>
      <c r="AD412" s="88">
        <v>-0.22600000000000001</v>
      </c>
      <c r="AE412" s="88" t="s">
        <v>51</v>
      </c>
      <c r="AF412" s="88">
        <v>44.1</v>
      </c>
      <c r="AG412" s="88">
        <v>4.5187843755253608E-6</v>
      </c>
      <c r="AH412" s="88">
        <v>0.152</v>
      </c>
      <c r="AI412" s="88">
        <v>4.16</v>
      </c>
      <c r="AJ412" s="88">
        <v>4.3</v>
      </c>
      <c r="AK412" s="127">
        <v>6.0999999999999997E-15</v>
      </c>
      <c r="AL412" s="296"/>
      <c r="AM412" s="97">
        <f t="shared" si="94"/>
        <v>0</v>
      </c>
      <c r="AQ412"/>
      <c r="AR412"/>
      <c r="AS412"/>
    </row>
    <row r="413" spans="1:45" s="147" customFormat="1" x14ac:dyDescent="0.25">
      <c r="A413" s="87" t="s">
        <v>81</v>
      </c>
      <c r="B413" s="87">
        <v>1.62</v>
      </c>
      <c r="C413" s="88">
        <v>3.39</v>
      </c>
      <c r="D413" s="88">
        <v>3.6019999999999999</v>
      </c>
      <c r="E413" s="88">
        <f t="shared" si="96"/>
        <v>1.062536873156342</v>
      </c>
      <c r="F413" s="88"/>
      <c r="G413" s="88">
        <v>1.736</v>
      </c>
      <c r="H413" s="88">
        <v>67027</v>
      </c>
      <c r="I413" s="88">
        <v>41</v>
      </c>
      <c r="J413" s="88">
        <v>4</v>
      </c>
      <c r="K413" s="88">
        <v>9.0120000000000005</v>
      </c>
      <c r="L413" s="88">
        <v>1.4904999999999999</v>
      </c>
      <c r="M413" s="88"/>
      <c r="N413" s="88">
        <v>0.32500000000000001</v>
      </c>
      <c r="O413" s="88">
        <v>0.71120000000000005</v>
      </c>
      <c r="P413" s="88">
        <v>3.66</v>
      </c>
      <c r="Q413" s="88">
        <v>3.66</v>
      </c>
      <c r="R413" s="88">
        <v>3.66</v>
      </c>
      <c r="S413" s="88">
        <v>83</v>
      </c>
      <c r="T413" s="88">
        <v>83</v>
      </c>
      <c r="U413" s="88">
        <v>83</v>
      </c>
      <c r="V413" s="88">
        <v>3.78</v>
      </c>
      <c r="W413" s="88">
        <v>3.78</v>
      </c>
      <c r="X413" s="88">
        <v>3.78</v>
      </c>
      <c r="Y413" s="88">
        <v>15</v>
      </c>
      <c r="Z413" s="88">
        <v>15</v>
      </c>
      <c r="AA413" s="88">
        <v>15</v>
      </c>
      <c r="AB413" s="88">
        <v>-0.22600000000000001</v>
      </c>
      <c r="AC413" s="88">
        <v>-0.22600000000000001</v>
      </c>
      <c r="AD413" s="88">
        <v>-0.22600000000000001</v>
      </c>
      <c r="AE413" s="88" t="s">
        <v>52</v>
      </c>
      <c r="AF413" s="88">
        <v>58.12</v>
      </c>
      <c r="AG413" s="88">
        <v>2.9135357642312415E-6</v>
      </c>
      <c r="AH413" s="88">
        <v>0.2</v>
      </c>
      <c r="AI413" s="88">
        <v>4.5199999999999996</v>
      </c>
      <c r="AJ413" s="88">
        <v>4.5</v>
      </c>
      <c r="AK413" s="120">
        <v>4.6999999999999999E-15</v>
      </c>
      <c r="AL413" s="296"/>
      <c r="AM413" s="97">
        <f t="shared" si="94"/>
        <v>0</v>
      </c>
      <c r="AQ413"/>
      <c r="AR413"/>
      <c r="AS413"/>
    </row>
    <row r="414" spans="1:45" s="171" customFormat="1" x14ac:dyDescent="0.25">
      <c r="A414" s="87" t="s">
        <v>81</v>
      </c>
      <c r="B414" s="87">
        <v>1.62</v>
      </c>
      <c r="C414" s="88">
        <v>3.39</v>
      </c>
      <c r="D414" s="88"/>
      <c r="E414" s="88">
        <f t="shared" si="96"/>
        <v>0</v>
      </c>
      <c r="F414" s="88"/>
      <c r="G414" s="88">
        <v>1.736</v>
      </c>
      <c r="H414" s="88">
        <v>67027</v>
      </c>
      <c r="I414" s="88">
        <v>41</v>
      </c>
      <c r="J414" s="88">
        <v>4</v>
      </c>
      <c r="K414" s="88">
        <v>9.0120000000000005</v>
      </c>
      <c r="L414" s="88">
        <v>1.4904999999999999</v>
      </c>
      <c r="M414" s="88"/>
      <c r="N414" s="88">
        <v>0.32500000000000001</v>
      </c>
      <c r="O414" s="88">
        <v>0.71120000000000005</v>
      </c>
      <c r="P414" s="88">
        <v>3.66</v>
      </c>
      <c r="Q414" s="88">
        <v>3.66</v>
      </c>
      <c r="R414" s="88">
        <v>3.66</v>
      </c>
      <c r="S414" s="88">
        <v>83</v>
      </c>
      <c r="T414" s="88">
        <v>83</v>
      </c>
      <c r="U414" s="88">
        <v>83</v>
      </c>
      <c r="V414" s="88">
        <v>3.78</v>
      </c>
      <c r="W414" s="88">
        <v>3.78</v>
      </c>
      <c r="X414" s="88">
        <v>3.78</v>
      </c>
      <c r="Y414" s="88">
        <v>15</v>
      </c>
      <c r="Z414" s="88">
        <v>15</v>
      </c>
      <c r="AA414" s="88">
        <v>15</v>
      </c>
      <c r="AB414" s="88">
        <v>-0.22600000000000001</v>
      </c>
      <c r="AC414" s="88">
        <v>-0.22600000000000001</v>
      </c>
      <c r="AD414" s="88">
        <v>-0.22600000000000001</v>
      </c>
      <c r="AE414" s="88" t="s">
        <v>58</v>
      </c>
      <c r="AF414" s="88">
        <v>58.12</v>
      </c>
      <c r="AG414" s="88">
        <v>3.1459786150702568E-6</v>
      </c>
      <c r="AH414" s="88">
        <v>0.183</v>
      </c>
      <c r="AI414" s="88">
        <v>4.8</v>
      </c>
      <c r="AJ414" s="88">
        <v>4.42</v>
      </c>
      <c r="AK414" s="120"/>
      <c r="AL414" s="296"/>
      <c r="AM414" s="97">
        <f t="shared" si="94"/>
        <v>0</v>
      </c>
      <c r="AQ414"/>
      <c r="AR414"/>
      <c r="AS414"/>
    </row>
    <row r="415" spans="1:45" s="147" customFormat="1" x14ac:dyDescent="0.25">
      <c r="A415" s="87" t="s">
        <v>81</v>
      </c>
      <c r="B415" s="87">
        <v>1.62</v>
      </c>
      <c r="C415" s="88">
        <v>3.39</v>
      </c>
      <c r="D415" s="88">
        <v>3.56</v>
      </c>
      <c r="E415" s="88">
        <f t="shared" ref="E415:E418" si="100">D415/C415</f>
        <v>1.0501474926253687</v>
      </c>
      <c r="F415" s="88"/>
      <c r="G415" s="88">
        <v>1.736</v>
      </c>
      <c r="H415" s="88">
        <v>67027</v>
      </c>
      <c r="I415" s="88">
        <v>41</v>
      </c>
      <c r="J415" s="88">
        <v>4</v>
      </c>
      <c r="K415" s="88">
        <v>9.0120000000000005</v>
      </c>
      <c r="L415" s="88">
        <v>1.4904999999999999</v>
      </c>
      <c r="M415" s="88"/>
      <c r="N415" s="88">
        <v>0.32500000000000001</v>
      </c>
      <c r="O415" s="88">
        <v>0.71120000000000005</v>
      </c>
      <c r="P415" s="88">
        <v>3.66</v>
      </c>
      <c r="Q415" s="88">
        <v>3.66</v>
      </c>
      <c r="R415" s="88">
        <v>3.66</v>
      </c>
      <c r="S415" s="88">
        <v>83</v>
      </c>
      <c r="T415" s="88">
        <v>83</v>
      </c>
      <c r="U415" s="88">
        <v>83</v>
      </c>
      <c r="V415" s="88">
        <v>3.78</v>
      </c>
      <c r="W415" s="88">
        <v>3.78</v>
      </c>
      <c r="X415" s="88">
        <v>3.78</v>
      </c>
      <c r="Y415" s="88">
        <v>15</v>
      </c>
      <c r="Z415" s="88">
        <v>15</v>
      </c>
      <c r="AA415" s="88">
        <v>15</v>
      </c>
      <c r="AB415" s="88">
        <v>-0.22600000000000001</v>
      </c>
      <c r="AC415" s="88">
        <v>-0.22600000000000001</v>
      </c>
      <c r="AD415" s="88">
        <v>-0.22600000000000001</v>
      </c>
      <c r="AE415" s="88" t="s">
        <v>53</v>
      </c>
      <c r="AF415" s="88">
        <v>83.8</v>
      </c>
      <c r="AG415" s="89"/>
      <c r="AH415" s="88">
        <v>5.0000000000000001E-3</v>
      </c>
      <c r="AI415" s="88">
        <v>4</v>
      </c>
      <c r="AJ415" s="88">
        <v>3.69</v>
      </c>
      <c r="AK415" s="120">
        <v>2.1999999999999999E-10</v>
      </c>
      <c r="AL415" s="296"/>
      <c r="AM415" s="97">
        <f t="shared" ref="AM415:AM418" si="101">AK415*10000*(AL415)*10000000000</f>
        <v>0</v>
      </c>
      <c r="AQ415"/>
      <c r="AR415"/>
      <c r="AS415"/>
    </row>
    <row r="416" spans="1:45" s="147" customFormat="1" ht="20.25" x14ac:dyDescent="0.25">
      <c r="A416" s="87" t="s">
        <v>81</v>
      </c>
      <c r="B416" s="87">
        <v>1.62</v>
      </c>
      <c r="C416" s="88">
        <v>3.39</v>
      </c>
      <c r="D416" s="88">
        <v>3.6057000000000001</v>
      </c>
      <c r="E416" s="88">
        <f t="shared" si="100"/>
        <v>1.0636283185840707</v>
      </c>
      <c r="F416" s="88"/>
      <c r="G416" s="88">
        <v>1.736</v>
      </c>
      <c r="H416" s="88">
        <v>67027</v>
      </c>
      <c r="I416" s="88">
        <v>41</v>
      </c>
      <c r="J416" s="88">
        <v>4</v>
      </c>
      <c r="K416" s="88">
        <v>9.0120000000000005</v>
      </c>
      <c r="L416" s="88">
        <v>1.4904999999999999</v>
      </c>
      <c r="M416" s="88"/>
      <c r="N416" s="88">
        <v>0.32500000000000001</v>
      </c>
      <c r="O416" s="88">
        <v>0.71120000000000005</v>
      </c>
      <c r="P416" s="88">
        <v>3.66</v>
      </c>
      <c r="Q416" s="88">
        <v>3.66</v>
      </c>
      <c r="R416" s="88">
        <v>3.66</v>
      </c>
      <c r="S416" s="88">
        <v>83</v>
      </c>
      <c r="T416" s="88">
        <v>83</v>
      </c>
      <c r="U416" s="88">
        <v>83</v>
      </c>
      <c r="V416" s="88">
        <v>3.78</v>
      </c>
      <c r="W416" s="88">
        <v>3.78</v>
      </c>
      <c r="X416" s="88">
        <v>3.78</v>
      </c>
      <c r="Y416" s="88">
        <v>15</v>
      </c>
      <c r="Z416" s="88">
        <v>15</v>
      </c>
      <c r="AA416" s="88">
        <v>15</v>
      </c>
      <c r="AB416" s="88">
        <v>-0.22600000000000001</v>
      </c>
      <c r="AC416" s="88">
        <v>-0.22600000000000001</v>
      </c>
      <c r="AD416" s="88">
        <v>-0.22600000000000001</v>
      </c>
      <c r="AE416" s="88" t="s">
        <v>54</v>
      </c>
      <c r="AF416" s="88">
        <v>131.29</v>
      </c>
      <c r="AG416" s="89"/>
      <c r="AH416" s="88">
        <v>8.0000000000000002E-3</v>
      </c>
      <c r="AI416" s="88">
        <v>4.0999999999999996</v>
      </c>
      <c r="AJ416" s="88">
        <v>4.0999999999999996</v>
      </c>
      <c r="AK416" s="89">
        <v>1.8599999999999999E-13</v>
      </c>
      <c r="AL416" s="296"/>
      <c r="AM416" s="97">
        <f t="shared" si="101"/>
        <v>0</v>
      </c>
      <c r="AQ416"/>
      <c r="AR416"/>
      <c r="AS416"/>
    </row>
    <row r="417" spans="1:45" s="147" customFormat="1" x14ac:dyDescent="0.25">
      <c r="A417" s="87" t="s">
        <v>81</v>
      </c>
      <c r="B417" s="87">
        <v>1.62</v>
      </c>
      <c r="C417" s="88">
        <v>3.39</v>
      </c>
      <c r="D417" s="88">
        <v>3.6019999999999999</v>
      </c>
      <c r="E417" s="88">
        <f t="shared" si="100"/>
        <v>1.062536873156342</v>
      </c>
      <c r="F417" s="88"/>
      <c r="G417" s="88">
        <v>1.736</v>
      </c>
      <c r="H417" s="88">
        <v>67027</v>
      </c>
      <c r="I417" s="88">
        <v>41</v>
      </c>
      <c r="J417" s="88">
        <v>4</v>
      </c>
      <c r="K417" s="88">
        <v>9.0120000000000005</v>
      </c>
      <c r="L417" s="88">
        <v>1.4904999999999999</v>
      </c>
      <c r="M417" s="88"/>
      <c r="N417" s="88">
        <v>0.32500000000000001</v>
      </c>
      <c r="O417" s="88">
        <v>0.71120000000000005</v>
      </c>
      <c r="P417" s="88">
        <v>3.66</v>
      </c>
      <c r="Q417" s="88">
        <v>3.66</v>
      </c>
      <c r="R417" s="88">
        <v>3.66</v>
      </c>
      <c r="S417" s="88">
        <v>83</v>
      </c>
      <c r="T417" s="88">
        <v>83</v>
      </c>
      <c r="U417" s="88">
        <v>83</v>
      </c>
      <c r="V417" s="88">
        <v>3.78</v>
      </c>
      <c r="W417" s="88">
        <v>3.78</v>
      </c>
      <c r="X417" s="88">
        <v>3.78</v>
      </c>
      <c r="Y417" s="88">
        <v>15</v>
      </c>
      <c r="Z417" s="88">
        <v>15</v>
      </c>
      <c r="AA417" s="88">
        <v>15</v>
      </c>
      <c r="AB417" s="88">
        <v>-0.22600000000000001</v>
      </c>
      <c r="AC417" s="88">
        <v>-0.22600000000000001</v>
      </c>
      <c r="AD417" s="88">
        <v>-0.22600000000000001</v>
      </c>
      <c r="AE417" s="88" t="s">
        <v>55</v>
      </c>
      <c r="AF417" s="88">
        <v>146.06</v>
      </c>
      <c r="AG417" s="88"/>
      <c r="AH417" s="88">
        <v>0.21</v>
      </c>
      <c r="AI417" s="88">
        <v>5.13</v>
      </c>
      <c r="AJ417" s="88">
        <v>5.0999999999999996</v>
      </c>
      <c r="AK417" s="120"/>
      <c r="AL417" s="296"/>
      <c r="AM417" s="97">
        <f t="shared" si="101"/>
        <v>0</v>
      </c>
      <c r="AQ417"/>
      <c r="AR417"/>
      <c r="AS417"/>
    </row>
    <row r="418" spans="1:45" s="147" customFormat="1" x14ac:dyDescent="0.25">
      <c r="A418" s="87" t="s">
        <v>81</v>
      </c>
      <c r="B418" s="87">
        <v>1.62</v>
      </c>
      <c r="C418" s="88">
        <v>3.39</v>
      </c>
      <c r="D418" s="88"/>
      <c r="E418" s="88">
        <f t="shared" si="100"/>
        <v>0</v>
      </c>
      <c r="F418" s="88"/>
      <c r="G418" s="88">
        <v>1.736</v>
      </c>
      <c r="H418" s="88">
        <v>67027</v>
      </c>
      <c r="I418" s="88">
        <v>41</v>
      </c>
      <c r="J418" s="88">
        <v>4</v>
      </c>
      <c r="K418" s="88">
        <v>9.0120000000000005</v>
      </c>
      <c r="L418" s="88">
        <v>1.4904999999999999</v>
      </c>
      <c r="M418" s="88"/>
      <c r="N418" s="88">
        <v>0.32500000000000001</v>
      </c>
      <c r="O418" s="88">
        <v>0.71120000000000005</v>
      </c>
      <c r="P418" s="88">
        <v>3.66</v>
      </c>
      <c r="Q418" s="88">
        <v>3.66</v>
      </c>
      <c r="R418" s="88">
        <v>3.66</v>
      </c>
      <c r="S418" s="88">
        <v>83</v>
      </c>
      <c r="T418" s="88">
        <v>83</v>
      </c>
      <c r="U418" s="88">
        <v>83</v>
      </c>
      <c r="V418" s="88">
        <v>3.78</v>
      </c>
      <c r="W418" s="88">
        <v>3.78</v>
      </c>
      <c r="X418" s="88">
        <v>3.78</v>
      </c>
      <c r="Y418" s="88">
        <v>15</v>
      </c>
      <c r="Z418" s="88">
        <v>15</v>
      </c>
      <c r="AA418" s="88">
        <v>15</v>
      </c>
      <c r="AB418" s="88">
        <v>-0.22600000000000001</v>
      </c>
      <c r="AC418" s="88">
        <v>-0.22600000000000001</v>
      </c>
      <c r="AD418" s="88">
        <v>-0.22600000000000001</v>
      </c>
      <c r="AE418" s="88" t="s">
        <v>56</v>
      </c>
      <c r="AF418" s="88">
        <v>222</v>
      </c>
      <c r="AG418" s="89"/>
      <c r="AH418" s="88">
        <v>8.0000000000000002E-3</v>
      </c>
      <c r="AI418" s="88">
        <v>4.2</v>
      </c>
      <c r="AJ418" s="88">
        <v>4.2</v>
      </c>
      <c r="AK418" s="120">
        <v>7.8000000000000005E-15</v>
      </c>
      <c r="AL418" s="296"/>
      <c r="AM418" s="97">
        <f t="shared" si="101"/>
        <v>0</v>
      </c>
      <c r="AQ418"/>
      <c r="AR418"/>
      <c r="AS418"/>
    </row>
    <row r="419" spans="1:45" s="147" customFormat="1" x14ac:dyDescent="0.25">
      <c r="A419" s="26" t="s">
        <v>82</v>
      </c>
      <c r="B419" s="26">
        <v>1.6990000000000001</v>
      </c>
      <c r="C419" s="27">
        <v>3.77</v>
      </c>
      <c r="D419" s="27">
        <v>3.7890000000000001</v>
      </c>
      <c r="E419" s="27">
        <f t="shared" si="96"/>
        <v>1.0050397877984085</v>
      </c>
      <c r="F419" s="27"/>
      <c r="G419" s="27">
        <v>2.0339999999999998</v>
      </c>
      <c r="H419" s="27">
        <v>65956.58</v>
      </c>
      <c r="I419" s="27">
        <v>72</v>
      </c>
      <c r="J419" s="27">
        <v>27</v>
      </c>
      <c r="K419" s="27">
        <v>58.93</v>
      </c>
      <c r="L419" s="27">
        <v>1.0431999999999999</v>
      </c>
      <c r="M419" s="27"/>
      <c r="N419" s="27">
        <v>0.32500000000000001</v>
      </c>
      <c r="O419" s="27">
        <v>0.71120000000000005</v>
      </c>
      <c r="P419" s="27">
        <v>3.66</v>
      </c>
      <c r="Q419" s="27">
        <v>3.66</v>
      </c>
      <c r="R419" s="27">
        <v>3.66</v>
      </c>
      <c r="S419" s="27">
        <v>83</v>
      </c>
      <c r="T419" s="27">
        <v>83</v>
      </c>
      <c r="U419" s="27">
        <v>83</v>
      </c>
      <c r="V419" s="27">
        <v>3.78</v>
      </c>
      <c r="W419" s="27">
        <v>3.78</v>
      </c>
      <c r="X419" s="27">
        <v>3.78</v>
      </c>
      <c r="Y419" s="27">
        <v>15</v>
      </c>
      <c r="Z419" s="27">
        <v>15</v>
      </c>
      <c r="AA419" s="27">
        <v>15</v>
      </c>
      <c r="AB419" s="27">
        <v>-0.26569999999999999</v>
      </c>
      <c r="AC419" s="27">
        <v>-0.26569999999999999</v>
      </c>
      <c r="AD419" s="27">
        <v>-0.26569999999999999</v>
      </c>
      <c r="AE419" s="27" t="s">
        <v>42</v>
      </c>
      <c r="AF419" s="27">
        <v>4.0019999999999998</v>
      </c>
      <c r="AG419" s="85">
        <v>1.213598928416634E-4</v>
      </c>
      <c r="AH419" s="27">
        <v>-0.39</v>
      </c>
      <c r="AI419" s="27">
        <v>2.66</v>
      </c>
      <c r="AJ419" s="27">
        <v>2.6</v>
      </c>
      <c r="AK419" s="118">
        <v>4.6000000000000002E-8</v>
      </c>
      <c r="AL419" s="291"/>
      <c r="AM419" s="29">
        <f t="shared" si="94"/>
        <v>0</v>
      </c>
      <c r="AQ419"/>
      <c r="AR419"/>
      <c r="AS419"/>
    </row>
    <row r="420" spans="1:45" s="147" customFormat="1" x14ac:dyDescent="0.25">
      <c r="A420" s="26" t="s">
        <v>82</v>
      </c>
      <c r="B420" s="26">
        <v>1.6990000000000001</v>
      </c>
      <c r="C420" s="27">
        <v>3.77</v>
      </c>
      <c r="D420" s="27">
        <v>3.8</v>
      </c>
      <c r="E420" s="27">
        <f t="shared" si="96"/>
        <v>1.0079575596816976</v>
      </c>
      <c r="F420" s="27"/>
      <c r="G420" s="27">
        <v>2.0339999999999998</v>
      </c>
      <c r="H420" s="27">
        <v>65956.58</v>
      </c>
      <c r="I420" s="27">
        <v>72</v>
      </c>
      <c r="J420" s="27">
        <v>27</v>
      </c>
      <c r="K420" s="27">
        <v>58.93</v>
      </c>
      <c r="L420" s="27">
        <v>1.0431999999999999</v>
      </c>
      <c r="M420" s="27"/>
      <c r="N420" s="27">
        <v>0.32500000000000001</v>
      </c>
      <c r="O420" s="27">
        <v>0.71120000000000005</v>
      </c>
      <c r="P420" s="27">
        <v>3.66</v>
      </c>
      <c r="Q420" s="27">
        <v>3.66</v>
      </c>
      <c r="R420" s="27">
        <v>3.66</v>
      </c>
      <c r="S420" s="27">
        <v>83</v>
      </c>
      <c r="T420" s="27">
        <v>83</v>
      </c>
      <c r="U420" s="27">
        <v>83</v>
      </c>
      <c r="V420" s="27">
        <v>3.78</v>
      </c>
      <c r="W420" s="27">
        <v>3.78</v>
      </c>
      <c r="X420" s="27">
        <v>3.78</v>
      </c>
      <c r="Y420" s="27">
        <v>15</v>
      </c>
      <c r="Z420" s="27">
        <v>15</v>
      </c>
      <c r="AA420" s="27">
        <v>15</v>
      </c>
      <c r="AB420" s="27">
        <v>-0.26569999999999999</v>
      </c>
      <c r="AC420" s="27">
        <v>-0.26569999999999999</v>
      </c>
      <c r="AD420" s="27">
        <v>-0.26569999999999999</v>
      </c>
      <c r="AE420" s="27" t="s">
        <v>43</v>
      </c>
      <c r="AF420" s="27">
        <v>2.0099999999999998</v>
      </c>
      <c r="AG420" s="85">
        <v>1.0828692705685033E-4</v>
      </c>
      <c r="AH420" s="27">
        <v>-0.217</v>
      </c>
      <c r="AI420" s="27">
        <v>2.76</v>
      </c>
      <c r="AJ420" s="27">
        <v>2.89</v>
      </c>
      <c r="AK420" s="118">
        <v>5.5000000000000003E-8</v>
      </c>
      <c r="AL420" s="291">
        <v>1.2E-2</v>
      </c>
      <c r="AM420" s="29">
        <f t="shared" si="94"/>
        <v>66000</v>
      </c>
      <c r="AQ420"/>
      <c r="AR420"/>
      <c r="AS420"/>
    </row>
    <row r="421" spans="1:45" s="147" customFormat="1" x14ac:dyDescent="0.25">
      <c r="A421" s="26" t="s">
        <v>82</v>
      </c>
      <c r="B421" s="26">
        <v>1.6990000000000001</v>
      </c>
      <c r="C421" s="27">
        <v>3.77</v>
      </c>
      <c r="D421" s="27">
        <v>3.81</v>
      </c>
      <c r="E421" s="27">
        <f t="shared" si="96"/>
        <v>1.0106100795755968</v>
      </c>
      <c r="F421" s="27"/>
      <c r="G421" s="27">
        <v>2.0339999999999998</v>
      </c>
      <c r="H421" s="27">
        <v>65956.58</v>
      </c>
      <c r="I421" s="27">
        <v>72</v>
      </c>
      <c r="J421" s="27">
        <v>27</v>
      </c>
      <c r="K421" s="27">
        <v>58.93</v>
      </c>
      <c r="L421" s="27">
        <v>1.0431999999999999</v>
      </c>
      <c r="M421" s="27"/>
      <c r="N421" s="27">
        <v>0.32500000000000001</v>
      </c>
      <c r="O421" s="27">
        <v>0.71120000000000005</v>
      </c>
      <c r="P421" s="27">
        <v>3.66</v>
      </c>
      <c r="Q421" s="27">
        <v>3.66</v>
      </c>
      <c r="R421" s="27">
        <v>3.66</v>
      </c>
      <c r="S421" s="27">
        <v>83</v>
      </c>
      <c r="T421" s="27">
        <v>83</v>
      </c>
      <c r="U421" s="27">
        <v>83</v>
      </c>
      <c r="V421" s="27">
        <v>3.78</v>
      </c>
      <c r="W421" s="27">
        <v>3.78</v>
      </c>
      <c r="X421" s="27">
        <v>3.78</v>
      </c>
      <c r="Y421" s="27">
        <v>15</v>
      </c>
      <c r="Z421" s="27">
        <v>15</v>
      </c>
      <c r="AA421" s="27">
        <v>15</v>
      </c>
      <c r="AB421" s="27">
        <v>-0.26569999999999999</v>
      </c>
      <c r="AC421" s="27">
        <v>-0.26569999999999999</v>
      </c>
      <c r="AD421" s="27">
        <v>-0.26569999999999999</v>
      </c>
      <c r="AE421" s="27" t="s">
        <v>44</v>
      </c>
      <c r="AF421" s="27">
        <v>31.998999999999999</v>
      </c>
      <c r="AG421" s="85">
        <v>1.5402755908922099E-5</v>
      </c>
      <c r="AH421" s="27">
        <v>2.1999999999999999E-2</v>
      </c>
      <c r="AI421" s="27">
        <v>2.94</v>
      </c>
      <c r="AJ421" s="27">
        <v>3.46</v>
      </c>
      <c r="AK421" s="118">
        <v>1.4999999999999999E-8</v>
      </c>
      <c r="AL421" s="291"/>
      <c r="AM421" s="29">
        <f t="shared" si="94"/>
        <v>0</v>
      </c>
      <c r="AQ421"/>
      <c r="AR421"/>
      <c r="AS421"/>
    </row>
    <row r="422" spans="1:45" s="147" customFormat="1" x14ac:dyDescent="0.25">
      <c r="A422" s="26" t="s">
        <v>82</v>
      </c>
      <c r="B422" s="26">
        <v>1.6990000000000001</v>
      </c>
      <c r="C422" s="27">
        <v>3.77</v>
      </c>
      <c r="D422" s="27">
        <v>3.77</v>
      </c>
      <c r="E422" s="27">
        <f t="shared" si="96"/>
        <v>1</v>
      </c>
      <c r="F422" s="27"/>
      <c r="G422" s="27">
        <v>2.0339999999999998</v>
      </c>
      <c r="H422" s="27">
        <v>65956.58</v>
      </c>
      <c r="I422" s="27">
        <v>72</v>
      </c>
      <c r="J422" s="27">
        <v>27</v>
      </c>
      <c r="K422" s="27">
        <v>58.93</v>
      </c>
      <c r="L422" s="27">
        <v>1.0431999999999999</v>
      </c>
      <c r="M422" s="27"/>
      <c r="N422" s="27">
        <v>0.32500000000000001</v>
      </c>
      <c r="O422" s="27">
        <v>0.71120000000000005</v>
      </c>
      <c r="P422" s="27">
        <v>3.66</v>
      </c>
      <c r="Q422" s="27">
        <v>3.66</v>
      </c>
      <c r="R422" s="27">
        <v>3.66</v>
      </c>
      <c r="S422" s="27">
        <v>83</v>
      </c>
      <c r="T422" s="27">
        <v>83</v>
      </c>
      <c r="U422" s="27">
        <v>83</v>
      </c>
      <c r="V422" s="27">
        <v>3.78</v>
      </c>
      <c r="W422" s="27">
        <v>3.78</v>
      </c>
      <c r="X422" s="27">
        <v>3.78</v>
      </c>
      <c r="Y422" s="27">
        <v>15</v>
      </c>
      <c r="Z422" s="27">
        <v>15</v>
      </c>
      <c r="AA422" s="27">
        <v>15</v>
      </c>
      <c r="AB422" s="27">
        <v>-0.26569999999999999</v>
      </c>
      <c r="AC422" s="27">
        <v>-0.26569999999999999</v>
      </c>
      <c r="AD422" s="27">
        <v>-0.26569999999999999</v>
      </c>
      <c r="AE422" s="27" t="s">
        <v>45</v>
      </c>
      <c r="AF422" s="27">
        <v>44.01</v>
      </c>
      <c r="AG422" s="85">
        <v>8.9625087063364713E-6</v>
      </c>
      <c r="AH422" s="27">
        <v>0.22500000000000001</v>
      </c>
      <c r="AI422" s="27">
        <v>3.24</v>
      </c>
      <c r="AJ422" s="27">
        <v>3.3</v>
      </c>
      <c r="AK422" s="118">
        <v>3.4999999999999999E-9</v>
      </c>
      <c r="AL422" s="291">
        <v>0.76701505129734338</v>
      </c>
      <c r="AM422" s="29">
        <f t="shared" si="94"/>
        <v>268455.26795407012</v>
      </c>
      <c r="AQ422"/>
      <c r="AR422"/>
      <c r="AS422"/>
    </row>
    <row r="423" spans="1:45" s="147" customFormat="1" x14ac:dyDescent="0.25">
      <c r="A423" s="26" t="s">
        <v>82</v>
      </c>
      <c r="B423" s="26">
        <v>1.6990000000000001</v>
      </c>
      <c r="C423" s="27">
        <v>3.77</v>
      </c>
      <c r="D423" s="27">
        <v>3.77</v>
      </c>
      <c r="E423" s="27">
        <f t="shared" ref="E423" si="102">D423/C423</f>
        <v>1</v>
      </c>
      <c r="F423" s="27"/>
      <c r="G423" s="27">
        <v>2.0339999999999998</v>
      </c>
      <c r="H423" s="27">
        <v>65956.58</v>
      </c>
      <c r="I423" s="27">
        <v>72</v>
      </c>
      <c r="J423" s="27">
        <v>27</v>
      </c>
      <c r="K423" s="27">
        <v>58.93</v>
      </c>
      <c r="L423" s="27">
        <v>1.0431999999999999</v>
      </c>
      <c r="M423" s="27"/>
      <c r="N423" s="27">
        <v>0.32500000000000001</v>
      </c>
      <c r="O423" s="27">
        <v>0.71120000000000005</v>
      </c>
      <c r="P423" s="27">
        <v>3.66</v>
      </c>
      <c r="Q423" s="27">
        <v>3.66</v>
      </c>
      <c r="R423" s="27">
        <v>3.66</v>
      </c>
      <c r="S423" s="27">
        <v>83</v>
      </c>
      <c r="T423" s="27">
        <v>83</v>
      </c>
      <c r="U423" s="27">
        <v>83</v>
      </c>
      <c r="V423" s="27">
        <v>3.78</v>
      </c>
      <c r="W423" s="27">
        <v>3.78</v>
      </c>
      <c r="X423" s="27">
        <v>3.78</v>
      </c>
      <c r="Y423" s="27">
        <v>15</v>
      </c>
      <c r="Z423" s="27">
        <v>15</v>
      </c>
      <c r="AA423" s="27">
        <v>15</v>
      </c>
      <c r="AB423" s="27">
        <v>-0.26569999999999999</v>
      </c>
      <c r="AC423" s="27">
        <v>-0.26569999999999999</v>
      </c>
      <c r="AD423" s="27">
        <v>-0.26569999999999999</v>
      </c>
      <c r="AE423" s="27" t="s">
        <v>536</v>
      </c>
      <c r="AF423" s="27">
        <v>46.005499999999998</v>
      </c>
      <c r="AG423" s="85"/>
      <c r="AH423" s="27">
        <v>0.83399999999999996</v>
      </c>
      <c r="AI423" s="27">
        <v>3.22</v>
      </c>
      <c r="AJ423" s="27">
        <v>3.3</v>
      </c>
      <c r="AK423" s="220">
        <v>6.6999999999999996E-9</v>
      </c>
      <c r="AL423" s="291"/>
      <c r="AM423" s="29"/>
      <c r="AQ423"/>
      <c r="AR423"/>
      <c r="AS423"/>
    </row>
    <row r="424" spans="1:45" s="147" customFormat="1" x14ac:dyDescent="0.25">
      <c r="A424" s="26" t="s">
        <v>82</v>
      </c>
      <c r="B424" s="26">
        <v>1.6990000000000001</v>
      </c>
      <c r="C424" s="27">
        <v>3.77</v>
      </c>
      <c r="D424" s="27">
        <v>3.82</v>
      </c>
      <c r="E424" s="27">
        <f t="shared" si="96"/>
        <v>1.0132625994694959</v>
      </c>
      <c r="F424" s="27"/>
      <c r="G424" s="27">
        <v>2.0339999999999998</v>
      </c>
      <c r="H424" s="27">
        <v>65956.58</v>
      </c>
      <c r="I424" s="27">
        <v>72</v>
      </c>
      <c r="J424" s="27">
        <v>27</v>
      </c>
      <c r="K424" s="27">
        <v>58.93</v>
      </c>
      <c r="L424" s="27">
        <v>1.0431999999999999</v>
      </c>
      <c r="M424" s="27"/>
      <c r="N424" s="27">
        <v>0.32500000000000001</v>
      </c>
      <c r="O424" s="27">
        <v>0.71120000000000005</v>
      </c>
      <c r="P424" s="27">
        <v>3.66</v>
      </c>
      <c r="Q424" s="27">
        <v>3.66</v>
      </c>
      <c r="R424" s="27">
        <v>3.66</v>
      </c>
      <c r="S424" s="27">
        <v>83</v>
      </c>
      <c r="T424" s="27">
        <v>83</v>
      </c>
      <c r="U424" s="27">
        <v>83</v>
      </c>
      <c r="V424" s="27">
        <v>3.78</v>
      </c>
      <c r="W424" s="27">
        <v>3.78</v>
      </c>
      <c r="X424" s="27">
        <v>3.78</v>
      </c>
      <c r="Y424" s="27">
        <v>15</v>
      </c>
      <c r="Z424" s="27">
        <v>15</v>
      </c>
      <c r="AA424" s="27">
        <v>15</v>
      </c>
      <c r="AB424" s="27">
        <v>-0.26569999999999999</v>
      </c>
      <c r="AC424" s="27">
        <v>-0.26569999999999999</v>
      </c>
      <c r="AD424" s="27">
        <v>-0.26569999999999999</v>
      </c>
      <c r="AE424" s="27" t="s">
        <v>46</v>
      </c>
      <c r="AF424" s="27">
        <v>28</v>
      </c>
      <c r="AG424" s="85">
        <v>1.4859953853764374E-5</v>
      </c>
      <c r="AH424" s="27">
        <v>3.6999999999999998E-2</v>
      </c>
      <c r="AI424" s="27">
        <v>3.13</v>
      </c>
      <c r="AJ424" s="27">
        <v>3.64</v>
      </c>
      <c r="AK424" s="126">
        <v>1.0999999999999999E-9</v>
      </c>
      <c r="AL424" s="291">
        <v>5.5611025860065853E-2</v>
      </c>
      <c r="AM424" s="29">
        <f t="shared" si="94"/>
        <v>6117.2128446072429</v>
      </c>
      <c r="AQ424"/>
      <c r="AR424"/>
      <c r="AS424"/>
    </row>
    <row r="425" spans="1:45" s="147" customFormat="1" x14ac:dyDescent="0.25">
      <c r="A425" s="26" t="s">
        <v>82</v>
      </c>
      <c r="B425" s="26">
        <v>1.6990000000000001</v>
      </c>
      <c r="C425" s="27">
        <v>3.77</v>
      </c>
      <c r="D425" s="27">
        <v>3.86</v>
      </c>
      <c r="E425" s="27">
        <f t="shared" si="96"/>
        <v>1.0238726790450927</v>
      </c>
      <c r="F425" s="27"/>
      <c r="G425" s="27">
        <v>2.0339999999999998</v>
      </c>
      <c r="H425" s="27">
        <v>65956.58</v>
      </c>
      <c r="I425" s="27">
        <v>72</v>
      </c>
      <c r="J425" s="27">
        <v>27</v>
      </c>
      <c r="K425" s="27">
        <v>58.93</v>
      </c>
      <c r="L425" s="27">
        <v>1.0431999999999999</v>
      </c>
      <c r="M425" s="27"/>
      <c r="N425" s="27">
        <v>0.32500000000000001</v>
      </c>
      <c r="O425" s="27">
        <v>0.71120000000000005</v>
      </c>
      <c r="P425" s="27">
        <v>3.66</v>
      </c>
      <c r="Q425" s="27">
        <v>3.66</v>
      </c>
      <c r="R425" s="27">
        <v>3.66</v>
      </c>
      <c r="S425" s="27">
        <v>83</v>
      </c>
      <c r="T425" s="27">
        <v>83</v>
      </c>
      <c r="U425" s="27">
        <v>83</v>
      </c>
      <c r="V425" s="27">
        <v>3.78</v>
      </c>
      <c r="W425" s="27">
        <v>3.78</v>
      </c>
      <c r="X425" s="27">
        <v>3.78</v>
      </c>
      <c r="Y425" s="27">
        <v>15</v>
      </c>
      <c r="Z425" s="27">
        <v>15</v>
      </c>
      <c r="AA425" s="27">
        <v>15</v>
      </c>
      <c r="AB425" s="27">
        <v>-0.26569999999999999</v>
      </c>
      <c r="AC425" s="27">
        <v>-0.26569999999999999</v>
      </c>
      <c r="AD425" s="27">
        <v>-0.26569999999999999</v>
      </c>
      <c r="AE425" s="27" t="s">
        <v>47</v>
      </c>
      <c r="AF425" s="27">
        <v>16.04</v>
      </c>
      <c r="AG425" s="85">
        <v>1.6328551327402565E-5</v>
      </c>
      <c r="AH425" s="27">
        <v>1.0999999999999999E-2</v>
      </c>
      <c r="AI425" s="27">
        <v>3.25</v>
      </c>
      <c r="AJ425" s="27">
        <v>3.8</v>
      </c>
      <c r="AK425" s="126">
        <v>4.8E-9</v>
      </c>
      <c r="AL425" s="291">
        <v>0.17392536187328841</v>
      </c>
      <c r="AM425" s="29">
        <f t="shared" si="94"/>
        <v>83484.173699178442</v>
      </c>
      <c r="AQ425"/>
      <c r="AR425"/>
      <c r="AS425"/>
    </row>
    <row r="426" spans="1:45" s="147" customFormat="1" x14ac:dyDescent="0.25">
      <c r="A426" s="26" t="s">
        <v>82</v>
      </c>
      <c r="B426" s="26">
        <v>1.6990000000000001</v>
      </c>
      <c r="C426" s="27">
        <v>3.77</v>
      </c>
      <c r="D426" s="27">
        <v>3.77</v>
      </c>
      <c r="E426" s="27">
        <f t="shared" ref="E426" si="103">D426/C426</f>
        <v>1</v>
      </c>
      <c r="F426" s="27"/>
      <c r="G426" s="27">
        <v>2.0339999999999998</v>
      </c>
      <c r="H426" s="27">
        <v>65956.58</v>
      </c>
      <c r="I426" s="27">
        <v>72</v>
      </c>
      <c r="J426" s="27">
        <v>27</v>
      </c>
      <c r="K426" s="27">
        <v>58.93</v>
      </c>
      <c r="L426" s="27">
        <v>1.0431999999999999</v>
      </c>
      <c r="M426" s="27"/>
      <c r="N426" s="27">
        <v>0.32500000000000001</v>
      </c>
      <c r="O426" s="27">
        <v>0.71120000000000005</v>
      </c>
      <c r="P426" s="27">
        <v>3.66</v>
      </c>
      <c r="Q426" s="27">
        <v>3.66</v>
      </c>
      <c r="R426" s="27">
        <v>3.66</v>
      </c>
      <c r="S426" s="27">
        <v>83</v>
      </c>
      <c r="T426" s="27">
        <v>83</v>
      </c>
      <c r="U426" s="27">
        <v>83</v>
      </c>
      <c r="V426" s="27">
        <v>3.78</v>
      </c>
      <c r="W426" s="27">
        <v>3.78</v>
      </c>
      <c r="X426" s="27">
        <v>3.78</v>
      </c>
      <c r="Y426" s="27">
        <v>15</v>
      </c>
      <c r="Z426" s="27">
        <v>15</v>
      </c>
      <c r="AA426" s="27">
        <v>15</v>
      </c>
      <c r="AB426" s="27">
        <v>-0.26569999999999999</v>
      </c>
      <c r="AC426" s="27">
        <v>-0.26569999999999999</v>
      </c>
      <c r="AD426" s="27">
        <v>-0.26569999999999999</v>
      </c>
      <c r="AE426" s="27" t="s">
        <v>537</v>
      </c>
      <c r="AF426" s="27">
        <v>64.066000000000003</v>
      </c>
      <c r="AG426" s="85"/>
      <c r="AH426" s="27">
        <v>0.251</v>
      </c>
      <c r="AI426" s="27">
        <v>3.55</v>
      </c>
      <c r="AJ426" s="27">
        <v>4.0999999999999996</v>
      </c>
      <c r="AK426" s="126">
        <v>2.0000000000000001E-9</v>
      </c>
      <c r="AL426" s="291"/>
      <c r="AM426" s="29"/>
      <c r="AQ426"/>
      <c r="AR426"/>
      <c r="AS426"/>
    </row>
    <row r="427" spans="1:45" s="147" customFormat="1" x14ac:dyDescent="0.25">
      <c r="A427" s="26" t="s">
        <v>82</v>
      </c>
      <c r="B427" s="26">
        <v>1.6990000000000001</v>
      </c>
      <c r="C427" s="27">
        <v>3.77</v>
      </c>
      <c r="D427" s="27">
        <v>3.88</v>
      </c>
      <c r="E427" s="27">
        <f t="shared" si="96"/>
        <v>1.0291777188328912</v>
      </c>
      <c r="F427" s="27"/>
      <c r="G427" s="27">
        <v>2.0339999999999998</v>
      </c>
      <c r="H427" s="27">
        <v>65956.58</v>
      </c>
      <c r="I427" s="27">
        <v>72</v>
      </c>
      <c r="J427" s="27">
        <v>27</v>
      </c>
      <c r="K427" s="27">
        <v>58.93</v>
      </c>
      <c r="L427" s="27">
        <v>1.0431999999999999</v>
      </c>
      <c r="M427" s="27"/>
      <c r="N427" s="27">
        <v>0.32500000000000001</v>
      </c>
      <c r="O427" s="27">
        <v>0.71120000000000005</v>
      </c>
      <c r="P427" s="27">
        <v>3.66</v>
      </c>
      <c r="Q427" s="27">
        <v>3.66</v>
      </c>
      <c r="R427" s="27">
        <v>3.66</v>
      </c>
      <c r="S427" s="27">
        <v>83</v>
      </c>
      <c r="T427" s="27">
        <v>83</v>
      </c>
      <c r="U427" s="27">
        <v>83</v>
      </c>
      <c r="V427" s="27">
        <v>3.78</v>
      </c>
      <c r="W427" s="27">
        <v>3.78</v>
      </c>
      <c r="X427" s="27">
        <v>3.78</v>
      </c>
      <c r="Y427" s="27">
        <v>15</v>
      </c>
      <c r="Z427" s="27">
        <v>15</v>
      </c>
      <c r="AA427" s="27">
        <v>15</v>
      </c>
      <c r="AB427" s="27">
        <v>-0.26569999999999999</v>
      </c>
      <c r="AC427" s="27">
        <v>-0.26569999999999999</v>
      </c>
      <c r="AD427" s="27">
        <v>-0.26569999999999999</v>
      </c>
      <c r="AE427" s="27" t="s">
        <v>48</v>
      </c>
      <c r="AF427" s="27">
        <v>28.05</v>
      </c>
      <c r="AG427" s="27">
        <v>8.597859657763983E-6</v>
      </c>
      <c r="AH427" s="27">
        <v>8.6999999999999994E-2</v>
      </c>
      <c r="AI427" s="27">
        <v>3.59</v>
      </c>
      <c r="AJ427" s="27">
        <v>3.9</v>
      </c>
      <c r="AK427" s="126">
        <v>1.68E-9</v>
      </c>
      <c r="AL427" s="291"/>
      <c r="AM427" s="30">
        <f t="shared" si="94"/>
        <v>0</v>
      </c>
      <c r="AQ427"/>
      <c r="AR427"/>
      <c r="AS427"/>
    </row>
    <row r="428" spans="1:45" s="147" customFormat="1" x14ac:dyDescent="0.25">
      <c r="A428" s="26" t="s">
        <v>82</v>
      </c>
      <c r="B428" s="26">
        <v>1.6990000000000001</v>
      </c>
      <c r="C428" s="27">
        <v>3.77</v>
      </c>
      <c r="D428" s="27">
        <v>3.88</v>
      </c>
      <c r="E428" s="27">
        <f t="shared" si="96"/>
        <v>1.0291777188328912</v>
      </c>
      <c r="F428" s="27"/>
      <c r="G428" s="27">
        <v>2.0339999999999998</v>
      </c>
      <c r="H428" s="27">
        <v>65956.58</v>
      </c>
      <c r="I428" s="27">
        <v>72</v>
      </c>
      <c r="J428" s="27">
        <v>27</v>
      </c>
      <c r="K428" s="27">
        <v>58.93</v>
      </c>
      <c r="L428" s="27">
        <v>1.0431999999999999</v>
      </c>
      <c r="M428" s="27"/>
      <c r="N428" s="27">
        <v>0.32500000000000001</v>
      </c>
      <c r="O428" s="27">
        <v>0.71120000000000005</v>
      </c>
      <c r="P428" s="27">
        <v>3.66</v>
      </c>
      <c r="Q428" s="27">
        <v>3.66</v>
      </c>
      <c r="R428" s="27">
        <v>3.66</v>
      </c>
      <c r="S428" s="27">
        <v>83</v>
      </c>
      <c r="T428" s="27">
        <v>83</v>
      </c>
      <c r="U428" s="27">
        <v>83</v>
      </c>
      <c r="V428" s="27">
        <v>3.78</v>
      </c>
      <c r="W428" s="27">
        <v>3.78</v>
      </c>
      <c r="X428" s="27">
        <v>3.78</v>
      </c>
      <c r="Y428" s="27">
        <v>15</v>
      </c>
      <c r="Z428" s="27">
        <v>15</v>
      </c>
      <c r="AA428" s="27">
        <v>15</v>
      </c>
      <c r="AB428" s="27">
        <v>-0.26569999999999999</v>
      </c>
      <c r="AC428" s="27">
        <v>-0.26569999999999999</v>
      </c>
      <c r="AD428" s="27">
        <v>-0.26569999999999999</v>
      </c>
      <c r="AE428" s="27" t="s">
        <v>49</v>
      </c>
      <c r="AF428" s="27">
        <v>30.07</v>
      </c>
      <c r="AG428" s="27">
        <v>7.4674534117532306E-6</v>
      </c>
      <c r="AH428" s="27">
        <v>9.9000000000000005E-2</v>
      </c>
      <c r="AI428" s="27">
        <v>3.72</v>
      </c>
      <c r="AJ428" s="27">
        <v>4</v>
      </c>
      <c r="AK428" s="126">
        <v>7.78E-10</v>
      </c>
      <c r="AL428" s="291"/>
      <c r="AM428" s="30">
        <f t="shared" si="94"/>
        <v>0</v>
      </c>
      <c r="AQ428"/>
      <c r="AR428"/>
      <c r="AS428"/>
    </row>
    <row r="429" spans="1:45" x14ac:dyDescent="0.25">
      <c r="A429" s="26" t="s">
        <v>82</v>
      </c>
      <c r="B429" s="26">
        <v>1.6990000000000001</v>
      </c>
      <c r="C429" s="27">
        <v>3.77</v>
      </c>
      <c r="D429" s="27">
        <v>3.91</v>
      </c>
      <c r="E429" s="27">
        <f t="shared" si="96"/>
        <v>1.0371352785145889</v>
      </c>
      <c r="F429" s="27"/>
      <c r="G429" s="27">
        <v>2.0339999999999998</v>
      </c>
      <c r="H429" s="27">
        <v>65956.58</v>
      </c>
      <c r="I429" s="27">
        <v>72</v>
      </c>
      <c r="J429" s="27">
        <v>27</v>
      </c>
      <c r="K429" s="27">
        <v>58.93</v>
      </c>
      <c r="L429" s="27">
        <v>1.0431999999999999</v>
      </c>
      <c r="M429" s="27"/>
      <c r="N429" s="27">
        <v>0.32500000000000001</v>
      </c>
      <c r="O429" s="27">
        <v>0.71120000000000005</v>
      </c>
      <c r="P429" s="27">
        <v>3.66</v>
      </c>
      <c r="Q429" s="27">
        <v>3.66</v>
      </c>
      <c r="R429" s="27">
        <v>3.66</v>
      </c>
      <c r="S429" s="27">
        <v>83</v>
      </c>
      <c r="T429" s="27">
        <v>83</v>
      </c>
      <c r="U429" s="27">
        <v>83</v>
      </c>
      <c r="V429" s="27">
        <v>3.78</v>
      </c>
      <c r="W429" s="27">
        <v>3.78</v>
      </c>
      <c r="X429" s="27">
        <v>3.78</v>
      </c>
      <c r="Y429" s="27">
        <v>15</v>
      </c>
      <c r="Z429" s="27">
        <v>15</v>
      </c>
      <c r="AA429" s="27">
        <v>15</v>
      </c>
      <c r="AB429" s="27">
        <v>-0.26569999999999999</v>
      </c>
      <c r="AC429" s="27">
        <v>-0.26569999999999999</v>
      </c>
      <c r="AD429" s="27">
        <v>-0.26569999999999999</v>
      </c>
      <c r="AE429" s="27" t="s">
        <v>50</v>
      </c>
      <c r="AF429" s="27">
        <v>42.08</v>
      </c>
      <c r="AG429" s="27">
        <v>4.9578486170417476E-6</v>
      </c>
      <c r="AH429" s="27">
        <v>0.14199999999999999</v>
      </c>
      <c r="AI429" s="27">
        <v>4.03</v>
      </c>
      <c r="AJ429" s="27">
        <v>4.5</v>
      </c>
      <c r="AK429" s="126">
        <v>2.26E-10</v>
      </c>
      <c r="AL429" s="291"/>
      <c r="AM429" s="30">
        <f t="shared" si="94"/>
        <v>0</v>
      </c>
    </row>
    <row r="430" spans="1:45" x14ac:dyDescent="0.25">
      <c r="A430" s="26" t="s">
        <v>82</v>
      </c>
      <c r="B430" s="26">
        <v>1.6990000000000001</v>
      </c>
      <c r="C430" s="27">
        <v>3.77</v>
      </c>
      <c r="D430" s="27">
        <v>3.96</v>
      </c>
      <c r="E430" s="27">
        <f t="shared" si="96"/>
        <v>1.0503978779840848</v>
      </c>
      <c r="F430" s="27"/>
      <c r="G430" s="27">
        <v>2.0339999999999998</v>
      </c>
      <c r="H430" s="27">
        <v>65956.58</v>
      </c>
      <c r="I430" s="27">
        <v>72</v>
      </c>
      <c r="J430" s="27">
        <v>27</v>
      </c>
      <c r="K430" s="27">
        <v>58.93</v>
      </c>
      <c r="L430" s="27">
        <v>1.0431999999999999</v>
      </c>
      <c r="M430" s="27"/>
      <c r="N430" s="27">
        <v>0.32500000000000001</v>
      </c>
      <c r="O430" s="27">
        <v>0.71120000000000005</v>
      </c>
      <c r="P430" s="27">
        <v>3.66</v>
      </c>
      <c r="Q430" s="27">
        <v>3.66</v>
      </c>
      <c r="R430" s="27">
        <v>3.66</v>
      </c>
      <c r="S430" s="27">
        <v>83</v>
      </c>
      <c r="T430" s="27">
        <v>83</v>
      </c>
      <c r="U430" s="27">
        <v>83</v>
      </c>
      <c r="V430" s="27">
        <v>3.78</v>
      </c>
      <c r="W430" s="27">
        <v>3.78</v>
      </c>
      <c r="X430" s="27">
        <v>3.78</v>
      </c>
      <c r="Y430" s="27">
        <v>15</v>
      </c>
      <c r="Z430" s="27">
        <v>15</v>
      </c>
      <c r="AA430" s="27">
        <v>15</v>
      </c>
      <c r="AB430" s="27">
        <v>-0.26569999999999999</v>
      </c>
      <c r="AC430" s="27">
        <v>-0.26569999999999999</v>
      </c>
      <c r="AD430" s="27">
        <v>-0.26569999999999999</v>
      </c>
      <c r="AE430" s="27" t="s">
        <v>51</v>
      </c>
      <c r="AF430" s="27">
        <v>44.1</v>
      </c>
      <c r="AG430" s="27">
        <v>4.5187843755253608E-6</v>
      </c>
      <c r="AH430" s="27">
        <v>0.152</v>
      </c>
      <c r="AI430" s="27">
        <v>4.16</v>
      </c>
      <c r="AJ430" s="27">
        <v>4.3</v>
      </c>
      <c r="AK430" s="126">
        <v>2.6800000000000001E-11</v>
      </c>
      <c r="AL430" s="291"/>
      <c r="AM430" s="30">
        <f t="shared" si="94"/>
        <v>0</v>
      </c>
    </row>
    <row r="431" spans="1:45" x14ac:dyDescent="0.25">
      <c r="A431" s="26" t="s">
        <v>82</v>
      </c>
      <c r="B431" s="26">
        <v>1.6990000000000001</v>
      </c>
      <c r="C431" s="27">
        <v>3.77</v>
      </c>
      <c r="D431" s="27">
        <v>3.96</v>
      </c>
      <c r="E431" s="27">
        <f t="shared" si="96"/>
        <v>1.0503978779840848</v>
      </c>
      <c r="F431" s="27"/>
      <c r="G431" s="27">
        <v>2.0339999999999998</v>
      </c>
      <c r="H431" s="27">
        <v>65956.58</v>
      </c>
      <c r="I431" s="27">
        <v>72</v>
      </c>
      <c r="J431" s="27">
        <v>27</v>
      </c>
      <c r="K431" s="27">
        <v>58.93</v>
      </c>
      <c r="L431" s="27">
        <v>1.0431999999999999</v>
      </c>
      <c r="M431" s="27"/>
      <c r="N431" s="27">
        <v>0.32500000000000001</v>
      </c>
      <c r="O431" s="27">
        <v>0.71120000000000005</v>
      </c>
      <c r="P431" s="27">
        <v>3.66</v>
      </c>
      <c r="Q431" s="27">
        <v>3.66</v>
      </c>
      <c r="R431" s="27">
        <v>3.66</v>
      </c>
      <c r="S431" s="27">
        <v>83</v>
      </c>
      <c r="T431" s="27">
        <v>83</v>
      </c>
      <c r="U431" s="27">
        <v>83</v>
      </c>
      <c r="V431" s="27">
        <v>3.78</v>
      </c>
      <c r="W431" s="27">
        <v>3.78</v>
      </c>
      <c r="X431" s="27">
        <v>3.78</v>
      </c>
      <c r="Y431" s="27">
        <v>15</v>
      </c>
      <c r="Z431" s="27">
        <v>15</v>
      </c>
      <c r="AA431" s="27">
        <v>15</v>
      </c>
      <c r="AB431" s="27">
        <v>-0.26569999999999999</v>
      </c>
      <c r="AC431" s="27">
        <v>-0.26569999999999999</v>
      </c>
      <c r="AD431" s="27">
        <v>-0.26569999999999999</v>
      </c>
      <c r="AE431" s="27" t="s">
        <v>52</v>
      </c>
      <c r="AF431" s="27">
        <v>58.12</v>
      </c>
      <c r="AG431" s="27">
        <v>2.9135357642312415E-6</v>
      </c>
      <c r="AH431" s="27">
        <v>0.2</v>
      </c>
      <c r="AI431" s="27">
        <v>4.5199999999999996</v>
      </c>
      <c r="AJ431" s="27">
        <v>4.5</v>
      </c>
      <c r="AK431" s="118">
        <v>1.7300000000000001E-11</v>
      </c>
      <c r="AL431" s="291"/>
      <c r="AM431" s="30">
        <f t="shared" si="94"/>
        <v>0</v>
      </c>
    </row>
    <row r="432" spans="1:45" x14ac:dyDescent="0.25">
      <c r="A432" s="26" t="s">
        <v>82</v>
      </c>
      <c r="B432" s="26">
        <v>1.6990000000000001</v>
      </c>
      <c r="C432" s="27">
        <v>3.77</v>
      </c>
      <c r="D432" s="27"/>
      <c r="E432" s="27">
        <f t="shared" si="96"/>
        <v>0</v>
      </c>
      <c r="F432" s="27"/>
      <c r="G432" s="27">
        <v>2.0339999999999998</v>
      </c>
      <c r="H432" s="27">
        <v>65956.58</v>
      </c>
      <c r="I432" s="27">
        <v>72</v>
      </c>
      <c r="J432" s="27">
        <v>27</v>
      </c>
      <c r="K432" s="27">
        <v>58.93</v>
      </c>
      <c r="L432" s="27">
        <v>1.0431999999999999</v>
      </c>
      <c r="M432" s="27"/>
      <c r="N432" s="27">
        <v>0.32500000000000001</v>
      </c>
      <c r="O432" s="27">
        <v>0.71120000000000005</v>
      </c>
      <c r="P432" s="27">
        <v>3.66</v>
      </c>
      <c r="Q432" s="27">
        <v>3.66</v>
      </c>
      <c r="R432" s="27">
        <v>3.66</v>
      </c>
      <c r="S432" s="27">
        <v>83</v>
      </c>
      <c r="T432" s="27">
        <v>83</v>
      </c>
      <c r="U432" s="27">
        <v>83</v>
      </c>
      <c r="V432" s="27">
        <v>3.78</v>
      </c>
      <c r="W432" s="27">
        <v>3.78</v>
      </c>
      <c r="X432" s="27">
        <v>3.78</v>
      </c>
      <c r="Y432" s="27">
        <v>15</v>
      </c>
      <c r="Z432" s="27">
        <v>15</v>
      </c>
      <c r="AA432" s="27">
        <v>15</v>
      </c>
      <c r="AB432" s="27">
        <v>-0.26569999999999999</v>
      </c>
      <c r="AC432" s="27">
        <v>-0.26569999999999999</v>
      </c>
      <c r="AD432" s="27">
        <v>-0.26569999999999999</v>
      </c>
      <c r="AE432" s="27" t="s">
        <v>58</v>
      </c>
      <c r="AF432" s="27">
        <v>58.12</v>
      </c>
      <c r="AG432" s="27">
        <v>3.1459786150702568E-6</v>
      </c>
      <c r="AH432" s="27">
        <v>0.183</v>
      </c>
      <c r="AI432" s="27">
        <v>4.8</v>
      </c>
      <c r="AJ432" s="27">
        <v>4.42</v>
      </c>
      <c r="AK432" s="118"/>
      <c r="AL432" s="291"/>
      <c r="AM432" s="30">
        <f t="shared" si="94"/>
        <v>0</v>
      </c>
    </row>
    <row r="433" spans="1:45" x14ac:dyDescent="0.25">
      <c r="A433" s="26" t="s">
        <v>82</v>
      </c>
      <c r="B433" s="26">
        <v>1.6990000000000001</v>
      </c>
      <c r="C433" s="27">
        <v>3.77</v>
      </c>
      <c r="D433" s="27">
        <v>3.91</v>
      </c>
      <c r="E433" s="27">
        <f t="shared" ref="E433:E436" si="104">D433/C433</f>
        <v>1.0371352785145889</v>
      </c>
      <c r="F433" s="27"/>
      <c r="G433" s="27">
        <v>2.0339999999999998</v>
      </c>
      <c r="H433" s="27">
        <v>65956.58</v>
      </c>
      <c r="I433" s="27">
        <v>72</v>
      </c>
      <c r="J433" s="27">
        <v>27</v>
      </c>
      <c r="K433" s="27">
        <v>58.93</v>
      </c>
      <c r="L433" s="27">
        <v>1.0431999999999999</v>
      </c>
      <c r="M433" s="27"/>
      <c r="N433" s="27">
        <v>0.32500000000000001</v>
      </c>
      <c r="O433" s="27">
        <v>0.71120000000000005</v>
      </c>
      <c r="P433" s="27">
        <v>3.66</v>
      </c>
      <c r="Q433" s="27">
        <v>3.66</v>
      </c>
      <c r="R433" s="27">
        <v>3.66</v>
      </c>
      <c r="S433" s="27">
        <v>83</v>
      </c>
      <c r="T433" s="27">
        <v>83</v>
      </c>
      <c r="U433" s="27">
        <v>83</v>
      </c>
      <c r="V433" s="27">
        <v>3.78</v>
      </c>
      <c r="W433" s="27">
        <v>3.78</v>
      </c>
      <c r="X433" s="27">
        <v>3.78</v>
      </c>
      <c r="Y433" s="27">
        <v>15</v>
      </c>
      <c r="Z433" s="27">
        <v>15</v>
      </c>
      <c r="AA433" s="27">
        <v>15</v>
      </c>
      <c r="AB433" s="27">
        <v>-0.26569999999999999</v>
      </c>
      <c r="AC433" s="27">
        <v>-0.26569999999999999</v>
      </c>
      <c r="AD433" s="27">
        <v>-0.26569999999999999</v>
      </c>
      <c r="AE433" s="27" t="s">
        <v>53</v>
      </c>
      <c r="AF433" s="27">
        <v>83.8</v>
      </c>
      <c r="AG433" s="85"/>
      <c r="AH433" s="27">
        <v>5.0000000000000001E-3</v>
      </c>
      <c r="AI433" s="27">
        <v>4</v>
      </c>
      <c r="AJ433" s="27">
        <v>3.69</v>
      </c>
      <c r="AK433" s="118">
        <v>4.4999999999999998E-9</v>
      </c>
      <c r="AL433" s="291"/>
      <c r="AM433" s="30">
        <f t="shared" si="94"/>
        <v>0</v>
      </c>
    </row>
    <row r="434" spans="1:45" ht="20.25" x14ac:dyDescent="0.25">
      <c r="A434" s="26" t="s">
        <v>82</v>
      </c>
      <c r="B434" s="26">
        <v>1.6990000000000001</v>
      </c>
      <c r="C434" s="27">
        <v>3.77</v>
      </c>
      <c r="D434" s="27">
        <v>3.96</v>
      </c>
      <c r="E434" s="27">
        <f t="shared" si="104"/>
        <v>1.0503978779840848</v>
      </c>
      <c r="F434" s="27"/>
      <c r="G434" s="27">
        <v>2.0339999999999998</v>
      </c>
      <c r="H434" s="27">
        <v>65956.58</v>
      </c>
      <c r="I434" s="27">
        <v>72</v>
      </c>
      <c r="J434" s="27">
        <v>27</v>
      </c>
      <c r="K434" s="27">
        <v>58.93</v>
      </c>
      <c r="L434" s="27">
        <v>1.0431999999999999</v>
      </c>
      <c r="M434" s="27"/>
      <c r="N434" s="27">
        <v>0.32500000000000001</v>
      </c>
      <c r="O434" s="27">
        <v>0.71120000000000005</v>
      </c>
      <c r="P434" s="27">
        <v>3.66</v>
      </c>
      <c r="Q434" s="27">
        <v>3.66</v>
      </c>
      <c r="R434" s="27">
        <v>3.66</v>
      </c>
      <c r="S434" s="27">
        <v>83</v>
      </c>
      <c r="T434" s="27">
        <v>83</v>
      </c>
      <c r="U434" s="27">
        <v>83</v>
      </c>
      <c r="V434" s="27">
        <v>3.78</v>
      </c>
      <c r="W434" s="27">
        <v>3.78</v>
      </c>
      <c r="X434" s="27">
        <v>3.78</v>
      </c>
      <c r="Y434" s="27">
        <v>15</v>
      </c>
      <c r="Z434" s="27">
        <v>15</v>
      </c>
      <c r="AA434" s="27">
        <v>15</v>
      </c>
      <c r="AB434" s="27">
        <v>-0.26569999999999999</v>
      </c>
      <c r="AC434" s="27">
        <v>-0.26569999999999999</v>
      </c>
      <c r="AD434" s="27">
        <v>-0.26569999999999999</v>
      </c>
      <c r="AE434" s="27" t="s">
        <v>54</v>
      </c>
      <c r="AF434" s="27">
        <v>131.29</v>
      </c>
      <c r="AG434" s="85"/>
      <c r="AH434" s="27">
        <v>8.0000000000000002E-3</v>
      </c>
      <c r="AI434" s="27">
        <v>4.0999999999999996</v>
      </c>
      <c r="AJ434" s="27">
        <v>4.0999999999999996</v>
      </c>
      <c r="AK434" s="85">
        <v>3.9E-10</v>
      </c>
      <c r="AL434" s="291"/>
      <c r="AM434" s="30">
        <f t="shared" si="94"/>
        <v>0</v>
      </c>
    </row>
    <row r="435" spans="1:45" x14ac:dyDescent="0.25">
      <c r="A435" s="26" t="s">
        <v>82</v>
      </c>
      <c r="B435" s="26">
        <v>1.6990000000000001</v>
      </c>
      <c r="C435" s="27">
        <v>3.77</v>
      </c>
      <c r="D435" s="27">
        <v>3.96</v>
      </c>
      <c r="E435" s="27">
        <f t="shared" si="104"/>
        <v>1.0503978779840848</v>
      </c>
      <c r="F435" s="27"/>
      <c r="G435" s="27">
        <v>2.0339999999999998</v>
      </c>
      <c r="H435" s="27">
        <v>65956.58</v>
      </c>
      <c r="I435" s="27">
        <v>72</v>
      </c>
      <c r="J435" s="27">
        <v>27</v>
      </c>
      <c r="K435" s="27">
        <v>58.93</v>
      </c>
      <c r="L435" s="27">
        <v>1.0431999999999999</v>
      </c>
      <c r="M435" s="27"/>
      <c r="N435" s="27">
        <v>0.32500000000000001</v>
      </c>
      <c r="O435" s="27">
        <v>0.71120000000000005</v>
      </c>
      <c r="P435" s="27">
        <v>3.66</v>
      </c>
      <c r="Q435" s="27">
        <v>3.66</v>
      </c>
      <c r="R435" s="27">
        <v>3.66</v>
      </c>
      <c r="S435" s="27">
        <v>83</v>
      </c>
      <c r="T435" s="27">
        <v>83</v>
      </c>
      <c r="U435" s="27">
        <v>83</v>
      </c>
      <c r="V435" s="27">
        <v>3.78</v>
      </c>
      <c r="W435" s="27">
        <v>3.78</v>
      </c>
      <c r="X435" s="27">
        <v>3.78</v>
      </c>
      <c r="Y435" s="27">
        <v>15</v>
      </c>
      <c r="Z435" s="27">
        <v>15</v>
      </c>
      <c r="AA435" s="27">
        <v>15</v>
      </c>
      <c r="AB435" s="27">
        <v>-0.26569999999999999</v>
      </c>
      <c r="AC435" s="27">
        <v>-0.26569999999999999</v>
      </c>
      <c r="AD435" s="27">
        <v>-0.26569999999999999</v>
      </c>
      <c r="AE435" s="27" t="s">
        <v>55</v>
      </c>
      <c r="AF435" s="27">
        <v>146.06</v>
      </c>
      <c r="AG435" s="27"/>
      <c r="AH435" s="27">
        <v>0.21</v>
      </c>
      <c r="AI435" s="27">
        <v>5.13</v>
      </c>
      <c r="AJ435" s="27">
        <v>5.0999999999999996</v>
      </c>
      <c r="AK435" s="118"/>
      <c r="AL435" s="291"/>
      <c r="AM435" s="30">
        <f t="shared" si="94"/>
        <v>0</v>
      </c>
    </row>
    <row r="436" spans="1:45" x14ac:dyDescent="0.25">
      <c r="A436" s="26" t="s">
        <v>82</v>
      </c>
      <c r="B436" s="26">
        <v>1.6990000000000001</v>
      </c>
      <c r="C436" s="27">
        <v>3.77</v>
      </c>
      <c r="D436" s="27"/>
      <c r="E436" s="27">
        <f t="shared" si="104"/>
        <v>0</v>
      </c>
      <c r="F436" s="27"/>
      <c r="G436" s="27">
        <v>2.0339999999999998</v>
      </c>
      <c r="H436" s="27">
        <v>65956.58</v>
      </c>
      <c r="I436" s="27">
        <v>72</v>
      </c>
      <c r="J436" s="27">
        <v>27</v>
      </c>
      <c r="K436" s="27">
        <v>58.93</v>
      </c>
      <c r="L436" s="27">
        <v>1.0431999999999999</v>
      </c>
      <c r="M436" s="27"/>
      <c r="N436" s="27">
        <v>0.32500000000000001</v>
      </c>
      <c r="O436" s="27">
        <v>0.71120000000000005</v>
      </c>
      <c r="P436" s="27">
        <v>3.66</v>
      </c>
      <c r="Q436" s="27">
        <v>3.66</v>
      </c>
      <c r="R436" s="27">
        <v>3.66</v>
      </c>
      <c r="S436" s="27">
        <v>83</v>
      </c>
      <c r="T436" s="27">
        <v>83</v>
      </c>
      <c r="U436" s="27">
        <v>83</v>
      </c>
      <c r="V436" s="27">
        <v>3.78</v>
      </c>
      <c r="W436" s="27">
        <v>3.78</v>
      </c>
      <c r="X436" s="27">
        <v>3.78</v>
      </c>
      <c r="Y436" s="27">
        <v>15</v>
      </c>
      <c r="Z436" s="27">
        <v>15</v>
      </c>
      <c r="AA436" s="27">
        <v>15</v>
      </c>
      <c r="AB436" s="27">
        <v>-0.26569999999999999</v>
      </c>
      <c r="AC436" s="27">
        <v>-0.26569999999999999</v>
      </c>
      <c r="AD436" s="27">
        <v>-0.26569999999999999</v>
      </c>
      <c r="AE436" s="27" t="s">
        <v>56</v>
      </c>
      <c r="AF436" s="27">
        <v>222</v>
      </c>
      <c r="AG436" s="85"/>
      <c r="AH436" s="27">
        <v>8.0000000000000002E-3</v>
      </c>
      <c r="AI436" s="27">
        <v>4.2</v>
      </c>
      <c r="AJ436" s="27">
        <v>4.2</v>
      </c>
      <c r="AK436" s="118">
        <v>1.2999999999999999E-10</v>
      </c>
      <c r="AL436" s="291"/>
      <c r="AM436" s="30">
        <f t="shared" si="94"/>
        <v>0</v>
      </c>
    </row>
    <row r="437" spans="1:45" x14ac:dyDescent="0.25">
      <c r="A437" s="87" t="s">
        <v>83</v>
      </c>
      <c r="B437" s="87">
        <v>1.6220000000000001</v>
      </c>
      <c r="C437" s="88">
        <v>2.09</v>
      </c>
      <c r="D437" s="88">
        <v>2.38</v>
      </c>
      <c r="E437" s="88">
        <f t="shared" si="96"/>
        <v>1.138755980861244</v>
      </c>
      <c r="F437" s="88"/>
      <c r="G437" s="88">
        <v>2.0369999999999999</v>
      </c>
      <c r="H437" s="88">
        <v>56709</v>
      </c>
      <c r="I437" s="88">
        <v>74</v>
      </c>
      <c r="J437" s="88">
        <v>30</v>
      </c>
      <c r="K437" s="88">
        <v>65.38</v>
      </c>
      <c r="L437" s="88">
        <v>1.3786</v>
      </c>
      <c r="M437" s="88"/>
      <c r="N437" s="88">
        <v>0.25</v>
      </c>
      <c r="O437" s="88">
        <v>6.2700000000000006E-2</v>
      </c>
      <c r="P437" s="88">
        <v>4.4379999999999997</v>
      </c>
      <c r="Q437" s="88">
        <v>4.4379999999999997</v>
      </c>
      <c r="R437" s="88">
        <v>5.9960000000000004</v>
      </c>
      <c r="S437" s="88">
        <v>81</v>
      </c>
      <c r="T437" s="88">
        <v>81</v>
      </c>
      <c r="U437" s="32">
        <v>117</v>
      </c>
      <c r="V437" s="88">
        <v>3.78</v>
      </c>
      <c r="W437" s="88">
        <v>3.78</v>
      </c>
      <c r="X437" s="88">
        <v>4.25</v>
      </c>
      <c r="Y437" s="88">
        <v>15</v>
      </c>
      <c r="Z437" s="88">
        <v>15</v>
      </c>
      <c r="AA437" s="88">
        <v>126.9</v>
      </c>
      <c r="AB437" s="88">
        <v>-0.2142</v>
      </c>
      <c r="AC437" s="88">
        <v>-0.2142</v>
      </c>
      <c r="AD437" s="88">
        <v>-0.15970000000000001</v>
      </c>
      <c r="AE437" s="88" t="s">
        <v>42</v>
      </c>
      <c r="AF437" s="88">
        <v>4.0019999999999998</v>
      </c>
      <c r="AG437" s="89">
        <v>1.213598928416634E-4</v>
      </c>
      <c r="AH437" s="88">
        <v>-0.39</v>
      </c>
      <c r="AI437" s="88">
        <v>2.66</v>
      </c>
      <c r="AJ437" s="88">
        <v>2.6</v>
      </c>
      <c r="AK437" s="287">
        <v>6.9999999999999998E-9</v>
      </c>
      <c r="AL437" s="296"/>
      <c r="AM437" s="91">
        <f t="shared" si="94"/>
        <v>0</v>
      </c>
    </row>
    <row r="438" spans="1:45" x14ac:dyDescent="0.25">
      <c r="A438" s="87" t="s">
        <v>83</v>
      </c>
      <c r="B438" s="87">
        <v>1.6220000000000001</v>
      </c>
      <c r="C438" s="88">
        <v>2.09</v>
      </c>
      <c r="D438" s="88">
        <v>2.63</v>
      </c>
      <c r="E438" s="88">
        <f t="shared" si="96"/>
        <v>1.2583732057416268</v>
      </c>
      <c r="F438" s="88"/>
      <c r="G438" s="88">
        <v>2.0369999999999999</v>
      </c>
      <c r="H438" s="88">
        <v>56709</v>
      </c>
      <c r="I438" s="88">
        <v>74</v>
      </c>
      <c r="J438" s="88">
        <v>30</v>
      </c>
      <c r="K438" s="88">
        <v>65.38</v>
      </c>
      <c r="L438" s="88">
        <v>1.3786</v>
      </c>
      <c r="M438" s="88"/>
      <c r="N438" s="88">
        <v>0.25</v>
      </c>
      <c r="O438" s="88">
        <v>6.2700000000000006E-2</v>
      </c>
      <c r="P438" s="88">
        <v>4.4379999999999997</v>
      </c>
      <c r="Q438" s="88">
        <v>4.4379999999999997</v>
      </c>
      <c r="R438" s="88">
        <v>5.9960000000000004</v>
      </c>
      <c r="S438" s="88">
        <v>81</v>
      </c>
      <c r="T438" s="88">
        <v>81</v>
      </c>
      <c r="U438" s="32">
        <v>117</v>
      </c>
      <c r="V438" s="88">
        <v>3.78</v>
      </c>
      <c r="W438" s="88">
        <v>3.78</v>
      </c>
      <c r="X438" s="88">
        <v>4.25</v>
      </c>
      <c r="Y438" s="88">
        <v>15</v>
      </c>
      <c r="Z438" s="88">
        <v>15</v>
      </c>
      <c r="AA438" s="88">
        <v>126.9</v>
      </c>
      <c r="AB438" s="88">
        <v>-0.2142</v>
      </c>
      <c r="AC438" s="88">
        <v>-0.2142</v>
      </c>
      <c r="AD438" s="88">
        <v>-0.15970000000000001</v>
      </c>
      <c r="AE438" s="88" t="s">
        <v>43</v>
      </c>
      <c r="AF438" s="88">
        <v>2.0099999999999998</v>
      </c>
      <c r="AG438" s="89">
        <v>1.0828692705685033E-4</v>
      </c>
      <c r="AH438" s="88">
        <v>-0.217</v>
      </c>
      <c r="AI438" s="88">
        <v>2.76</v>
      </c>
      <c r="AJ438" s="88">
        <v>2.89</v>
      </c>
      <c r="AK438" s="287">
        <v>1.9999999999999999E-11</v>
      </c>
      <c r="AL438" s="296">
        <v>8.0000000000000002E-3</v>
      </c>
      <c r="AM438" s="91">
        <f t="shared" si="94"/>
        <v>16</v>
      </c>
    </row>
    <row r="439" spans="1:45" x14ac:dyDescent="0.25">
      <c r="A439" s="87" t="s">
        <v>83</v>
      </c>
      <c r="B439" s="87">
        <v>1.6220000000000001</v>
      </c>
      <c r="C439" s="88">
        <v>2.09</v>
      </c>
      <c r="D439" s="88">
        <v>2.83</v>
      </c>
      <c r="E439" s="88">
        <f t="shared" si="96"/>
        <v>1.3540669856459331</v>
      </c>
      <c r="F439" s="88"/>
      <c r="G439" s="88">
        <v>2.0369999999999999</v>
      </c>
      <c r="H439" s="88">
        <v>56709</v>
      </c>
      <c r="I439" s="88">
        <v>74</v>
      </c>
      <c r="J439" s="88">
        <v>30</v>
      </c>
      <c r="K439" s="88">
        <v>65.38</v>
      </c>
      <c r="L439" s="88">
        <v>1.3786</v>
      </c>
      <c r="M439" s="88"/>
      <c r="N439" s="88">
        <v>0.25</v>
      </c>
      <c r="O439" s="88">
        <v>6.2700000000000006E-2</v>
      </c>
      <c r="P439" s="88">
        <v>4.4379999999999997</v>
      </c>
      <c r="Q439" s="88">
        <v>4.4379999999999997</v>
      </c>
      <c r="R439" s="88">
        <v>5.9960000000000004</v>
      </c>
      <c r="S439" s="88">
        <v>81</v>
      </c>
      <c r="T439" s="88">
        <v>81</v>
      </c>
      <c r="U439" s="32">
        <v>117</v>
      </c>
      <c r="V439" s="88">
        <v>3.78</v>
      </c>
      <c r="W439" s="88">
        <v>3.78</v>
      </c>
      <c r="X439" s="88">
        <v>4.25</v>
      </c>
      <c r="Y439" s="88">
        <v>15</v>
      </c>
      <c r="Z439" s="88">
        <v>15</v>
      </c>
      <c r="AA439" s="88">
        <v>126.9</v>
      </c>
      <c r="AB439" s="88">
        <v>-0.2142</v>
      </c>
      <c r="AC439" s="88">
        <v>-0.2142</v>
      </c>
      <c r="AD439" s="88">
        <v>-0.15970000000000001</v>
      </c>
      <c r="AE439" s="88" t="s">
        <v>44</v>
      </c>
      <c r="AF439" s="88">
        <v>31.998999999999999</v>
      </c>
      <c r="AG439" s="89">
        <v>1.5402755908922099E-5</v>
      </c>
      <c r="AH439" s="88">
        <v>2.1999999999999999E-2</v>
      </c>
      <c r="AI439" s="88">
        <v>2.94</v>
      </c>
      <c r="AJ439" s="88">
        <v>3.46</v>
      </c>
      <c r="AK439" s="120">
        <v>8.9999999999999995E-14</v>
      </c>
      <c r="AL439" s="296"/>
      <c r="AM439" s="91">
        <f t="shared" si="94"/>
        <v>0</v>
      </c>
    </row>
    <row r="440" spans="1:45" x14ac:dyDescent="0.25">
      <c r="A440" s="87" t="s">
        <v>83</v>
      </c>
      <c r="B440" s="87">
        <v>1.6220000000000001</v>
      </c>
      <c r="C440" s="88">
        <v>2.09</v>
      </c>
      <c r="D440" s="88">
        <v>2.86</v>
      </c>
      <c r="E440" s="88">
        <f t="shared" si="96"/>
        <v>1.368421052631579</v>
      </c>
      <c r="F440" s="88"/>
      <c r="G440" s="88">
        <v>2.0369999999999999</v>
      </c>
      <c r="H440" s="88">
        <v>56709</v>
      </c>
      <c r="I440" s="88">
        <v>74</v>
      </c>
      <c r="J440" s="88">
        <v>30</v>
      </c>
      <c r="K440" s="88">
        <v>65.38</v>
      </c>
      <c r="L440" s="88">
        <v>1.3786</v>
      </c>
      <c r="M440" s="88"/>
      <c r="N440" s="88">
        <v>0.25</v>
      </c>
      <c r="O440" s="88">
        <v>6.2700000000000006E-2</v>
      </c>
      <c r="P440" s="88">
        <v>4.4379999999999997</v>
      </c>
      <c r="Q440" s="88">
        <v>4.4379999999999997</v>
      </c>
      <c r="R440" s="88">
        <v>5.9960000000000004</v>
      </c>
      <c r="S440" s="88">
        <v>81</v>
      </c>
      <c r="T440" s="88">
        <v>81</v>
      </c>
      <c r="U440" s="32">
        <v>117</v>
      </c>
      <c r="V440" s="88">
        <v>3.78</v>
      </c>
      <c r="W440" s="88">
        <v>3.78</v>
      </c>
      <c r="X440" s="88">
        <v>4.25</v>
      </c>
      <c r="Y440" s="88">
        <v>15</v>
      </c>
      <c r="Z440" s="88">
        <v>15</v>
      </c>
      <c r="AA440" s="88">
        <v>126.9</v>
      </c>
      <c r="AB440" s="88">
        <v>-0.2142</v>
      </c>
      <c r="AC440" s="88">
        <v>-0.2142</v>
      </c>
      <c r="AD440" s="88">
        <v>-0.15970000000000001</v>
      </c>
      <c r="AE440" s="88" t="s">
        <v>45</v>
      </c>
      <c r="AF440" s="88">
        <v>44.01</v>
      </c>
      <c r="AG440" s="89">
        <v>8.9625087063364713E-6</v>
      </c>
      <c r="AH440" s="88">
        <v>0.22500000000000001</v>
      </c>
      <c r="AI440" s="88">
        <v>3.24</v>
      </c>
      <c r="AJ440" s="88">
        <v>3.3</v>
      </c>
      <c r="AK440" s="120">
        <v>1.2199999999999999E-14</v>
      </c>
      <c r="AL440" s="296">
        <v>0.51501794614120555</v>
      </c>
      <c r="AM440" s="91">
        <f t="shared" si="94"/>
        <v>0.62832189429227081</v>
      </c>
    </row>
    <row r="441" spans="1:45" x14ac:dyDescent="0.25">
      <c r="A441" s="87" t="s">
        <v>83</v>
      </c>
      <c r="B441" s="87">
        <v>1.6220000000000001</v>
      </c>
      <c r="C441" s="88">
        <v>2.09</v>
      </c>
      <c r="D441" s="88">
        <v>2.86</v>
      </c>
      <c r="E441" s="88">
        <f t="shared" ref="E441" si="105">D441/C441</f>
        <v>1.368421052631579</v>
      </c>
      <c r="F441" s="88"/>
      <c r="G441" s="88">
        <v>2.0369999999999999</v>
      </c>
      <c r="H441" s="88">
        <v>56709</v>
      </c>
      <c r="I441" s="88">
        <v>74</v>
      </c>
      <c r="J441" s="88">
        <v>30</v>
      </c>
      <c r="K441" s="88">
        <v>65.38</v>
      </c>
      <c r="L441" s="88">
        <v>1.3786</v>
      </c>
      <c r="M441" s="88"/>
      <c r="N441" s="88">
        <v>0.25</v>
      </c>
      <c r="O441" s="88">
        <v>6.2700000000000006E-2</v>
      </c>
      <c r="P441" s="88">
        <v>4.4379999999999997</v>
      </c>
      <c r="Q441" s="88">
        <v>4.4379999999999997</v>
      </c>
      <c r="R441" s="88">
        <v>5.9960000000000004</v>
      </c>
      <c r="S441" s="88">
        <v>81</v>
      </c>
      <c r="T441" s="88">
        <v>81</v>
      </c>
      <c r="U441" s="32">
        <v>117</v>
      </c>
      <c r="V441" s="88">
        <v>3.78</v>
      </c>
      <c r="W441" s="88">
        <v>3.78</v>
      </c>
      <c r="X441" s="88">
        <v>4.25</v>
      </c>
      <c r="Y441" s="88">
        <v>15</v>
      </c>
      <c r="Z441" s="88">
        <v>15</v>
      </c>
      <c r="AA441" s="88">
        <v>126.9</v>
      </c>
      <c r="AB441" s="88">
        <v>-0.2142</v>
      </c>
      <c r="AC441" s="88">
        <v>-0.2142</v>
      </c>
      <c r="AD441" s="88">
        <v>-0.15970000000000001</v>
      </c>
      <c r="AE441" s="88" t="s">
        <v>536</v>
      </c>
      <c r="AF441" s="88">
        <v>46.005499999999998</v>
      </c>
      <c r="AG441" s="89"/>
      <c r="AH441" s="88">
        <v>0.83399999999999996</v>
      </c>
      <c r="AI441" s="88">
        <v>3.22</v>
      </c>
      <c r="AJ441" s="88">
        <v>3.3</v>
      </c>
      <c r="AK441" s="120"/>
      <c r="AL441" s="296"/>
      <c r="AM441" s="91"/>
    </row>
    <row r="442" spans="1:45" s="116" customFormat="1" x14ac:dyDescent="0.25">
      <c r="A442" s="87" t="s">
        <v>83</v>
      </c>
      <c r="B442" s="87">
        <v>1.6220000000000001</v>
      </c>
      <c r="C442" s="88">
        <v>2.09</v>
      </c>
      <c r="D442" s="88">
        <v>3.02</v>
      </c>
      <c r="E442" s="88">
        <f t="shared" si="96"/>
        <v>1.4449760765550241</v>
      </c>
      <c r="F442" s="88"/>
      <c r="G442" s="88">
        <v>2.0369999999999999</v>
      </c>
      <c r="H442" s="88">
        <v>56709</v>
      </c>
      <c r="I442" s="88">
        <v>74</v>
      </c>
      <c r="J442" s="88">
        <v>30</v>
      </c>
      <c r="K442" s="88">
        <v>65.38</v>
      </c>
      <c r="L442" s="88">
        <v>1.3786</v>
      </c>
      <c r="M442" s="88"/>
      <c r="N442" s="88">
        <v>0.25</v>
      </c>
      <c r="O442" s="88">
        <v>6.2700000000000006E-2</v>
      </c>
      <c r="P442" s="88">
        <v>4.4379999999999997</v>
      </c>
      <c r="Q442" s="88">
        <v>4.4379999999999997</v>
      </c>
      <c r="R442" s="88">
        <v>5.9960000000000004</v>
      </c>
      <c r="S442" s="88">
        <v>81</v>
      </c>
      <c r="T442" s="88">
        <v>81</v>
      </c>
      <c r="U442" s="32">
        <v>117</v>
      </c>
      <c r="V442" s="88">
        <v>3.78</v>
      </c>
      <c r="W442" s="88">
        <v>3.78</v>
      </c>
      <c r="X442" s="88">
        <v>4.25</v>
      </c>
      <c r="Y442" s="88">
        <v>15</v>
      </c>
      <c r="Z442" s="88">
        <v>15</v>
      </c>
      <c r="AA442" s="88">
        <v>126.9</v>
      </c>
      <c r="AB442" s="88">
        <v>-0.2142</v>
      </c>
      <c r="AC442" s="88">
        <v>-0.2142</v>
      </c>
      <c r="AD442" s="88">
        <v>-0.15970000000000001</v>
      </c>
      <c r="AE442" s="88" t="s">
        <v>46</v>
      </c>
      <c r="AF442" s="88">
        <v>28</v>
      </c>
      <c r="AG442" s="89">
        <v>1.4859953853764374E-5</v>
      </c>
      <c r="AH442" s="88">
        <v>3.6999999999999998E-2</v>
      </c>
      <c r="AI442" s="88">
        <v>3.13</v>
      </c>
      <c r="AJ442" s="88">
        <v>3.64</v>
      </c>
      <c r="AK442" s="127">
        <v>4.2099999999999999E-16</v>
      </c>
      <c r="AL442" s="296">
        <v>5.5611025860065853E-2</v>
      </c>
      <c r="AM442" s="91">
        <f t="shared" si="94"/>
        <v>2.3412241887087728E-3</v>
      </c>
      <c r="AQ442"/>
      <c r="AR442"/>
      <c r="AS442"/>
    </row>
    <row r="443" spans="1:45" s="116" customFormat="1" x14ac:dyDescent="0.25">
      <c r="A443" s="87" t="s">
        <v>83</v>
      </c>
      <c r="B443" s="87">
        <v>1.6220000000000001</v>
      </c>
      <c r="C443" s="88">
        <v>2.09</v>
      </c>
      <c r="D443" s="88">
        <v>3.3180000000000001</v>
      </c>
      <c r="E443" s="88">
        <f t="shared" si="96"/>
        <v>1.5875598086124403</v>
      </c>
      <c r="F443" s="88"/>
      <c r="G443" s="88">
        <v>2.0369999999999999</v>
      </c>
      <c r="H443" s="88">
        <v>56709</v>
      </c>
      <c r="I443" s="88">
        <v>74</v>
      </c>
      <c r="J443" s="88">
        <v>30</v>
      </c>
      <c r="K443" s="88">
        <v>65.38</v>
      </c>
      <c r="L443" s="88">
        <v>1.3786</v>
      </c>
      <c r="M443" s="88"/>
      <c r="N443" s="88">
        <v>0.25</v>
      </c>
      <c r="O443" s="88">
        <v>6.2700000000000006E-2</v>
      </c>
      <c r="P443" s="88">
        <v>4.4379999999999997</v>
      </c>
      <c r="Q443" s="88">
        <v>4.4379999999999997</v>
      </c>
      <c r="R443" s="88">
        <v>5.9960000000000004</v>
      </c>
      <c r="S443" s="88">
        <v>81</v>
      </c>
      <c r="T443" s="88">
        <v>81</v>
      </c>
      <c r="U443" s="32">
        <v>117</v>
      </c>
      <c r="V443" s="88">
        <v>3.78</v>
      </c>
      <c r="W443" s="88">
        <v>3.78</v>
      </c>
      <c r="X443" s="88">
        <v>4.25</v>
      </c>
      <c r="Y443" s="88">
        <v>15</v>
      </c>
      <c r="Z443" s="88">
        <v>15</v>
      </c>
      <c r="AA443" s="88">
        <v>126.9</v>
      </c>
      <c r="AB443" s="88">
        <v>-0.2142</v>
      </c>
      <c r="AC443" s="88">
        <v>-0.2142</v>
      </c>
      <c r="AD443" s="88">
        <v>-0.15970000000000001</v>
      </c>
      <c r="AE443" s="88" t="s">
        <v>47</v>
      </c>
      <c r="AF443" s="88">
        <v>16.04</v>
      </c>
      <c r="AG443" s="89">
        <v>1.6328551327402565E-5</v>
      </c>
      <c r="AH443" s="88">
        <v>1.0999999999999999E-2</v>
      </c>
      <c r="AI443" s="88">
        <v>3.25</v>
      </c>
      <c r="AJ443" s="88">
        <v>3.8</v>
      </c>
      <c r="AK443" s="127">
        <v>2.7499999999999998E-19</v>
      </c>
      <c r="AL443" s="296">
        <v>0.27572668281865548</v>
      </c>
      <c r="AM443" s="91">
        <f t="shared" si="94"/>
        <v>7.5824837775130256E-6</v>
      </c>
      <c r="AQ443"/>
      <c r="AR443"/>
      <c r="AS443"/>
    </row>
    <row r="444" spans="1:45" s="116" customFormat="1" x14ac:dyDescent="0.25">
      <c r="A444" s="87" t="s">
        <v>83</v>
      </c>
      <c r="B444" s="87">
        <v>1.6220000000000001</v>
      </c>
      <c r="C444" s="88">
        <v>2.09</v>
      </c>
      <c r="D444" s="88">
        <v>3.3180000000000001</v>
      </c>
      <c r="E444" s="88">
        <f t="shared" ref="E444" si="106">D444/C444</f>
        <v>1.5875598086124403</v>
      </c>
      <c r="F444" s="88"/>
      <c r="G444" s="88">
        <v>2.0369999999999999</v>
      </c>
      <c r="H444" s="88">
        <v>56709</v>
      </c>
      <c r="I444" s="88">
        <v>74</v>
      </c>
      <c r="J444" s="88">
        <v>30</v>
      </c>
      <c r="K444" s="88">
        <v>65.38</v>
      </c>
      <c r="L444" s="88">
        <v>1.3786</v>
      </c>
      <c r="M444" s="88"/>
      <c r="N444" s="88">
        <v>0.25</v>
      </c>
      <c r="O444" s="88">
        <v>6.2700000000000006E-2</v>
      </c>
      <c r="P444" s="88">
        <v>4.4379999999999997</v>
      </c>
      <c r="Q444" s="88">
        <v>4.4379999999999997</v>
      </c>
      <c r="R444" s="88">
        <v>5.9960000000000004</v>
      </c>
      <c r="S444" s="88">
        <v>81</v>
      </c>
      <c r="T444" s="88">
        <v>81</v>
      </c>
      <c r="U444" s="32">
        <v>117</v>
      </c>
      <c r="V444" s="88">
        <v>3.78</v>
      </c>
      <c r="W444" s="88">
        <v>3.78</v>
      </c>
      <c r="X444" s="88">
        <v>4.25</v>
      </c>
      <c r="Y444" s="88">
        <v>15</v>
      </c>
      <c r="Z444" s="88">
        <v>15</v>
      </c>
      <c r="AA444" s="88">
        <v>126.9</v>
      </c>
      <c r="AB444" s="88">
        <v>-0.2142</v>
      </c>
      <c r="AC444" s="88">
        <v>-0.2142</v>
      </c>
      <c r="AD444" s="88">
        <v>-0.15970000000000001</v>
      </c>
      <c r="AE444" s="88" t="s">
        <v>537</v>
      </c>
      <c r="AF444" s="88">
        <v>64.066000000000003</v>
      </c>
      <c r="AG444" s="89"/>
      <c r="AH444" s="88">
        <v>0.251</v>
      </c>
      <c r="AI444" s="88">
        <v>3.55</v>
      </c>
      <c r="AJ444" s="88">
        <v>4.0999999999999996</v>
      </c>
      <c r="AK444" s="127"/>
      <c r="AL444" s="296"/>
      <c r="AM444" s="91"/>
      <c r="AQ444"/>
      <c r="AR444"/>
      <c r="AS444"/>
    </row>
    <row r="445" spans="1:45" s="116" customFormat="1" x14ac:dyDescent="0.25">
      <c r="A445" s="87" t="s">
        <v>83</v>
      </c>
      <c r="B445" s="87">
        <v>1.6220000000000001</v>
      </c>
      <c r="C445" s="88">
        <v>2.09</v>
      </c>
      <c r="D445" s="88">
        <v>3.35</v>
      </c>
      <c r="E445" s="88">
        <f t="shared" si="96"/>
        <v>1.6028708133971294</v>
      </c>
      <c r="F445" s="88"/>
      <c r="G445" s="88">
        <v>2.0369999999999999</v>
      </c>
      <c r="H445" s="88">
        <v>56709</v>
      </c>
      <c r="I445" s="88">
        <v>74</v>
      </c>
      <c r="J445" s="88">
        <v>30</v>
      </c>
      <c r="K445" s="88">
        <v>65.38</v>
      </c>
      <c r="L445" s="88">
        <v>1.3786</v>
      </c>
      <c r="M445" s="88"/>
      <c r="N445" s="88">
        <v>0.25</v>
      </c>
      <c r="O445" s="88">
        <v>6.2700000000000006E-2</v>
      </c>
      <c r="P445" s="88">
        <v>4.4379999999999997</v>
      </c>
      <c r="Q445" s="88">
        <v>4.4379999999999997</v>
      </c>
      <c r="R445" s="88">
        <v>5.9960000000000004</v>
      </c>
      <c r="S445" s="88">
        <v>81</v>
      </c>
      <c r="T445" s="88">
        <v>81</v>
      </c>
      <c r="U445" s="32">
        <v>117</v>
      </c>
      <c r="V445" s="88">
        <v>3.78</v>
      </c>
      <c r="W445" s="88">
        <v>3.78</v>
      </c>
      <c r="X445" s="88">
        <v>4.25</v>
      </c>
      <c r="Y445" s="88">
        <v>15</v>
      </c>
      <c r="Z445" s="88">
        <v>15</v>
      </c>
      <c r="AA445" s="88">
        <v>126.9</v>
      </c>
      <c r="AB445" s="88">
        <v>-0.2142</v>
      </c>
      <c r="AC445" s="88">
        <v>-0.2142</v>
      </c>
      <c r="AD445" s="88">
        <v>-0.15970000000000001</v>
      </c>
      <c r="AE445" s="88" t="s">
        <v>48</v>
      </c>
      <c r="AF445" s="88">
        <v>28.05</v>
      </c>
      <c r="AG445" s="88">
        <v>8.597859657763983E-6</v>
      </c>
      <c r="AH445" s="88">
        <v>8.6999999999999994E-2</v>
      </c>
      <c r="AI445" s="88">
        <v>3.59</v>
      </c>
      <c r="AJ445" s="88">
        <v>3.9</v>
      </c>
      <c r="AK445" s="286">
        <v>1.9600000000000001E-20</v>
      </c>
      <c r="AL445" s="296"/>
      <c r="AM445" s="97">
        <f t="shared" si="94"/>
        <v>0</v>
      </c>
      <c r="AQ445"/>
      <c r="AR445"/>
      <c r="AS445"/>
    </row>
    <row r="446" spans="1:45" s="116" customFormat="1" x14ac:dyDescent="0.25">
      <c r="A446" s="87" t="s">
        <v>83</v>
      </c>
      <c r="B446" s="87">
        <v>1.6220000000000001</v>
      </c>
      <c r="C446" s="88">
        <v>2.09</v>
      </c>
      <c r="D446" s="88">
        <v>3.39</v>
      </c>
      <c r="E446" s="88">
        <f t="shared" si="96"/>
        <v>1.6220095693779906</v>
      </c>
      <c r="F446" s="88"/>
      <c r="G446" s="88">
        <v>2.0369999999999999</v>
      </c>
      <c r="H446" s="88">
        <v>56709</v>
      </c>
      <c r="I446" s="88">
        <v>74</v>
      </c>
      <c r="J446" s="88">
        <v>30</v>
      </c>
      <c r="K446" s="88">
        <v>65.38</v>
      </c>
      <c r="L446" s="88">
        <v>1.3786</v>
      </c>
      <c r="M446" s="88"/>
      <c r="N446" s="88">
        <v>0.25</v>
      </c>
      <c r="O446" s="88">
        <v>6.2700000000000006E-2</v>
      </c>
      <c r="P446" s="88">
        <v>4.4379999999999997</v>
      </c>
      <c r="Q446" s="88">
        <v>4.4379999999999997</v>
      </c>
      <c r="R446" s="88">
        <v>5.9960000000000004</v>
      </c>
      <c r="S446" s="88">
        <v>81</v>
      </c>
      <c r="T446" s="88">
        <v>81</v>
      </c>
      <c r="U446" s="32">
        <v>117</v>
      </c>
      <c r="V446" s="88">
        <v>3.78</v>
      </c>
      <c r="W446" s="88">
        <v>3.78</v>
      </c>
      <c r="X446" s="88">
        <v>4.25</v>
      </c>
      <c r="Y446" s="88">
        <v>15</v>
      </c>
      <c r="Z446" s="88">
        <v>15</v>
      </c>
      <c r="AA446" s="88">
        <v>126.9</v>
      </c>
      <c r="AB446" s="88">
        <v>-0.2142</v>
      </c>
      <c r="AC446" s="88">
        <v>-0.2142</v>
      </c>
      <c r="AD446" s="88">
        <v>-0.15970000000000001</v>
      </c>
      <c r="AE446" s="88" t="s">
        <v>49</v>
      </c>
      <c r="AF446" s="88">
        <v>30.07</v>
      </c>
      <c r="AG446" s="88">
        <v>7.4674534117532306E-6</v>
      </c>
      <c r="AH446" s="88">
        <v>9.9000000000000005E-2</v>
      </c>
      <c r="AI446" s="88">
        <v>3.72</v>
      </c>
      <c r="AJ446" s="88">
        <v>4</v>
      </c>
      <c r="AK446" s="286">
        <v>3.1700000000000001E-21</v>
      </c>
      <c r="AL446" s="296"/>
      <c r="AM446" s="97">
        <f t="shared" si="94"/>
        <v>0</v>
      </c>
      <c r="AQ446"/>
      <c r="AR446"/>
      <c r="AS446"/>
    </row>
    <row r="447" spans="1:45" s="116" customFormat="1" x14ac:dyDescent="0.25">
      <c r="A447" s="87" t="s">
        <v>83</v>
      </c>
      <c r="B447" s="87">
        <v>1.6220000000000001</v>
      </c>
      <c r="C447" s="88">
        <v>2.09</v>
      </c>
      <c r="D447" s="88">
        <v>3.52</v>
      </c>
      <c r="E447" s="88">
        <f t="shared" si="96"/>
        <v>1.6842105263157896</v>
      </c>
      <c r="F447" s="88"/>
      <c r="G447" s="88">
        <v>2.0369999999999999</v>
      </c>
      <c r="H447" s="88">
        <v>56709</v>
      </c>
      <c r="I447" s="88">
        <v>74</v>
      </c>
      <c r="J447" s="88">
        <v>30</v>
      </c>
      <c r="K447" s="88">
        <v>65.38</v>
      </c>
      <c r="L447" s="88">
        <v>1.3786</v>
      </c>
      <c r="M447" s="88"/>
      <c r="N447" s="88">
        <v>0.25</v>
      </c>
      <c r="O447" s="88">
        <v>6.2700000000000006E-2</v>
      </c>
      <c r="P447" s="88">
        <v>4.4379999999999997</v>
      </c>
      <c r="Q447" s="88">
        <v>4.4379999999999997</v>
      </c>
      <c r="R447" s="88">
        <v>5.9960000000000004</v>
      </c>
      <c r="S447" s="88">
        <v>81</v>
      </c>
      <c r="T447" s="88">
        <v>81</v>
      </c>
      <c r="U447" s="32">
        <v>117</v>
      </c>
      <c r="V447" s="88">
        <v>3.78</v>
      </c>
      <c r="W447" s="88">
        <v>3.78</v>
      </c>
      <c r="X447" s="88">
        <v>4.25</v>
      </c>
      <c r="Y447" s="88">
        <v>15</v>
      </c>
      <c r="Z447" s="88">
        <v>15</v>
      </c>
      <c r="AA447" s="88">
        <v>126.9</v>
      </c>
      <c r="AB447" s="88">
        <v>-0.2142</v>
      </c>
      <c r="AC447" s="88">
        <v>-0.2142</v>
      </c>
      <c r="AD447" s="88">
        <v>-0.15970000000000001</v>
      </c>
      <c r="AE447" s="88" t="s">
        <v>50</v>
      </c>
      <c r="AF447" s="88">
        <v>42.08</v>
      </c>
      <c r="AG447" s="88">
        <v>4.9578486170417476E-6</v>
      </c>
      <c r="AH447" s="88">
        <v>0.14199999999999999</v>
      </c>
      <c r="AI447" s="88">
        <v>4.03</v>
      </c>
      <c r="AJ447" s="88">
        <v>4.5</v>
      </c>
      <c r="AK447" s="286">
        <v>3.1999999999999998E-23</v>
      </c>
      <c r="AL447" s="296"/>
      <c r="AM447" s="97">
        <f t="shared" si="94"/>
        <v>0</v>
      </c>
      <c r="AQ447"/>
      <c r="AR447"/>
      <c r="AS447"/>
    </row>
    <row r="448" spans="1:45" s="116" customFormat="1" x14ac:dyDescent="0.25">
      <c r="A448" s="87" t="s">
        <v>83</v>
      </c>
      <c r="B448" s="87">
        <v>1.6220000000000001</v>
      </c>
      <c r="C448" s="88">
        <v>2.09</v>
      </c>
      <c r="D448" s="88">
        <v>3.62</v>
      </c>
      <c r="E448" s="88">
        <f t="shared" si="96"/>
        <v>1.7320574162679427</v>
      </c>
      <c r="F448" s="88"/>
      <c r="G448" s="88">
        <v>2.0369999999999999</v>
      </c>
      <c r="H448" s="88">
        <v>56709</v>
      </c>
      <c r="I448" s="88">
        <v>74</v>
      </c>
      <c r="J448" s="88">
        <v>30</v>
      </c>
      <c r="K448" s="88">
        <v>65.38</v>
      </c>
      <c r="L448" s="88">
        <v>1.3786</v>
      </c>
      <c r="M448" s="88"/>
      <c r="N448" s="88">
        <v>0.25</v>
      </c>
      <c r="O448" s="88">
        <v>6.2700000000000006E-2</v>
      </c>
      <c r="P448" s="88">
        <v>4.4379999999999997</v>
      </c>
      <c r="Q448" s="88">
        <v>4.4379999999999997</v>
      </c>
      <c r="R448" s="88">
        <v>5.9960000000000004</v>
      </c>
      <c r="S448" s="88">
        <v>81</v>
      </c>
      <c r="T448" s="88">
        <v>81</v>
      </c>
      <c r="U448" s="32">
        <v>117</v>
      </c>
      <c r="V448" s="88">
        <v>3.78</v>
      </c>
      <c r="W448" s="88">
        <v>3.78</v>
      </c>
      <c r="X448" s="88">
        <v>4.25</v>
      </c>
      <c r="Y448" s="88">
        <v>15</v>
      </c>
      <c r="Z448" s="88">
        <v>15</v>
      </c>
      <c r="AA448" s="88">
        <v>126.9</v>
      </c>
      <c r="AB448" s="88">
        <v>-0.2142</v>
      </c>
      <c r="AC448" s="88">
        <v>-0.2142</v>
      </c>
      <c r="AD448" s="88">
        <v>-0.15970000000000001</v>
      </c>
      <c r="AE448" s="88" t="s">
        <v>51</v>
      </c>
      <c r="AF448" s="88">
        <v>44.1</v>
      </c>
      <c r="AG448" s="88">
        <v>4.5187843755253608E-6</v>
      </c>
      <c r="AH448" s="88">
        <v>0.152</v>
      </c>
      <c r="AI448" s="88">
        <v>4.16</v>
      </c>
      <c r="AJ448" s="88">
        <v>4.3</v>
      </c>
      <c r="AK448" s="286">
        <v>2.44E-27</v>
      </c>
      <c r="AL448" s="296"/>
      <c r="AM448" s="97">
        <f t="shared" si="94"/>
        <v>0</v>
      </c>
      <c r="AQ448"/>
      <c r="AR448"/>
      <c r="AS448"/>
    </row>
    <row r="449" spans="1:45" s="116" customFormat="1" x14ac:dyDescent="0.25">
      <c r="A449" s="87" t="s">
        <v>83</v>
      </c>
      <c r="B449" s="87">
        <v>1.6220000000000001</v>
      </c>
      <c r="C449" s="88">
        <v>2.09</v>
      </c>
      <c r="D449" s="88"/>
      <c r="E449" s="88">
        <f t="shared" si="96"/>
        <v>0</v>
      </c>
      <c r="F449" s="88"/>
      <c r="G449" s="88">
        <v>2.0369999999999999</v>
      </c>
      <c r="H449" s="88">
        <v>56709</v>
      </c>
      <c r="I449" s="88">
        <v>74</v>
      </c>
      <c r="J449" s="88">
        <v>30</v>
      </c>
      <c r="K449" s="88">
        <v>65.38</v>
      </c>
      <c r="L449" s="88">
        <v>1.3786</v>
      </c>
      <c r="M449" s="88"/>
      <c r="N449" s="88">
        <v>0.25</v>
      </c>
      <c r="O449" s="88">
        <v>6.2700000000000006E-2</v>
      </c>
      <c r="P449" s="88">
        <v>4.4379999999999997</v>
      </c>
      <c r="Q449" s="88">
        <v>4.4379999999999997</v>
      </c>
      <c r="R449" s="88">
        <v>5.9960000000000004</v>
      </c>
      <c r="S449" s="88">
        <v>81</v>
      </c>
      <c r="T449" s="88">
        <v>81</v>
      </c>
      <c r="U449" s="32">
        <v>117</v>
      </c>
      <c r="V449" s="88">
        <v>3.78</v>
      </c>
      <c r="W449" s="88">
        <v>3.78</v>
      </c>
      <c r="X449" s="88">
        <v>4.25</v>
      </c>
      <c r="Y449" s="88">
        <v>15</v>
      </c>
      <c r="Z449" s="88">
        <v>15</v>
      </c>
      <c r="AA449" s="88">
        <v>126.9</v>
      </c>
      <c r="AB449" s="88">
        <v>-0.2142</v>
      </c>
      <c r="AC449" s="88">
        <v>-0.2142</v>
      </c>
      <c r="AD449" s="88">
        <v>-0.15970000000000001</v>
      </c>
      <c r="AE449" s="88" t="s">
        <v>52</v>
      </c>
      <c r="AF449" s="88">
        <v>58.12</v>
      </c>
      <c r="AG449" s="88">
        <v>2.9135357642312415E-6</v>
      </c>
      <c r="AH449" s="88">
        <v>0.2</v>
      </c>
      <c r="AI449" s="88">
        <v>4.5199999999999996</v>
      </c>
      <c r="AJ449" s="88">
        <v>4.5</v>
      </c>
      <c r="AK449" s="287"/>
      <c r="AL449" s="296"/>
      <c r="AM449" s="97">
        <f t="shared" si="94"/>
        <v>0</v>
      </c>
      <c r="AQ449"/>
      <c r="AR449"/>
      <c r="AS449"/>
    </row>
    <row r="450" spans="1:45" s="116" customFormat="1" x14ac:dyDescent="0.25">
      <c r="A450" s="87" t="s">
        <v>83</v>
      </c>
      <c r="B450" s="87">
        <v>1.6220000000000001</v>
      </c>
      <c r="C450" s="88">
        <v>2.09</v>
      </c>
      <c r="D450" s="88"/>
      <c r="E450" s="88">
        <f t="shared" si="96"/>
        <v>0</v>
      </c>
      <c r="F450" s="88"/>
      <c r="G450" s="88">
        <v>2.0369999999999999</v>
      </c>
      <c r="H450" s="88">
        <v>56709</v>
      </c>
      <c r="I450" s="88">
        <v>74</v>
      </c>
      <c r="J450" s="88">
        <v>30</v>
      </c>
      <c r="K450" s="88">
        <v>65.38</v>
      </c>
      <c r="L450" s="88">
        <v>1.3786</v>
      </c>
      <c r="M450" s="88"/>
      <c r="N450" s="88">
        <v>0.25</v>
      </c>
      <c r="O450" s="88">
        <v>6.2700000000000006E-2</v>
      </c>
      <c r="P450" s="88">
        <v>4.4379999999999997</v>
      </c>
      <c r="Q450" s="88">
        <v>4.4379999999999997</v>
      </c>
      <c r="R450" s="88">
        <v>5.9960000000000004</v>
      </c>
      <c r="S450" s="88">
        <v>81</v>
      </c>
      <c r="T450" s="88">
        <v>81</v>
      </c>
      <c r="U450" s="32">
        <v>117</v>
      </c>
      <c r="V450" s="88">
        <v>3.78</v>
      </c>
      <c r="W450" s="88">
        <v>3.78</v>
      </c>
      <c r="X450" s="88">
        <v>4.25</v>
      </c>
      <c r="Y450" s="88">
        <v>15</v>
      </c>
      <c r="Z450" s="88">
        <v>15</v>
      </c>
      <c r="AA450" s="88">
        <v>126.9</v>
      </c>
      <c r="AB450" s="88">
        <v>-0.2142</v>
      </c>
      <c r="AC450" s="88">
        <v>-0.2142</v>
      </c>
      <c r="AD450" s="88">
        <v>-0.15970000000000001</v>
      </c>
      <c r="AE450" s="88" t="s">
        <v>58</v>
      </c>
      <c r="AF450" s="88">
        <v>58.12</v>
      </c>
      <c r="AG450" s="88">
        <v>3.1459786150702568E-6</v>
      </c>
      <c r="AH450" s="88">
        <v>0.183</v>
      </c>
      <c r="AI450" s="88">
        <v>4.8</v>
      </c>
      <c r="AJ450" s="88">
        <v>4.42</v>
      </c>
      <c r="AK450" s="287"/>
      <c r="AL450" s="296"/>
      <c r="AM450" s="97">
        <f t="shared" si="94"/>
        <v>0</v>
      </c>
      <c r="AQ450"/>
      <c r="AR450"/>
      <c r="AS450"/>
    </row>
    <row r="451" spans="1:45" s="116" customFormat="1" x14ac:dyDescent="0.25">
      <c r="A451" s="87" t="s">
        <v>83</v>
      </c>
      <c r="B451" s="87">
        <v>1.6220000000000001</v>
      </c>
      <c r="C451" s="88">
        <v>2.09</v>
      </c>
      <c r="D451" s="88">
        <v>3.52</v>
      </c>
      <c r="E451" s="88">
        <f t="shared" ref="E451:E454" si="107">D451/C451</f>
        <v>1.6842105263157896</v>
      </c>
      <c r="F451" s="88"/>
      <c r="G451" s="88">
        <v>2.0369999999999999</v>
      </c>
      <c r="H451" s="88">
        <v>56709</v>
      </c>
      <c r="I451" s="88">
        <v>74</v>
      </c>
      <c r="J451" s="88">
        <v>30</v>
      </c>
      <c r="K451" s="88">
        <v>65.38</v>
      </c>
      <c r="L451" s="88">
        <v>1.3786</v>
      </c>
      <c r="M451" s="88"/>
      <c r="N451" s="88">
        <v>0.25</v>
      </c>
      <c r="O451" s="88">
        <v>6.2700000000000006E-2</v>
      </c>
      <c r="P451" s="88">
        <v>4.4379999999999997</v>
      </c>
      <c r="Q451" s="88">
        <v>4.4379999999999997</v>
      </c>
      <c r="R451" s="88">
        <v>5.9960000000000004</v>
      </c>
      <c r="S451" s="88">
        <v>81</v>
      </c>
      <c r="T451" s="88">
        <v>81</v>
      </c>
      <c r="U451" s="32">
        <v>117</v>
      </c>
      <c r="V451" s="88">
        <v>3.78</v>
      </c>
      <c r="W451" s="88">
        <v>3.78</v>
      </c>
      <c r="X451" s="88">
        <v>4.25</v>
      </c>
      <c r="Y451" s="88">
        <v>15</v>
      </c>
      <c r="Z451" s="88">
        <v>15</v>
      </c>
      <c r="AA451" s="88">
        <v>126.9</v>
      </c>
      <c r="AB451" s="88">
        <v>-0.2142</v>
      </c>
      <c r="AC451" s="88">
        <v>-0.2142</v>
      </c>
      <c r="AD451" s="88">
        <v>-0.15970000000000001</v>
      </c>
      <c r="AE451" s="88" t="s">
        <v>53</v>
      </c>
      <c r="AF451" s="88">
        <v>83.8</v>
      </c>
      <c r="AG451" s="89"/>
      <c r="AH451" s="88">
        <v>5.0000000000000001E-3</v>
      </c>
      <c r="AI451" s="88">
        <v>4</v>
      </c>
      <c r="AJ451" s="88">
        <v>3.69</v>
      </c>
      <c r="AK451" s="120">
        <v>1.3800000000000001E-19</v>
      </c>
      <c r="AL451" s="296"/>
      <c r="AM451" s="97">
        <f t="shared" ref="AM451:AM454" si="108">AK451*10000*(AL451)*10000000000</f>
        <v>0</v>
      </c>
      <c r="AQ451"/>
      <c r="AR451"/>
      <c r="AS451"/>
    </row>
    <row r="452" spans="1:45" s="116" customFormat="1" ht="20.25" x14ac:dyDescent="0.25">
      <c r="A452" s="87" t="s">
        <v>83</v>
      </c>
      <c r="B452" s="87">
        <v>1.6220000000000001</v>
      </c>
      <c r="C452" s="88">
        <v>2.09</v>
      </c>
      <c r="D452" s="88">
        <v>3.62</v>
      </c>
      <c r="E452" s="88">
        <f t="shared" si="107"/>
        <v>1.7320574162679427</v>
      </c>
      <c r="F452" s="88"/>
      <c r="G452" s="88">
        <v>2.0369999999999999</v>
      </c>
      <c r="H452" s="88">
        <v>56709</v>
      </c>
      <c r="I452" s="88">
        <v>74</v>
      </c>
      <c r="J452" s="88">
        <v>30</v>
      </c>
      <c r="K452" s="88">
        <v>65.38</v>
      </c>
      <c r="L452" s="88">
        <v>1.3786</v>
      </c>
      <c r="M452" s="88"/>
      <c r="N452" s="88">
        <v>0.25</v>
      </c>
      <c r="O452" s="88">
        <v>6.2700000000000006E-2</v>
      </c>
      <c r="P452" s="88">
        <v>4.4379999999999997</v>
      </c>
      <c r="Q452" s="88">
        <v>4.4379999999999997</v>
      </c>
      <c r="R452" s="88">
        <v>5.9960000000000004</v>
      </c>
      <c r="S452" s="88">
        <v>81</v>
      </c>
      <c r="T452" s="88">
        <v>81</v>
      </c>
      <c r="U452" s="32">
        <v>117</v>
      </c>
      <c r="V452" s="88">
        <v>3.78</v>
      </c>
      <c r="W452" s="88">
        <v>3.78</v>
      </c>
      <c r="X452" s="88">
        <v>4.25</v>
      </c>
      <c r="Y452" s="88">
        <v>15</v>
      </c>
      <c r="Z452" s="88">
        <v>15</v>
      </c>
      <c r="AA452" s="88">
        <v>126.9</v>
      </c>
      <c r="AB452" s="88">
        <v>-0.2142</v>
      </c>
      <c r="AC452" s="88">
        <v>-0.2142</v>
      </c>
      <c r="AD452" s="88">
        <v>-0.15970000000000001</v>
      </c>
      <c r="AE452" s="88" t="s">
        <v>54</v>
      </c>
      <c r="AF452" s="88">
        <v>131.29</v>
      </c>
      <c r="AG452" s="89"/>
      <c r="AH452" s="88">
        <v>8.0000000000000002E-3</v>
      </c>
      <c r="AI452" s="88">
        <v>4.0999999999999996</v>
      </c>
      <c r="AJ452" s="88">
        <v>4.0999999999999996</v>
      </c>
      <c r="AK452" s="89">
        <v>1.93E-25</v>
      </c>
      <c r="AL452" s="296"/>
      <c r="AM452" s="97">
        <f t="shared" si="108"/>
        <v>0</v>
      </c>
      <c r="AQ452"/>
      <c r="AR452"/>
      <c r="AS452"/>
    </row>
    <row r="453" spans="1:45" s="116" customFormat="1" x14ac:dyDescent="0.25">
      <c r="A453" s="87" t="s">
        <v>83</v>
      </c>
      <c r="B453" s="87">
        <v>1.6220000000000001</v>
      </c>
      <c r="C453" s="88">
        <v>2.09</v>
      </c>
      <c r="D453" s="88"/>
      <c r="E453" s="88">
        <f t="shared" si="107"/>
        <v>0</v>
      </c>
      <c r="F453" s="88"/>
      <c r="G453" s="88">
        <v>2.0369999999999999</v>
      </c>
      <c r="H453" s="88">
        <v>56709</v>
      </c>
      <c r="I453" s="88">
        <v>74</v>
      </c>
      <c r="J453" s="88">
        <v>30</v>
      </c>
      <c r="K453" s="88">
        <v>65.38</v>
      </c>
      <c r="L453" s="88">
        <v>1.3786</v>
      </c>
      <c r="M453" s="88"/>
      <c r="N453" s="88">
        <v>0.25</v>
      </c>
      <c r="O453" s="88">
        <v>6.2700000000000006E-2</v>
      </c>
      <c r="P453" s="88">
        <v>4.4379999999999997</v>
      </c>
      <c r="Q453" s="88">
        <v>4.4379999999999997</v>
      </c>
      <c r="R453" s="88">
        <v>5.9960000000000004</v>
      </c>
      <c r="S453" s="88">
        <v>81</v>
      </c>
      <c r="T453" s="88">
        <v>81</v>
      </c>
      <c r="U453" s="32">
        <v>117</v>
      </c>
      <c r="V453" s="88">
        <v>3.78</v>
      </c>
      <c r="W453" s="88">
        <v>3.78</v>
      </c>
      <c r="X453" s="88">
        <v>4.25</v>
      </c>
      <c r="Y453" s="88">
        <v>15</v>
      </c>
      <c r="Z453" s="88">
        <v>15</v>
      </c>
      <c r="AA453" s="88">
        <v>126.9</v>
      </c>
      <c r="AB453" s="88">
        <v>-0.2142</v>
      </c>
      <c r="AC453" s="88">
        <v>-0.2142</v>
      </c>
      <c r="AD453" s="88">
        <v>-0.15970000000000001</v>
      </c>
      <c r="AE453" s="88" t="s">
        <v>55</v>
      </c>
      <c r="AF453" s="88">
        <v>146.06</v>
      </c>
      <c r="AG453" s="88"/>
      <c r="AH453" s="88">
        <v>0.21</v>
      </c>
      <c r="AI453" s="88">
        <v>5.13</v>
      </c>
      <c r="AJ453" s="88">
        <v>5.0999999999999996</v>
      </c>
      <c r="AK453" s="120"/>
      <c r="AL453" s="296"/>
      <c r="AM453" s="97">
        <f t="shared" si="108"/>
        <v>0</v>
      </c>
      <c r="AQ453"/>
      <c r="AR453"/>
      <c r="AS453"/>
    </row>
    <row r="454" spans="1:45" s="116" customFormat="1" x14ac:dyDescent="0.25">
      <c r="A454" s="87" t="s">
        <v>83</v>
      </c>
      <c r="B454" s="87">
        <v>1.6220000000000001</v>
      </c>
      <c r="C454" s="88">
        <v>2.09</v>
      </c>
      <c r="D454" s="88"/>
      <c r="E454" s="88">
        <f t="shared" si="107"/>
        <v>0</v>
      </c>
      <c r="F454" s="88"/>
      <c r="G454" s="88">
        <v>2.0369999999999999</v>
      </c>
      <c r="H454" s="88">
        <v>56709</v>
      </c>
      <c r="I454" s="88">
        <v>74</v>
      </c>
      <c r="J454" s="88">
        <v>30</v>
      </c>
      <c r="K454" s="88">
        <v>65.38</v>
      </c>
      <c r="L454" s="88">
        <v>1.3786</v>
      </c>
      <c r="M454" s="88"/>
      <c r="N454" s="88">
        <v>0.25</v>
      </c>
      <c r="O454" s="88">
        <v>6.2700000000000006E-2</v>
      </c>
      <c r="P454" s="88">
        <v>4.4379999999999997</v>
      </c>
      <c r="Q454" s="88">
        <v>4.4379999999999997</v>
      </c>
      <c r="R454" s="88">
        <v>5.9960000000000004</v>
      </c>
      <c r="S454" s="88">
        <v>81</v>
      </c>
      <c r="T454" s="88">
        <v>81</v>
      </c>
      <c r="U454" s="32">
        <v>117</v>
      </c>
      <c r="V454" s="88">
        <v>3.78</v>
      </c>
      <c r="W454" s="88">
        <v>3.78</v>
      </c>
      <c r="X454" s="88">
        <v>4.25</v>
      </c>
      <c r="Y454" s="88">
        <v>15</v>
      </c>
      <c r="Z454" s="88">
        <v>15</v>
      </c>
      <c r="AA454" s="88">
        <v>126.9</v>
      </c>
      <c r="AB454" s="88">
        <v>-0.2142</v>
      </c>
      <c r="AC454" s="88">
        <v>-0.2142</v>
      </c>
      <c r="AD454" s="88">
        <v>-0.15970000000000001</v>
      </c>
      <c r="AE454" s="88" t="s">
        <v>56</v>
      </c>
      <c r="AF454" s="88">
        <v>222</v>
      </c>
      <c r="AG454" s="89"/>
      <c r="AH454" s="88">
        <v>8.0000000000000002E-3</v>
      </c>
      <c r="AI454" s="88">
        <v>4.2</v>
      </c>
      <c r="AJ454" s="88">
        <v>4.2</v>
      </c>
      <c r="AK454" s="120">
        <v>5.2000000000000004E-29</v>
      </c>
      <c r="AL454" s="296"/>
      <c r="AM454" s="97">
        <f t="shared" si="108"/>
        <v>0</v>
      </c>
      <c r="AQ454"/>
      <c r="AR454"/>
      <c r="AS454"/>
    </row>
    <row r="455" spans="1:45" x14ac:dyDescent="0.25">
      <c r="A455" s="141" t="s">
        <v>84</v>
      </c>
      <c r="B455" s="141">
        <v>1.59</v>
      </c>
      <c r="C455" s="142">
        <v>2.1749999999999998</v>
      </c>
      <c r="D455" s="150">
        <v>2.57</v>
      </c>
      <c r="E455" s="142">
        <f t="shared" si="96"/>
        <v>1.1816091954022989</v>
      </c>
      <c r="F455" s="142"/>
      <c r="G455" s="142">
        <v>2.036</v>
      </c>
      <c r="H455" s="142">
        <v>57245</v>
      </c>
      <c r="I455" s="142">
        <v>74</v>
      </c>
      <c r="J455" s="142">
        <v>30</v>
      </c>
      <c r="K455" s="142">
        <v>65.38</v>
      </c>
      <c r="L455" s="142">
        <v>1.3489</v>
      </c>
      <c r="M455" s="142"/>
      <c r="N455" s="142">
        <v>0.25</v>
      </c>
      <c r="O455" s="142">
        <v>6.2700000000000006E-2</v>
      </c>
      <c r="P455" s="142">
        <v>4.4379999999999997</v>
      </c>
      <c r="Q455" s="142">
        <v>4.4379999999999997</v>
      </c>
      <c r="R455" s="142">
        <v>5.9960000000000004</v>
      </c>
      <c r="S455" s="142">
        <v>81</v>
      </c>
      <c r="T455" s="142">
        <v>81</v>
      </c>
      <c r="U455" s="142">
        <v>117</v>
      </c>
      <c r="V455" s="142">
        <v>3.78</v>
      </c>
      <c r="W455" s="142">
        <v>3.78</v>
      </c>
      <c r="X455" s="142">
        <v>2.7</v>
      </c>
      <c r="Y455" s="142">
        <v>15</v>
      </c>
      <c r="Z455" s="142">
        <v>15</v>
      </c>
      <c r="AA455" s="142">
        <v>18.989999999999998</v>
      </c>
      <c r="AB455" s="142">
        <v>-0.20910000000000001</v>
      </c>
      <c r="AC455" s="142">
        <v>-0.20910000000000001</v>
      </c>
      <c r="AD455" s="142">
        <v>-0.26150000000000001</v>
      </c>
      <c r="AE455" s="142" t="s">
        <v>42</v>
      </c>
      <c r="AF455" s="142">
        <v>4.0019999999999998</v>
      </c>
      <c r="AG455" s="143">
        <v>1.213598928416634E-4</v>
      </c>
      <c r="AH455" s="142">
        <v>-0.39</v>
      </c>
      <c r="AI455" s="142">
        <v>2.66</v>
      </c>
      <c r="AJ455" s="142">
        <v>2.6</v>
      </c>
      <c r="AK455" s="144">
        <v>6.3800000000000002E-11</v>
      </c>
      <c r="AL455" s="297"/>
      <c r="AM455" s="146">
        <f t="shared" si="94"/>
        <v>0</v>
      </c>
    </row>
    <row r="456" spans="1:45" x14ac:dyDescent="0.25">
      <c r="A456" s="141" t="s">
        <v>84</v>
      </c>
      <c r="B456" s="141">
        <v>1.59</v>
      </c>
      <c r="C456" s="142">
        <v>2.1749999999999998</v>
      </c>
      <c r="D456" s="142">
        <v>2.84</v>
      </c>
      <c r="E456" s="142">
        <f t="shared" si="96"/>
        <v>1.3057471264367817</v>
      </c>
      <c r="F456" s="142"/>
      <c r="G456" s="142">
        <v>2.036</v>
      </c>
      <c r="H456" s="142">
        <v>57245</v>
      </c>
      <c r="I456" s="142">
        <v>74</v>
      </c>
      <c r="J456" s="142">
        <v>30</v>
      </c>
      <c r="K456" s="142">
        <v>65.38</v>
      </c>
      <c r="L456" s="142">
        <v>1.3489</v>
      </c>
      <c r="M456" s="142"/>
      <c r="N456" s="142">
        <v>0.25</v>
      </c>
      <c r="O456" s="142">
        <v>6.2700000000000006E-2</v>
      </c>
      <c r="P456" s="142">
        <v>4.4379999999999997</v>
      </c>
      <c r="Q456" s="142">
        <v>4.4379999999999997</v>
      </c>
      <c r="R456" s="142">
        <v>5.9960000000000004</v>
      </c>
      <c r="S456" s="142">
        <v>81</v>
      </c>
      <c r="T456" s="142">
        <v>81</v>
      </c>
      <c r="U456" s="142">
        <v>117</v>
      </c>
      <c r="V456" s="142">
        <v>3.78</v>
      </c>
      <c r="W456" s="142">
        <v>3.78</v>
      </c>
      <c r="X456" s="142">
        <v>2.7</v>
      </c>
      <c r="Y456" s="142">
        <v>15</v>
      </c>
      <c r="Z456" s="142">
        <v>15</v>
      </c>
      <c r="AA456" s="142">
        <v>18.989999999999998</v>
      </c>
      <c r="AB456" s="142">
        <v>-0.20910000000000001</v>
      </c>
      <c r="AC456" s="142">
        <v>-0.20910000000000001</v>
      </c>
      <c r="AD456" s="142">
        <v>-0.26150000000000001</v>
      </c>
      <c r="AE456" s="142" t="s">
        <v>43</v>
      </c>
      <c r="AF456" s="142">
        <v>2.0099999999999998</v>
      </c>
      <c r="AG456" s="143">
        <v>1.0828692705685033E-4</v>
      </c>
      <c r="AH456" s="142">
        <v>-0.217</v>
      </c>
      <c r="AI456" s="142">
        <v>2.76</v>
      </c>
      <c r="AJ456" s="142">
        <v>2.89</v>
      </c>
      <c r="AK456" s="144">
        <v>3.0300000000000002E-13</v>
      </c>
      <c r="AL456" s="297"/>
      <c r="AM456" s="146">
        <f t="shared" si="94"/>
        <v>0</v>
      </c>
    </row>
    <row r="457" spans="1:45" x14ac:dyDescent="0.25">
      <c r="A457" s="141" t="s">
        <v>84</v>
      </c>
      <c r="B457" s="141">
        <v>1.59</v>
      </c>
      <c r="C457" s="142">
        <v>2.1749999999999998</v>
      </c>
      <c r="D457" s="142">
        <v>3.03</v>
      </c>
      <c r="E457" s="142">
        <f t="shared" si="96"/>
        <v>1.3931034482758622</v>
      </c>
      <c r="F457" s="142"/>
      <c r="G457" s="142">
        <v>2.036</v>
      </c>
      <c r="H457" s="142">
        <v>57245</v>
      </c>
      <c r="I457" s="142">
        <v>74</v>
      </c>
      <c r="J457" s="142">
        <v>30</v>
      </c>
      <c r="K457" s="142">
        <v>65.38</v>
      </c>
      <c r="L457" s="142">
        <v>1.3489</v>
      </c>
      <c r="M457" s="142"/>
      <c r="N457" s="142">
        <v>0.25</v>
      </c>
      <c r="O457" s="142">
        <v>6.2700000000000006E-2</v>
      </c>
      <c r="P457" s="142">
        <v>4.4379999999999997</v>
      </c>
      <c r="Q457" s="142">
        <v>4.4379999999999997</v>
      </c>
      <c r="R457" s="142">
        <v>5.9960000000000004</v>
      </c>
      <c r="S457" s="142">
        <v>81</v>
      </c>
      <c r="T457" s="142">
        <v>81</v>
      </c>
      <c r="U457" s="142">
        <v>117</v>
      </c>
      <c r="V457" s="142">
        <v>3.78</v>
      </c>
      <c r="W457" s="142">
        <v>3.78</v>
      </c>
      <c r="X457" s="142">
        <v>2.7</v>
      </c>
      <c r="Y457" s="142">
        <v>15</v>
      </c>
      <c r="Z457" s="142">
        <v>15</v>
      </c>
      <c r="AA457" s="142">
        <v>18.989999999999998</v>
      </c>
      <c r="AB457" s="142">
        <v>-0.20910000000000001</v>
      </c>
      <c r="AC457" s="142">
        <v>-0.20910000000000001</v>
      </c>
      <c r="AD457" s="142">
        <v>-0.26150000000000001</v>
      </c>
      <c r="AE457" s="142" t="s">
        <v>44</v>
      </c>
      <c r="AF457" s="142">
        <v>31.998999999999999</v>
      </c>
      <c r="AG457" s="143">
        <v>1.5402755908922099E-5</v>
      </c>
      <c r="AH457" s="142">
        <v>2.1999999999999999E-2</v>
      </c>
      <c r="AI457" s="142">
        <v>2.94</v>
      </c>
      <c r="AJ457" s="142">
        <v>3.46</v>
      </c>
      <c r="AK457" s="144">
        <v>1.4000000000000001E-16</v>
      </c>
      <c r="AL457" s="297"/>
      <c r="AM457" s="146">
        <f t="shared" si="94"/>
        <v>0</v>
      </c>
    </row>
    <row r="458" spans="1:45" x14ac:dyDescent="0.25">
      <c r="A458" s="141" t="s">
        <v>84</v>
      </c>
      <c r="B458" s="141">
        <v>1.59</v>
      </c>
      <c r="C458" s="142">
        <v>2.1749999999999998</v>
      </c>
      <c r="D458" s="142">
        <v>3.09</v>
      </c>
      <c r="E458" s="142">
        <f t="shared" si="96"/>
        <v>1.4206896551724137</v>
      </c>
      <c r="F458" s="142"/>
      <c r="G458" s="142">
        <v>2.036</v>
      </c>
      <c r="H458" s="142">
        <v>57245</v>
      </c>
      <c r="I458" s="142">
        <v>74</v>
      </c>
      <c r="J458" s="142">
        <v>30</v>
      </c>
      <c r="K458" s="142">
        <v>65.38</v>
      </c>
      <c r="L458" s="142">
        <v>1.3489</v>
      </c>
      <c r="M458" s="142"/>
      <c r="N458" s="142">
        <v>0.25</v>
      </c>
      <c r="O458" s="142">
        <v>6.2700000000000006E-2</v>
      </c>
      <c r="P458" s="142">
        <v>4.4379999999999997</v>
      </c>
      <c r="Q458" s="142">
        <v>4.4379999999999997</v>
      </c>
      <c r="R458" s="142">
        <v>5.9960000000000004</v>
      </c>
      <c r="S458" s="142">
        <v>81</v>
      </c>
      <c r="T458" s="142">
        <v>81</v>
      </c>
      <c r="U458" s="142">
        <v>117</v>
      </c>
      <c r="V458" s="142">
        <v>3.78</v>
      </c>
      <c r="W458" s="142">
        <v>3.78</v>
      </c>
      <c r="X458" s="142">
        <v>2.7</v>
      </c>
      <c r="Y458" s="142">
        <v>15</v>
      </c>
      <c r="Z458" s="142">
        <v>15</v>
      </c>
      <c r="AA458" s="142">
        <v>18.989999999999998</v>
      </c>
      <c r="AB458" s="142">
        <v>-0.20910000000000001</v>
      </c>
      <c r="AC458" s="142">
        <v>-0.20910000000000001</v>
      </c>
      <c r="AD458" s="142">
        <v>-0.26150000000000001</v>
      </c>
      <c r="AE458" s="142" t="s">
        <v>45</v>
      </c>
      <c r="AF458" s="142">
        <v>44.01</v>
      </c>
      <c r="AG458" s="143">
        <v>8.9625087063364713E-6</v>
      </c>
      <c r="AH458" s="142">
        <v>0.22500000000000001</v>
      </c>
      <c r="AI458" s="142">
        <v>3.24</v>
      </c>
      <c r="AJ458" s="142">
        <v>3.3</v>
      </c>
      <c r="AK458" s="144">
        <v>5.7999999999999996E-16</v>
      </c>
      <c r="AL458" s="297"/>
      <c r="AM458" s="146">
        <f t="shared" si="94"/>
        <v>0</v>
      </c>
    </row>
    <row r="459" spans="1:45" x14ac:dyDescent="0.25">
      <c r="A459" s="141" t="s">
        <v>84</v>
      </c>
      <c r="B459" s="141">
        <v>1.59</v>
      </c>
      <c r="C459" s="142">
        <v>2.1749999999999998</v>
      </c>
      <c r="D459" s="142">
        <v>3.2178</v>
      </c>
      <c r="E459" s="142">
        <f t="shared" si="96"/>
        <v>1.4794482758620691</v>
      </c>
      <c r="F459" s="142"/>
      <c r="G459" s="142">
        <v>2.036</v>
      </c>
      <c r="H459" s="142">
        <v>57245</v>
      </c>
      <c r="I459" s="142">
        <v>74</v>
      </c>
      <c r="J459" s="142">
        <v>30</v>
      </c>
      <c r="K459" s="142">
        <v>65.38</v>
      </c>
      <c r="L459" s="142">
        <v>1.3489</v>
      </c>
      <c r="M459" s="142"/>
      <c r="N459" s="142">
        <v>0.25</v>
      </c>
      <c r="O459" s="142">
        <v>6.2700000000000006E-2</v>
      </c>
      <c r="P459" s="142">
        <v>4.4379999999999997</v>
      </c>
      <c r="Q459" s="142">
        <v>4.4379999999999997</v>
      </c>
      <c r="R459" s="142">
        <v>5.9960000000000004</v>
      </c>
      <c r="S459" s="142">
        <v>81</v>
      </c>
      <c r="T459" s="142">
        <v>81</v>
      </c>
      <c r="U459" s="142">
        <v>117</v>
      </c>
      <c r="V459" s="142">
        <v>3.78</v>
      </c>
      <c r="W459" s="142">
        <v>3.78</v>
      </c>
      <c r="X459" s="142">
        <v>2.7</v>
      </c>
      <c r="Y459" s="142">
        <v>15</v>
      </c>
      <c r="Z459" s="142">
        <v>15</v>
      </c>
      <c r="AA459" s="142">
        <v>18.989999999999998</v>
      </c>
      <c r="AB459" s="142">
        <v>-0.20910000000000001</v>
      </c>
      <c r="AC459" s="142">
        <v>-0.20910000000000001</v>
      </c>
      <c r="AD459" s="142">
        <v>-0.26150000000000001</v>
      </c>
      <c r="AE459" s="142" t="s">
        <v>46</v>
      </c>
      <c r="AF459" s="142">
        <v>28</v>
      </c>
      <c r="AG459" s="143">
        <v>1.4859953853764374E-5</v>
      </c>
      <c r="AH459" s="142">
        <v>3.6999999999999998E-2</v>
      </c>
      <c r="AI459" s="142">
        <v>3.13</v>
      </c>
      <c r="AJ459" s="142">
        <v>3.64</v>
      </c>
      <c r="AK459" s="148">
        <v>2.1999999999999998E-18</v>
      </c>
      <c r="AL459" s="297"/>
      <c r="AM459" s="146">
        <f t="shared" si="94"/>
        <v>0</v>
      </c>
    </row>
    <row r="460" spans="1:45" x14ac:dyDescent="0.25">
      <c r="A460" s="141" t="s">
        <v>84</v>
      </c>
      <c r="B460" s="141">
        <v>1.59</v>
      </c>
      <c r="C460" s="142">
        <v>2.1749999999999998</v>
      </c>
      <c r="D460" s="142">
        <v>3.46</v>
      </c>
      <c r="E460" s="142">
        <f t="shared" si="96"/>
        <v>1.5908045977011496</v>
      </c>
      <c r="F460" s="142"/>
      <c r="G460" s="142">
        <v>2.036</v>
      </c>
      <c r="H460" s="142">
        <v>57245</v>
      </c>
      <c r="I460" s="142">
        <v>74</v>
      </c>
      <c r="J460" s="142">
        <v>30</v>
      </c>
      <c r="K460" s="142">
        <v>65.38</v>
      </c>
      <c r="L460" s="142">
        <v>1.3489</v>
      </c>
      <c r="M460" s="142"/>
      <c r="N460" s="142">
        <v>0.25</v>
      </c>
      <c r="O460" s="142">
        <v>6.2700000000000006E-2</v>
      </c>
      <c r="P460" s="142">
        <v>4.4379999999999997</v>
      </c>
      <c r="Q460" s="142">
        <v>4.4379999999999997</v>
      </c>
      <c r="R460" s="142">
        <v>5.9960000000000004</v>
      </c>
      <c r="S460" s="142">
        <v>81</v>
      </c>
      <c r="T460" s="142">
        <v>81</v>
      </c>
      <c r="U460" s="142">
        <v>117</v>
      </c>
      <c r="V460" s="142">
        <v>3.78</v>
      </c>
      <c r="W460" s="142">
        <v>3.78</v>
      </c>
      <c r="X460" s="142">
        <v>2.7</v>
      </c>
      <c r="Y460" s="142">
        <v>15</v>
      </c>
      <c r="Z460" s="142">
        <v>15</v>
      </c>
      <c r="AA460" s="142">
        <v>18.989999999999998</v>
      </c>
      <c r="AB460" s="142">
        <v>-0.20910000000000001</v>
      </c>
      <c r="AC460" s="142">
        <v>-0.20910000000000001</v>
      </c>
      <c r="AD460" s="142">
        <v>-0.26150000000000001</v>
      </c>
      <c r="AE460" s="142" t="s">
        <v>47</v>
      </c>
      <c r="AF460" s="142">
        <v>16.04</v>
      </c>
      <c r="AG460" s="143">
        <v>1.6328551327402565E-5</v>
      </c>
      <c r="AH460" s="142">
        <v>1.0999999999999999E-2</v>
      </c>
      <c r="AI460" s="142">
        <v>3.25</v>
      </c>
      <c r="AJ460" s="142">
        <v>3.8</v>
      </c>
      <c r="AK460" s="148">
        <v>2.2400000000000001E-25</v>
      </c>
      <c r="AL460" s="297"/>
      <c r="AM460" s="146">
        <f t="shared" si="94"/>
        <v>0</v>
      </c>
    </row>
    <row r="461" spans="1:45" x14ac:dyDescent="0.25">
      <c r="A461" s="141" t="s">
        <v>84</v>
      </c>
      <c r="B461" s="141">
        <v>1.59</v>
      </c>
      <c r="C461" s="142">
        <v>2.1749999999999998</v>
      </c>
      <c r="D461" s="150">
        <v>3.46</v>
      </c>
      <c r="E461" s="142">
        <f t="shared" si="96"/>
        <v>1.5908045977011496</v>
      </c>
      <c r="F461" s="142"/>
      <c r="G461" s="142">
        <v>2.036</v>
      </c>
      <c r="H461" s="142">
        <v>57245</v>
      </c>
      <c r="I461" s="142">
        <v>74</v>
      </c>
      <c r="J461" s="142">
        <v>30</v>
      </c>
      <c r="K461" s="142">
        <v>65.38</v>
      </c>
      <c r="L461" s="142">
        <v>1.3489</v>
      </c>
      <c r="M461" s="142"/>
      <c r="N461" s="142">
        <v>0.25</v>
      </c>
      <c r="O461" s="142">
        <v>6.2700000000000006E-2</v>
      </c>
      <c r="P461" s="142">
        <v>4.4379999999999997</v>
      </c>
      <c r="Q461" s="142">
        <v>4.4379999999999997</v>
      </c>
      <c r="R461" s="142">
        <v>5.9960000000000004</v>
      </c>
      <c r="S461" s="142">
        <v>81</v>
      </c>
      <c r="T461" s="142">
        <v>81</v>
      </c>
      <c r="U461" s="142">
        <v>117</v>
      </c>
      <c r="V461" s="142">
        <v>3.78</v>
      </c>
      <c r="W461" s="142">
        <v>3.78</v>
      </c>
      <c r="X461" s="142">
        <v>2.7</v>
      </c>
      <c r="Y461" s="142">
        <v>15</v>
      </c>
      <c r="Z461" s="142">
        <v>15</v>
      </c>
      <c r="AA461" s="142">
        <v>18.989999999999998</v>
      </c>
      <c r="AB461" s="142">
        <v>-0.20910000000000001</v>
      </c>
      <c r="AC461" s="142">
        <v>-0.20910000000000001</v>
      </c>
      <c r="AD461" s="142">
        <v>-0.26150000000000001</v>
      </c>
      <c r="AE461" s="142" t="s">
        <v>48</v>
      </c>
      <c r="AF461" s="142">
        <v>28.05</v>
      </c>
      <c r="AG461" s="142">
        <v>8.597859657763983E-6</v>
      </c>
      <c r="AH461" s="142">
        <v>8.6999999999999994E-2</v>
      </c>
      <c r="AI461" s="142">
        <v>3.59</v>
      </c>
      <c r="AJ461" s="142">
        <v>3.9</v>
      </c>
      <c r="AK461" s="148">
        <v>2.2399999999999999E-24</v>
      </c>
      <c r="AL461" s="297"/>
      <c r="AM461" s="149">
        <f t="shared" si="94"/>
        <v>0</v>
      </c>
    </row>
    <row r="462" spans="1:45" x14ac:dyDescent="0.25">
      <c r="A462" s="141" t="s">
        <v>84</v>
      </c>
      <c r="B462" s="141">
        <v>1.59</v>
      </c>
      <c r="C462" s="142">
        <v>2.1749999999999998</v>
      </c>
      <c r="D462" s="150">
        <v>3.48</v>
      </c>
      <c r="E462" s="142">
        <f t="shared" si="96"/>
        <v>1.6</v>
      </c>
      <c r="F462" s="142"/>
      <c r="G462" s="142">
        <v>2.036</v>
      </c>
      <c r="H462" s="142">
        <v>57245</v>
      </c>
      <c r="I462" s="142">
        <v>74</v>
      </c>
      <c r="J462" s="142">
        <v>30</v>
      </c>
      <c r="K462" s="142">
        <v>65.38</v>
      </c>
      <c r="L462" s="142">
        <v>1.3489</v>
      </c>
      <c r="M462" s="142"/>
      <c r="N462" s="142">
        <v>0.25</v>
      </c>
      <c r="O462" s="142">
        <v>6.2700000000000006E-2</v>
      </c>
      <c r="P462" s="142">
        <v>4.4379999999999997</v>
      </c>
      <c r="Q462" s="142">
        <v>4.4379999999999997</v>
      </c>
      <c r="R462" s="142">
        <v>5.9960000000000004</v>
      </c>
      <c r="S462" s="142">
        <v>81</v>
      </c>
      <c r="T462" s="142">
        <v>81</v>
      </c>
      <c r="U462" s="142">
        <v>117</v>
      </c>
      <c r="V462" s="142">
        <v>3.78</v>
      </c>
      <c r="W462" s="142">
        <v>3.78</v>
      </c>
      <c r="X462" s="142">
        <v>2.7</v>
      </c>
      <c r="Y462" s="142">
        <v>15</v>
      </c>
      <c r="Z462" s="142">
        <v>15</v>
      </c>
      <c r="AA462" s="142">
        <v>18.989999999999998</v>
      </c>
      <c r="AB462" s="142">
        <v>-0.20910000000000001</v>
      </c>
      <c r="AC462" s="142">
        <v>-0.20910000000000001</v>
      </c>
      <c r="AD462" s="142">
        <v>-0.26150000000000001</v>
      </c>
      <c r="AE462" s="142" t="s">
        <v>49</v>
      </c>
      <c r="AF462" s="142">
        <v>30.07</v>
      </c>
      <c r="AG462" s="142">
        <v>7.4674534117532306E-6</v>
      </c>
      <c r="AH462" s="142">
        <v>9.9000000000000005E-2</v>
      </c>
      <c r="AI462" s="142">
        <v>3.72</v>
      </c>
      <c r="AJ462" s="142">
        <v>4</v>
      </c>
      <c r="AK462" s="148">
        <v>2.0499999999999999E-25</v>
      </c>
      <c r="AL462" s="297"/>
      <c r="AM462" s="149">
        <f t="shared" si="94"/>
        <v>0</v>
      </c>
    </row>
    <row r="463" spans="1:45" x14ac:dyDescent="0.25">
      <c r="A463" s="141" t="s">
        <v>84</v>
      </c>
      <c r="B463" s="141">
        <v>1.59</v>
      </c>
      <c r="C463" s="142">
        <v>2.1749999999999998</v>
      </c>
      <c r="D463" s="150">
        <v>3.5</v>
      </c>
      <c r="E463" s="142">
        <f t="shared" si="96"/>
        <v>1.6091954022988506</v>
      </c>
      <c r="F463" s="142"/>
      <c r="G463" s="142">
        <v>2.036</v>
      </c>
      <c r="H463" s="142">
        <v>57245</v>
      </c>
      <c r="I463" s="142">
        <v>74</v>
      </c>
      <c r="J463" s="142">
        <v>30</v>
      </c>
      <c r="K463" s="142">
        <v>65.38</v>
      </c>
      <c r="L463" s="142">
        <v>1.3489</v>
      </c>
      <c r="M463" s="142"/>
      <c r="N463" s="142">
        <v>0.25</v>
      </c>
      <c r="O463" s="142">
        <v>6.2700000000000006E-2</v>
      </c>
      <c r="P463" s="142">
        <v>4.4379999999999997</v>
      </c>
      <c r="Q463" s="142">
        <v>4.4379999999999997</v>
      </c>
      <c r="R463" s="142">
        <v>5.9960000000000004</v>
      </c>
      <c r="S463" s="142">
        <v>81</v>
      </c>
      <c r="T463" s="142">
        <v>81</v>
      </c>
      <c r="U463" s="142">
        <v>117</v>
      </c>
      <c r="V463" s="142">
        <v>3.78</v>
      </c>
      <c r="W463" s="142">
        <v>3.78</v>
      </c>
      <c r="X463" s="142">
        <v>2.7</v>
      </c>
      <c r="Y463" s="142">
        <v>15</v>
      </c>
      <c r="Z463" s="142">
        <v>15</v>
      </c>
      <c r="AA463" s="142">
        <v>18.989999999999998</v>
      </c>
      <c r="AB463" s="142">
        <v>-0.20910000000000001</v>
      </c>
      <c r="AC463" s="142">
        <v>-0.20910000000000001</v>
      </c>
      <c r="AD463" s="142">
        <v>-0.26150000000000001</v>
      </c>
      <c r="AE463" s="142" t="s">
        <v>50</v>
      </c>
      <c r="AF463" s="142">
        <v>42.08</v>
      </c>
      <c r="AG463" s="142">
        <v>4.9578486170417476E-6</v>
      </c>
      <c r="AH463" s="142">
        <v>0.14199999999999999</v>
      </c>
      <c r="AI463" s="142">
        <v>4.03</v>
      </c>
      <c r="AJ463" s="142">
        <v>4.5</v>
      </c>
      <c r="AK463" s="148">
        <v>7.2999999999999996E-28</v>
      </c>
      <c r="AL463" s="297"/>
      <c r="AM463" s="149">
        <f t="shared" si="94"/>
        <v>0</v>
      </c>
    </row>
    <row r="464" spans="1:45" x14ac:dyDescent="0.25">
      <c r="A464" s="141" t="s">
        <v>84</v>
      </c>
      <c r="B464" s="141">
        <v>1.59</v>
      </c>
      <c r="C464" s="142">
        <v>2.1749999999999998</v>
      </c>
      <c r="D464" s="150">
        <v>3.65</v>
      </c>
      <c r="E464" s="142">
        <f t="shared" si="96"/>
        <v>1.6781609195402301</v>
      </c>
      <c r="F464" s="142"/>
      <c r="G464" s="142">
        <v>2.036</v>
      </c>
      <c r="H464" s="142">
        <v>57245</v>
      </c>
      <c r="I464" s="142">
        <v>74</v>
      </c>
      <c r="J464" s="142">
        <v>30</v>
      </c>
      <c r="K464" s="142">
        <v>65.38</v>
      </c>
      <c r="L464" s="142">
        <v>1.3489</v>
      </c>
      <c r="M464" s="142"/>
      <c r="N464" s="142">
        <v>0.25</v>
      </c>
      <c r="O464" s="142">
        <v>6.2700000000000006E-2</v>
      </c>
      <c r="P464" s="142">
        <v>4.4379999999999997</v>
      </c>
      <c r="Q464" s="142">
        <v>4.4379999999999997</v>
      </c>
      <c r="R464" s="142">
        <v>5.9960000000000004</v>
      </c>
      <c r="S464" s="142">
        <v>81</v>
      </c>
      <c r="T464" s="142">
        <v>81</v>
      </c>
      <c r="U464" s="142">
        <v>117</v>
      </c>
      <c r="V464" s="142">
        <v>3.78</v>
      </c>
      <c r="W464" s="142">
        <v>3.78</v>
      </c>
      <c r="X464" s="142">
        <v>2.7</v>
      </c>
      <c r="Y464" s="142">
        <v>15</v>
      </c>
      <c r="Z464" s="142">
        <v>15</v>
      </c>
      <c r="AA464" s="142">
        <v>18.989999999999998</v>
      </c>
      <c r="AB464" s="142">
        <v>-0.20910000000000001</v>
      </c>
      <c r="AC464" s="142">
        <v>-0.20910000000000001</v>
      </c>
      <c r="AD464" s="142">
        <v>-0.26150000000000001</v>
      </c>
      <c r="AE464" s="142" t="s">
        <v>51</v>
      </c>
      <c r="AF464" s="142">
        <v>44.1</v>
      </c>
      <c r="AG464" s="142">
        <v>4.5187843755253608E-6</v>
      </c>
      <c r="AH464" s="142">
        <v>0.152</v>
      </c>
      <c r="AI464" s="142">
        <v>4.16</v>
      </c>
      <c r="AJ464" s="142">
        <v>4.3</v>
      </c>
      <c r="AK464" s="148">
        <v>2.0000000000000002E-31</v>
      </c>
      <c r="AL464" s="297"/>
      <c r="AM464" s="149">
        <f t="shared" si="94"/>
        <v>0</v>
      </c>
    </row>
    <row r="465" spans="1:45" x14ac:dyDescent="0.25">
      <c r="A465" s="141" t="s">
        <v>84</v>
      </c>
      <c r="B465" s="141">
        <v>1.59</v>
      </c>
      <c r="C465" s="142">
        <v>2.1749999999999998</v>
      </c>
      <c r="D465" s="142"/>
      <c r="E465" s="142">
        <f t="shared" si="96"/>
        <v>0</v>
      </c>
      <c r="F465" s="142"/>
      <c r="G465" s="142">
        <v>2.036</v>
      </c>
      <c r="H465" s="142">
        <v>57245</v>
      </c>
      <c r="I465" s="142">
        <v>74</v>
      </c>
      <c r="J465" s="142">
        <v>30</v>
      </c>
      <c r="K465" s="142">
        <v>65.38</v>
      </c>
      <c r="L465" s="142">
        <v>1.3489</v>
      </c>
      <c r="M465" s="142"/>
      <c r="N465" s="142">
        <v>0.25</v>
      </c>
      <c r="O465" s="142">
        <v>6.2700000000000006E-2</v>
      </c>
      <c r="P465" s="142">
        <v>4.4379999999999997</v>
      </c>
      <c r="Q465" s="142">
        <v>4.4379999999999997</v>
      </c>
      <c r="R465" s="142">
        <v>5.9960000000000004</v>
      </c>
      <c r="S465" s="142">
        <v>81</v>
      </c>
      <c r="T465" s="142">
        <v>81</v>
      </c>
      <c r="U465" s="142">
        <v>117</v>
      </c>
      <c r="V465" s="142">
        <v>3.78</v>
      </c>
      <c r="W465" s="142">
        <v>3.78</v>
      </c>
      <c r="X465" s="142">
        <v>2.7</v>
      </c>
      <c r="Y465" s="142">
        <v>15</v>
      </c>
      <c r="Z465" s="142">
        <v>15</v>
      </c>
      <c r="AA465" s="142">
        <v>18.989999999999998</v>
      </c>
      <c r="AB465" s="142">
        <v>-0.20910000000000001</v>
      </c>
      <c r="AC465" s="142">
        <v>-0.20910000000000001</v>
      </c>
      <c r="AD465" s="142">
        <v>-0.26150000000000001</v>
      </c>
      <c r="AE465" s="142" t="s">
        <v>52</v>
      </c>
      <c r="AF465" s="142">
        <v>58.12</v>
      </c>
      <c r="AG465" s="142">
        <v>2.9135357642312415E-6</v>
      </c>
      <c r="AH465" s="142">
        <v>0.2</v>
      </c>
      <c r="AI465" s="142">
        <v>4.5199999999999996</v>
      </c>
      <c r="AJ465" s="142">
        <v>4.5</v>
      </c>
      <c r="AK465" s="144"/>
      <c r="AL465" s="297"/>
      <c r="AM465" s="149">
        <f t="shared" si="94"/>
        <v>0</v>
      </c>
    </row>
    <row r="466" spans="1:45" x14ac:dyDescent="0.25">
      <c r="A466" s="141" t="s">
        <v>84</v>
      </c>
      <c r="B466" s="141">
        <v>1.59</v>
      </c>
      <c r="C466" s="142">
        <v>2.1749999999999998</v>
      </c>
      <c r="D466" s="142"/>
      <c r="E466" s="142">
        <f t="shared" si="96"/>
        <v>0</v>
      </c>
      <c r="F466" s="142"/>
      <c r="G466" s="142">
        <v>2.036</v>
      </c>
      <c r="H466" s="142">
        <v>57245</v>
      </c>
      <c r="I466" s="142">
        <v>74</v>
      </c>
      <c r="J466" s="142">
        <v>30</v>
      </c>
      <c r="K466" s="142">
        <v>65.38</v>
      </c>
      <c r="L466" s="142">
        <v>1.3489</v>
      </c>
      <c r="M466" s="142"/>
      <c r="N466" s="142">
        <v>0.25</v>
      </c>
      <c r="O466" s="142">
        <v>6.2700000000000006E-2</v>
      </c>
      <c r="P466" s="142">
        <v>4.4379999999999997</v>
      </c>
      <c r="Q466" s="142">
        <v>4.4379999999999997</v>
      </c>
      <c r="R466" s="142">
        <v>5.9960000000000004</v>
      </c>
      <c r="S466" s="142">
        <v>81</v>
      </c>
      <c r="T466" s="142">
        <v>81</v>
      </c>
      <c r="U466" s="142">
        <v>117</v>
      </c>
      <c r="V466" s="142">
        <v>3.78</v>
      </c>
      <c r="W466" s="142">
        <v>3.78</v>
      </c>
      <c r="X466" s="142">
        <v>2.7</v>
      </c>
      <c r="Y466" s="142">
        <v>15</v>
      </c>
      <c r="Z466" s="142">
        <v>15</v>
      </c>
      <c r="AA466" s="142">
        <v>18.989999999999998</v>
      </c>
      <c r="AB466" s="142">
        <v>-0.20910000000000001</v>
      </c>
      <c r="AC466" s="142">
        <v>-0.20910000000000001</v>
      </c>
      <c r="AD466" s="142">
        <v>-0.26150000000000001</v>
      </c>
      <c r="AE466" s="142" t="s">
        <v>58</v>
      </c>
      <c r="AF466" s="142">
        <v>58.12</v>
      </c>
      <c r="AG466" s="142">
        <v>3.1459786150702568E-6</v>
      </c>
      <c r="AH466" s="142">
        <v>0.183</v>
      </c>
      <c r="AI466" s="142">
        <v>4.8</v>
      </c>
      <c r="AJ466" s="142">
        <v>4.42</v>
      </c>
      <c r="AK466" s="144"/>
      <c r="AL466" s="297"/>
      <c r="AM466" s="149">
        <f t="shared" si="94"/>
        <v>0</v>
      </c>
    </row>
    <row r="467" spans="1:45" s="116" customFormat="1" x14ac:dyDescent="0.25">
      <c r="A467" s="141" t="s">
        <v>84</v>
      </c>
      <c r="B467" s="141">
        <v>1.59</v>
      </c>
      <c r="C467" s="142">
        <v>2.1749999999999998</v>
      </c>
      <c r="D467" s="150">
        <v>3.5</v>
      </c>
      <c r="E467" s="142">
        <f t="shared" ref="E467:E470" si="109">D467/C467</f>
        <v>1.6091954022988506</v>
      </c>
      <c r="F467" s="142"/>
      <c r="G467" s="142">
        <v>2.036</v>
      </c>
      <c r="H467" s="142">
        <v>57245</v>
      </c>
      <c r="I467" s="142">
        <v>74</v>
      </c>
      <c r="J467" s="142">
        <v>30</v>
      </c>
      <c r="K467" s="142">
        <v>65.38</v>
      </c>
      <c r="L467" s="142">
        <v>1.3489</v>
      </c>
      <c r="M467" s="142"/>
      <c r="N467" s="142">
        <v>0.25</v>
      </c>
      <c r="O467" s="142">
        <v>6.2700000000000006E-2</v>
      </c>
      <c r="P467" s="142">
        <v>4.4379999999999997</v>
      </c>
      <c r="Q467" s="142">
        <v>4.4379999999999997</v>
      </c>
      <c r="R467" s="142">
        <v>5.9960000000000004</v>
      </c>
      <c r="S467" s="142">
        <v>81</v>
      </c>
      <c r="T467" s="142">
        <v>81</v>
      </c>
      <c r="U467" s="142">
        <v>117</v>
      </c>
      <c r="V467" s="142">
        <v>3.78</v>
      </c>
      <c r="W467" s="142">
        <v>3.78</v>
      </c>
      <c r="X467" s="142">
        <v>2.7</v>
      </c>
      <c r="Y467" s="142">
        <v>15</v>
      </c>
      <c r="Z467" s="142">
        <v>15</v>
      </c>
      <c r="AA467" s="142">
        <v>18.989999999999998</v>
      </c>
      <c r="AB467" s="142">
        <v>-0.20910000000000001</v>
      </c>
      <c r="AC467" s="142">
        <v>-0.20910000000000001</v>
      </c>
      <c r="AD467" s="142">
        <v>-0.26150000000000001</v>
      </c>
      <c r="AE467" s="88" t="s">
        <v>53</v>
      </c>
      <c r="AF467" s="88">
        <v>83.8</v>
      </c>
      <c r="AG467" s="89"/>
      <c r="AH467" s="88">
        <v>5.0000000000000001E-3</v>
      </c>
      <c r="AI467" s="88">
        <v>4</v>
      </c>
      <c r="AJ467" s="88">
        <v>3.69</v>
      </c>
      <c r="AK467" s="120"/>
      <c r="AL467" s="296"/>
      <c r="AM467" s="97">
        <f t="shared" si="94"/>
        <v>0</v>
      </c>
      <c r="AQ467"/>
      <c r="AR467"/>
      <c r="AS467"/>
    </row>
    <row r="468" spans="1:45" s="116" customFormat="1" ht="20.25" x14ac:dyDescent="0.25">
      <c r="A468" s="141" t="s">
        <v>84</v>
      </c>
      <c r="B468" s="141">
        <v>1.59</v>
      </c>
      <c r="C468" s="142">
        <v>2.1749999999999998</v>
      </c>
      <c r="D468" s="150">
        <v>3.65</v>
      </c>
      <c r="E468" s="142">
        <f t="shared" si="109"/>
        <v>1.6781609195402301</v>
      </c>
      <c r="F468" s="142"/>
      <c r="G468" s="142">
        <v>2.036</v>
      </c>
      <c r="H468" s="142">
        <v>57245</v>
      </c>
      <c r="I468" s="142">
        <v>74</v>
      </c>
      <c r="J468" s="142">
        <v>30</v>
      </c>
      <c r="K468" s="142">
        <v>65.38</v>
      </c>
      <c r="L468" s="142">
        <v>1.3489</v>
      </c>
      <c r="M468" s="142"/>
      <c r="N468" s="142">
        <v>0.25</v>
      </c>
      <c r="O468" s="142">
        <v>6.2700000000000006E-2</v>
      </c>
      <c r="P468" s="142">
        <v>4.4379999999999997</v>
      </c>
      <c r="Q468" s="142">
        <v>4.4379999999999997</v>
      </c>
      <c r="R468" s="142">
        <v>5.9960000000000004</v>
      </c>
      <c r="S468" s="142">
        <v>81</v>
      </c>
      <c r="T468" s="142">
        <v>81</v>
      </c>
      <c r="U468" s="142">
        <v>117</v>
      </c>
      <c r="V468" s="142">
        <v>3.78</v>
      </c>
      <c r="W468" s="142">
        <v>3.78</v>
      </c>
      <c r="X468" s="142">
        <v>2.7</v>
      </c>
      <c r="Y468" s="142">
        <v>15</v>
      </c>
      <c r="Z468" s="142">
        <v>15</v>
      </c>
      <c r="AA468" s="142">
        <v>18.989999999999998</v>
      </c>
      <c r="AB468" s="142">
        <v>-0.20910000000000001</v>
      </c>
      <c r="AC468" s="142">
        <v>-0.20910000000000001</v>
      </c>
      <c r="AD468" s="142">
        <v>-0.26150000000000001</v>
      </c>
      <c r="AE468" s="88" t="s">
        <v>54</v>
      </c>
      <c r="AF468" s="88">
        <v>131.29</v>
      </c>
      <c r="AG468" s="89"/>
      <c r="AH468" s="88">
        <v>8.0000000000000002E-3</v>
      </c>
      <c r="AI468" s="88">
        <v>4.0999999999999996</v>
      </c>
      <c r="AJ468" s="88">
        <v>4.0999999999999996</v>
      </c>
      <c r="AK468" s="89"/>
      <c r="AL468" s="296"/>
      <c r="AM468" s="97">
        <f t="shared" si="94"/>
        <v>0</v>
      </c>
      <c r="AQ468"/>
      <c r="AR468"/>
      <c r="AS468"/>
    </row>
    <row r="469" spans="1:45" s="116" customFormat="1" x14ac:dyDescent="0.25">
      <c r="A469" s="141" t="s">
        <v>84</v>
      </c>
      <c r="B469" s="141">
        <v>1.59</v>
      </c>
      <c r="C469" s="142">
        <v>2.1749999999999998</v>
      </c>
      <c r="D469" s="142"/>
      <c r="E469" s="142">
        <f t="shared" si="109"/>
        <v>0</v>
      </c>
      <c r="F469" s="142"/>
      <c r="G469" s="142">
        <v>2.036</v>
      </c>
      <c r="H469" s="142">
        <v>57245</v>
      </c>
      <c r="I469" s="142">
        <v>74</v>
      </c>
      <c r="J469" s="142">
        <v>30</v>
      </c>
      <c r="K469" s="142">
        <v>65.38</v>
      </c>
      <c r="L469" s="142">
        <v>1.3489</v>
      </c>
      <c r="M469" s="142"/>
      <c r="N469" s="142">
        <v>0.25</v>
      </c>
      <c r="O469" s="142">
        <v>6.2700000000000006E-2</v>
      </c>
      <c r="P469" s="142">
        <v>4.4379999999999997</v>
      </c>
      <c r="Q469" s="142">
        <v>4.4379999999999997</v>
      </c>
      <c r="R469" s="142">
        <v>5.9960000000000004</v>
      </c>
      <c r="S469" s="142">
        <v>81</v>
      </c>
      <c r="T469" s="142">
        <v>81</v>
      </c>
      <c r="U469" s="142">
        <v>117</v>
      </c>
      <c r="V469" s="142">
        <v>3.78</v>
      </c>
      <c r="W469" s="142">
        <v>3.78</v>
      </c>
      <c r="X469" s="142">
        <v>2.7</v>
      </c>
      <c r="Y469" s="142">
        <v>15</v>
      </c>
      <c r="Z469" s="142">
        <v>15</v>
      </c>
      <c r="AA469" s="142">
        <v>18.989999999999998</v>
      </c>
      <c r="AB469" s="142">
        <v>-0.20910000000000001</v>
      </c>
      <c r="AC469" s="142">
        <v>-0.20910000000000001</v>
      </c>
      <c r="AD469" s="142">
        <v>-0.26150000000000001</v>
      </c>
      <c r="AE469" s="88" t="s">
        <v>55</v>
      </c>
      <c r="AF469" s="88">
        <v>146.06</v>
      </c>
      <c r="AG469" s="88"/>
      <c r="AH469" s="88">
        <v>0.21</v>
      </c>
      <c r="AI469" s="88">
        <v>5.13</v>
      </c>
      <c r="AJ469" s="88">
        <v>5.0999999999999996</v>
      </c>
      <c r="AK469" s="120"/>
      <c r="AL469" s="296"/>
      <c r="AM469" s="97">
        <f t="shared" si="94"/>
        <v>0</v>
      </c>
      <c r="AQ469"/>
      <c r="AR469"/>
      <c r="AS469"/>
    </row>
    <row r="470" spans="1:45" s="116" customFormat="1" x14ac:dyDescent="0.25">
      <c r="A470" s="141" t="s">
        <v>84</v>
      </c>
      <c r="B470" s="141">
        <v>1.59</v>
      </c>
      <c r="C470" s="142">
        <v>2.1749999999999998</v>
      </c>
      <c r="D470" s="142"/>
      <c r="E470" s="142">
        <f t="shared" si="109"/>
        <v>0</v>
      </c>
      <c r="F470" s="142"/>
      <c r="G470" s="142">
        <v>2.036</v>
      </c>
      <c r="H470" s="142">
        <v>57245</v>
      </c>
      <c r="I470" s="142">
        <v>74</v>
      </c>
      <c r="J470" s="142">
        <v>30</v>
      </c>
      <c r="K470" s="142">
        <v>65.38</v>
      </c>
      <c r="L470" s="142">
        <v>1.3489</v>
      </c>
      <c r="M470" s="142"/>
      <c r="N470" s="142">
        <v>0.25</v>
      </c>
      <c r="O470" s="142">
        <v>6.2700000000000006E-2</v>
      </c>
      <c r="P470" s="142">
        <v>4.4379999999999997</v>
      </c>
      <c r="Q470" s="142">
        <v>4.4379999999999997</v>
      </c>
      <c r="R470" s="142">
        <v>5.9960000000000004</v>
      </c>
      <c r="S470" s="142">
        <v>81</v>
      </c>
      <c r="T470" s="142">
        <v>81</v>
      </c>
      <c r="U470" s="142">
        <v>117</v>
      </c>
      <c r="V470" s="142">
        <v>3.78</v>
      </c>
      <c r="W470" s="142">
        <v>3.78</v>
      </c>
      <c r="X470" s="142">
        <v>2.7</v>
      </c>
      <c r="Y470" s="142">
        <v>15</v>
      </c>
      <c r="Z470" s="142">
        <v>15</v>
      </c>
      <c r="AA470" s="142">
        <v>18.989999999999998</v>
      </c>
      <c r="AB470" s="142">
        <v>-0.20910000000000001</v>
      </c>
      <c r="AC470" s="142">
        <v>-0.20910000000000001</v>
      </c>
      <c r="AD470" s="142">
        <v>-0.26150000000000001</v>
      </c>
      <c r="AE470" s="88" t="s">
        <v>56</v>
      </c>
      <c r="AF470" s="88">
        <v>222</v>
      </c>
      <c r="AG470" s="89"/>
      <c r="AH470" s="88">
        <v>8.0000000000000002E-3</v>
      </c>
      <c r="AI470" s="88">
        <v>4.2</v>
      </c>
      <c r="AJ470" s="88">
        <v>4.2</v>
      </c>
      <c r="AK470" s="120"/>
      <c r="AL470" s="296"/>
      <c r="AM470" s="97">
        <f t="shared" si="94"/>
        <v>0</v>
      </c>
      <c r="AQ470"/>
      <c r="AR470"/>
      <c r="AS470"/>
    </row>
    <row r="471" spans="1:45" s="116" customFormat="1" x14ac:dyDescent="0.25">
      <c r="A471" s="151" t="s">
        <v>85</v>
      </c>
      <c r="B471" s="151">
        <v>1.61</v>
      </c>
      <c r="C471" s="152">
        <v>2.1850000000000001</v>
      </c>
      <c r="D471" s="152">
        <v>2.5499999999999998</v>
      </c>
      <c r="E471" s="152">
        <f t="shared" si="96"/>
        <v>1.1670480549199083</v>
      </c>
      <c r="F471" s="152"/>
      <c r="G471" s="152">
        <v>2.0339999999999998</v>
      </c>
      <c r="H471" s="152">
        <v>62542</v>
      </c>
      <c r="I471" s="152">
        <v>72</v>
      </c>
      <c r="J471" s="142">
        <v>27</v>
      </c>
      <c r="K471" s="142">
        <v>58.93</v>
      </c>
      <c r="L471" s="142">
        <v>1.3519000000000001</v>
      </c>
      <c r="M471" s="142"/>
      <c r="N471" s="142">
        <v>0.25</v>
      </c>
      <c r="O471" s="142">
        <v>6.2700000000000006E-2</v>
      </c>
      <c r="P471" s="142">
        <v>4.4379999999999997</v>
      </c>
      <c r="Q471" s="142">
        <v>4.4379999999999997</v>
      </c>
      <c r="R471" s="142">
        <v>5.9960000000000004</v>
      </c>
      <c r="S471" s="152">
        <v>81</v>
      </c>
      <c r="T471" s="152">
        <v>81</v>
      </c>
      <c r="U471" s="152">
        <v>117</v>
      </c>
      <c r="V471" s="152">
        <v>3.78</v>
      </c>
      <c r="W471" s="152">
        <v>3.78</v>
      </c>
      <c r="X471" s="152">
        <v>2.7</v>
      </c>
      <c r="Y471" s="152">
        <v>15</v>
      </c>
      <c r="Z471" s="152">
        <v>15</v>
      </c>
      <c r="AA471" s="152">
        <v>18.989999999999998</v>
      </c>
      <c r="AB471" s="152">
        <v>-0.2051</v>
      </c>
      <c r="AC471" s="152">
        <v>-0.2051</v>
      </c>
      <c r="AD471" s="152">
        <v>-0.26100000000000001</v>
      </c>
      <c r="AE471" s="152" t="s">
        <v>42</v>
      </c>
      <c r="AF471" s="152">
        <v>4.0019999999999998</v>
      </c>
      <c r="AG471" s="153">
        <v>1.213598928416634E-4</v>
      </c>
      <c r="AH471" s="152">
        <v>-0.39</v>
      </c>
      <c r="AI471" s="152">
        <v>2.66</v>
      </c>
      <c r="AJ471" s="152">
        <v>2.6</v>
      </c>
      <c r="AK471" s="154">
        <v>2.8000000000000002E-10</v>
      </c>
      <c r="AL471" s="298"/>
      <c r="AM471" s="156">
        <f t="shared" si="94"/>
        <v>0</v>
      </c>
      <c r="AQ471"/>
      <c r="AR471"/>
      <c r="AS471"/>
    </row>
    <row r="472" spans="1:45" s="116" customFormat="1" x14ac:dyDescent="0.25">
      <c r="A472" s="141" t="s">
        <v>85</v>
      </c>
      <c r="B472" s="141">
        <v>1.61</v>
      </c>
      <c r="C472" s="142">
        <v>2.1850000000000001</v>
      </c>
      <c r="D472" s="142">
        <v>2.85</v>
      </c>
      <c r="E472" s="142">
        <f t="shared" si="96"/>
        <v>1.3043478260869565</v>
      </c>
      <c r="F472" s="142"/>
      <c r="G472" s="142">
        <v>2.0339999999999998</v>
      </c>
      <c r="H472" s="142">
        <v>62542</v>
      </c>
      <c r="I472" s="142">
        <v>72</v>
      </c>
      <c r="J472" s="142">
        <v>27</v>
      </c>
      <c r="K472" s="142">
        <v>58.93</v>
      </c>
      <c r="L472" s="142">
        <v>1.3519000000000001</v>
      </c>
      <c r="M472" s="142"/>
      <c r="N472" s="142">
        <v>0.25</v>
      </c>
      <c r="O472" s="142">
        <v>6.2700000000000006E-2</v>
      </c>
      <c r="P472" s="142">
        <v>4.4379999999999997</v>
      </c>
      <c r="Q472" s="142">
        <v>4.4379999999999997</v>
      </c>
      <c r="R472" s="142">
        <v>5.9960000000000004</v>
      </c>
      <c r="S472" s="142">
        <v>81</v>
      </c>
      <c r="T472" s="142">
        <v>81</v>
      </c>
      <c r="U472" s="142">
        <v>117</v>
      </c>
      <c r="V472" s="142">
        <v>3.78</v>
      </c>
      <c r="W472" s="142">
        <v>3.78</v>
      </c>
      <c r="X472" s="142">
        <v>2.7</v>
      </c>
      <c r="Y472" s="142">
        <v>15</v>
      </c>
      <c r="Z472" s="142">
        <v>15</v>
      </c>
      <c r="AA472" s="142">
        <v>18.989999999999998</v>
      </c>
      <c r="AB472" s="142">
        <v>-0.2051</v>
      </c>
      <c r="AC472" s="142">
        <v>-0.2051</v>
      </c>
      <c r="AD472" s="142">
        <v>-0.26100000000000001</v>
      </c>
      <c r="AE472" s="142" t="s">
        <v>43</v>
      </c>
      <c r="AF472" s="142">
        <v>2.0099999999999998</v>
      </c>
      <c r="AG472" s="143">
        <v>1.0828692705685033E-4</v>
      </c>
      <c r="AH472" s="142">
        <v>-0.217</v>
      </c>
      <c r="AI472" s="142">
        <v>2.76</v>
      </c>
      <c r="AJ472" s="142">
        <v>2.89</v>
      </c>
      <c r="AK472" s="144">
        <v>1.4399999999999999E-12</v>
      </c>
      <c r="AL472" s="297"/>
      <c r="AM472" s="146">
        <f t="shared" si="94"/>
        <v>0</v>
      </c>
      <c r="AQ472"/>
      <c r="AR472"/>
      <c r="AS472"/>
    </row>
    <row r="473" spans="1:45" s="116" customFormat="1" x14ac:dyDescent="0.25">
      <c r="A473" s="141" t="s">
        <v>85</v>
      </c>
      <c r="B473" s="141">
        <v>1.61</v>
      </c>
      <c r="C473" s="142">
        <v>2.1850000000000001</v>
      </c>
      <c r="D473" s="142">
        <v>3.09</v>
      </c>
      <c r="E473" s="142">
        <f t="shared" si="96"/>
        <v>1.4141876430205949</v>
      </c>
      <c r="F473" s="142"/>
      <c r="G473" s="142">
        <v>2.0339999999999998</v>
      </c>
      <c r="H473" s="142">
        <v>62542</v>
      </c>
      <c r="I473" s="142">
        <v>72</v>
      </c>
      <c r="J473" s="142">
        <v>27</v>
      </c>
      <c r="K473" s="142">
        <v>58.93</v>
      </c>
      <c r="L473" s="142">
        <v>1.3519000000000001</v>
      </c>
      <c r="M473" s="142"/>
      <c r="N473" s="142">
        <v>0.25</v>
      </c>
      <c r="O473" s="142">
        <v>6.2700000000000006E-2</v>
      </c>
      <c r="P473" s="142">
        <v>4.4379999999999997</v>
      </c>
      <c r="Q473" s="142">
        <v>4.4379999999999997</v>
      </c>
      <c r="R473" s="142">
        <v>5.9960000000000004</v>
      </c>
      <c r="S473" s="142">
        <v>81</v>
      </c>
      <c r="T473" s="142">
        <v>81</v>
      </c>
      <c r="U473" s="142">
        <v>117</v>
      </c>
      <c r="V473" s="142">
        <v>3.78</v>
      </c>
      <c r="W473" s="142">
        <v>3.78</v>
      </c>
      <c r="X473" s="142">
        <v>2.7</v>
      </c>
      <c r="Y473" s="142">
        <v>15</v>
      </c>
      <c r="Z473" s="142">
        <v>15</v>
      </c>
      <c r="AA473" s="142">
        <v>18.989999999999998</v>
      </c>
      <c r="AB473" s="142">
        <v>-0.2051</v>
      </c>
      <c r="AC473" s="142">
        <v>-0.2051</v>
      </c>
      <c r="AD473" s="142">
        <v>-0.26100000000000001</v>
      </c>
      <c r="AE473" s="142" t="s">
        <v>44</v>
      </c>
      <c r="AF473" s="142">
        <v>31.998999999999999</v>
      </c>
      <c r="AG473" s="143">
        <v>1.5402755908922099E-5</v>
      </c>
      <c r="AH473" s="142">
        <v>2.1999999999999999E-2</v>
      </c>
      <c r="AI473" s="142">
        <v>2.94</v>
      </c>
      <c r="AJ473" s="142">
        <v>3.46</v>
      </c>
      <c r="AK473" s="144">
        <v>1.6699999999999999E-15</v>
      </c>
      <c r="AL473" s="297"/>
      <c r="AM473" s="146">
        <f t="shared" si="94"/>
        <v>0</v>
      </c>
      <c r="AQ473"/>
      <c r="AR473"/>
      <c r="AS473"/>
    </row>
    <row r="474" spans="1:45" s="116" customFormat="1" x14ac:dyDescent="0.25">
      <c r="A474" s="141" t="s">
        <v>85</v>
      </c>
      <c r="B474" s="141">
        <v>1.61</v>
      </c>
      <c r="C474" s="142">
        <v>2.1850000000000001</v>
      </c>
      <c r="D474" s="142">
        <v>3.14</v>
      </c>
      <c r="E474" s="142">
        <f t="shared" si="96"/>
        <v>1.437070938215103</v>
      </c>
      <c r="F474" s="142"/>
      <c r="G474" s="142">
        <v>2.0339999999999998</v>
      </c>
      <c r="H474" s="142">
        <v>62542</v>
      </c>
      <c r="I474" s="142">
        <v>72</v>
      </c>
      <c r="J474" s="142">
        <v>27</v>
      </c>
      <c r="K474" s="142">
        <v>58.93</v>
      </c>
      <c r="L474" s="142">
        <v>1.3519000000000001</v>
      </c>
      <c r="M474" s="142"/>
      <c r="N474" s="142">
        <v>0.25</v>
      </c>
      <c r="O474" s="142">
        <v>6.2700000000000006E-2</v>
      </c>
      <c r="P474" s="142">
        <v>4.4379999999999997</v>
      </c>
      <c r="Q474" s="142">
        <v>4.4379999999999997</v>
      </c>
      <c r="R474" s="142">
        <v>5.9960000000000004</v>
      </c>
      <c r="S474" s="142">
        <v>81</v>
      </c>
      <c r="T474" s="142">
        <v>81</v>
      </c>
      <c r="U474" s="142">
        <v>117</v>
      </c>
      <c r="V474" s="142">
        <v>3.78</v>
      </c>
      <c r="W474" s="142">
        <v>3.78</v>
      </c>
      <c r="X474" s="142">
        <v>2.7</v>
      </c>
      <c r="Y474" s="142">
        <v>15</v>
      </c>
      <c r="Z474" s="142">
        <v>15</v>
      </c>
      <c r="AA474" s="142">
        <v>18.989999999999998</v>
      </c>
      <c r="AB474" s="142">
        <v>-0.2051</v>
      </c>
      <c r="AC474" s="142">
        <v>-0.2051</v>
      </c>
      <c r="AD474" s="142">
        <v>-0.26100000000000001</v>
      </c>
      <c r="AE474" s="142" t="s">
        <v>45</v>
      </c>
      <c r="AF474" s="142">
        <v>44.01</v>
      </c>
      <c r="AG474" s="143">
        <v>8.9625087063364713E-6</v>
      </c>
      <c r="AH474" s="142">
        <v>0.22500000000000001</v>
      </c>
      <c r="AI474" s="142">
        <v>3.24</v>
      </c>
      <c r="AJ474" s="142">
        <v>3.3</v>
      </c>
      <c r="AK474" s="144">
        <v>2.4199999999999999E-15</v>
      </c>
      <c r="AL474" s="297"/>
      <c r="AM474" s="146">
        <f t="shared" si="94"/>
        <v>0</v>
      </c>
      <c r="AQ474"/>
      <c r="AR474"/>
      <c r="AS474"/>
    </row>
    <row r="475" spans="1:45" s="116" customFormat="1" x14ac:dyDescent="0.25">
      <c r="A475" s="141" t="s">
        <v>85</v>
      </c>
      <c r="B475" s="141">
        <v>1.61</v>
      </c>
      <c r="C475" s="142">
        <v>2.1850000000000001</v>
      </c>
      <c r="D475" s="142">
        <v>3.31</v>
      </c>
      <c r="E475" s="142">
        <f t="shared" si="96"/>
        <v>1.5148741418764302</v>
      </c>
      <c r="F475" s="142"/>
      <c r="G475" s="142">
        <v>2.0339999999999998</v>
      </c>
      <c r="H475" s="142">
        <v>62542</v>
      </c>
      <c r="I475" s="142">
        <v>72</v>
      </c>
      <c r="J475" s="142">
        <v>27</v>
      </c>
      <c r="K475" s="142">
        <v>58.93</v>
      </c>
      <c r="L475" s="142">
        <v>1.3519000000000001</v>
      </c>
      <c r="M475" s="142"/>
      <c r="N475" s="142">
        <v>0.25</v>
      </c>
      <c r="O475" s="142">
        <v>6.2700000000000006E-2</v>
      </c>
      <c r="P475" s="142">
        <v>4.4379999999999997</v>
      </c>
      <c r="Q475" s="142">
        <v>4.4379999999999997</v>
      </c>
      <c r="R475" s="142">
        <v>5.9960000000000004</v>
      </c>
      <c r="S475" s="142">
        <v>81</v>
      </c>
      <c r="T475" s="142">
        <v>81</v>
      </c>
      <c r="U475" s="142">
        <v>117</v>
      </c>
      <c r="V475" s="142">
        <v>3.78</v>
      </c>
      <c r="W475" s="142">
        <v>3.78</v>
      </c>
      <c r="X475" s="142">
        <v>2.7</v>
      </c>
      <c r="Y475" s="142">
        <v>15</v>
      </c>
      <c r="Z475" s="142">
        <v>15</v>
      </c>
      <c r="AA475" s="142">
        <v>18.989999999999998</v>
      </c>
      <c r="AB475" s="142">
        <v>-0.2051</v>
      </c>
      <c r="AC475" s="142">
        <v>-0.2051</v>
      </c>
      <c r="AD475" s="142">
        <v>-0.26100000000000001</v>
      </c>
      <c r="AE475" s="142" t="s">
        <v>46</v>
      </c>
      <c r="AF475" s="142">
        <v>28</v>
      </c>
      <c r="AG475" s="143">
        <v>1.4859953853764374E-5</v>
      </c>
      <c r="AH475" s="142">
        <v>3.6999999999999998E-2</v>
      </c>
      <c r="AI475" s="142">
        <v>3.13</v>
      </c>
      <c r="AJ475" s="142">
        <v>3.64</v>
      </c>
      <c r="AK475" s="148">
        <v>5.9999999999999997E-18</v>
      </c>
      <c r="AL475" s="297"/>
      <c r="AM475" s="146">
        <f t="shared" ref="AM475:AM536" si="110">AK475*10000*(AL475)*10000000000</f>
        <v>0</v>
      </c>
      <c r="AQ475"/>
      <c r="AR475"/>
      <c r="AS475"/>
    </row>
    <row r="476" spans="1:45" s="116" customFormat="1" x14ac:dyDescent="0.25">
      <c r="A476" s="141" t="s">
        <v>85</v>
      </c>
      <c r="B476" s="141">
        <v>1.61</v>
      </c>
      <c r="C476" s="142">
        <v>2.1850000000000001</v>
      </c>
      <c r="D476" s="142">
        <v>3.58</v>
      </c>
      <c r="E476" s="142">
        <f t="shared" si="96"/>
        <v>1.6384439359267735</v>
      </c>
      <c r="F476" s="142"/>
      <c r="G476" s="142">
        <v>2.0339999999999998</v>
      </c>
      <c r="H476" s="142">
        <v>62542</v>
      </c>
      <c r="I476" s="142">
        <v>72</v>
      </c>
      <c r="J476" s="142">
        <v>27</v>
      </c>
      <c r="K476" s="142">
        <v>58.93</v>
      </c>
      <c r="L476" s="142">
        <v>1.3519000000000001</v>
      </c>
      <c r="M476" s="142"/>
      <c r="N476" s="142">
        <v>0.25</v>
      </c>
      <c r="O476" s="142">
        <v>6.2700000000000006E-2</v>
      </c>
      <c r="P476" s="142">
        <v>4.4379999999999997</v>
      </c>
      <c r="Q476" s="142">
        <v>4.4379999999999997</v>
      </c>
      <c r="R476" s="142">
        <v>5.9960000000000004</v>
      </c>
      <c r="S476" s="142">
        <v>81</v>
      </c>
      <c r="T476" s="142">
        <v>81</v>
      </c>
      <c r="U476" s="142">
        <v>117</v>
      </c>
      <c r="V476" s="142">
        <v>3.78</v>
      </c>
      <c r="W476" s="142">
        <v>3.78</v>
      </c>
      <c r="X476" s="142">
        <v>2.7</v>
      </c>
      <c r="Y476" s="142">
        <v>15</v>
      </c>
      <c r="Z476" s="142">
        <v>15</v>
      </c>
      <c r="AA476" s="142">
        <v>18.989999999999998</v>
      </c>
      <c r="AB476" s="142">
        <v>-0.2051</v>
      </c>
      <c r="AC476" s="142">
        <v>-0.2051</v>
      </c>
      <c r="AD476" s="142">
        <v>-0.26100000000000001</v>
      </c>
      <c r="AE476" s="142" t="s">
        <v>47</v>
      </c>
      <c r="AF476" s="142">
        <v>16.04</v>
      </c>
      <c r="AG476" s="143">
        <v>1.6328551327402565E-5</v>
      </c>
      <c r="AH476" s="142">
        <v>1.0999999999999999E-2</v>
      </c>
      <c r="AI476" s="142">
        <v>3.25</v>
      </c>
      <c r="AJ476" s="142">
        <v>3.8</v>
      </c>
      <c r="AK476" s="148">
        <v>4.5699999999999996E-22</v>
      </c>
      <c r="AL476" s="297"/>
      <c r="AM476" s="146">
        <f t="shared" si="110"/>
        <v>0</v>
      </c>
      <c r="AQ476"/>
      <c r="AR476"/>
      <c r="AS476"/>
    </row>
    <row r="477" spans="1:45" s="116" customFormat="1" x14ac:dyDescent="0.25">
      <c r="A477" s="141" t="s">
        <v>85</v>
      </c>
      <c r="B477" s="141">
        <v>1.61</v>
      </c>
      <c r="C477" s="142">
        <v>2.1850000000000001</v>
      </c>
      <c r="D477" s="142">
        <v>3.58</v>
      </c>
      <c r="E477" s="142">
        <f t="shared" si="96"/>
        <v>1.6384439359267735</v>
      </c>
      <c r="F477" s="142"/>
      <c r="G477" s="142">
        <v>2.0339999999999998</v>
      </c>
      <c r="H477" s="142">
        <v>62542</v>
      </c>
      <c r="I477" s="142">
        <v>72</v>
      </c>
      <c r="J477" s="142">
        <v>27</v>
      </c>
      <c r="K477" s="142">
        <v>58.93</v>
      </c>
      <c r="L477" s="142">
        <v>1.3519000000000001</v>
      </c>
      <c r="M477" s="142"/>
      <c r="N477" s="142">
        <v>0.25</v>
      </c>
      <c r="O477" s="142">
        <v>6.2700000000000006E-2</v>
      </c>
      <c r="P477" s="142">
        <v>4.4379999999999997</v>
      </c>
      <c r="Q477" s="142">
        <v>4.4379999999999997</v>
      </c>
      <c r="R477" s="142">
        <v>5.9960000000000004</v>
      </c>
      <c r="S477" s="142">
        <v>81</v>
      </c>
      <c r="T477" s="142">
        <v>81</v>
      </c>
      <c r="U477" s="142">
        <v>117</v>
      </c>
      <c r="V477" s="142">
        <v>3.78</v>
      </c>
      <c r="W477" s="142">
        <v>3.78</v>
      </c>
      <c r="X477" s="142">
        <v>2.7</v>
      </c>
      <c r="Y477" s="142">
        <v>15</v>
      </c>
      <c r="Z477" s="142">
        <v>15</v>
      </c>
      <c r="AA477" s="142">
        <v>18.989999999999998</v>
      </c>
      <c r="AB477" s="142">
        <v>-0.2051</v>
      </c>
      <c r="AC477" s="142">
        <v>-0.2051</v>
      </c>
      <c r="AD477" s="142">
        <v>-0.26100000000000001</v>
      </c>
      <c r="AE477" s="142" t="s">
        <v>48</v>
      </c>
      <c r="AF477" s="142">
        <v>28.05</v>
      </c>
      <c r="AG477" s="142">
        <v>8.597859657763983E-6</v>
      </c>
      <c r="AH477" s="142">
        <v>8.6999999999999994E-2</v>
      </c>
      <c r="AI477" s="142">
        <v>3.59</v>
      </c>
      <c r="AJ477" s="142">
        <v>3.9</v>
      </c>
      <c r="AK477" s="148">
        <v>4.6499999999999998E-23</v>
      </c>
      <c r="AL477" s="297"/>
      <c r="AM477" s="149">
        <f t="shared" si="110"/>
        <v>0</v>
      </c>
      <c r="AQ477"/>
      <c r="AR477"/>
      <c r="AS477"/>
    </row>
    <row r="478" spans="1:45" s="116" customFormat="1" x14ac:dyDescent="0.25">
      <c r="A478" s="141" t="s">
        <v>85</v>
      </c>
      <c r="B478" s="141">
        <v>1.61</v>
      </c>
      <c r="C478" s="142">
        <v>2.1850000000000001</v>
      </c>
      <c r="D478" s="142">
        <v>3.6</v>
      </c>
      <c r="E478" s="142">
        <f t="shared" si="96"/>
        <v>1.6475972540045767</v>
      </c>
      <c r="F478" s="142"/>
      <c r="G478" s="142">
        <v>2.0339999999999998</v>
      </c>
      <c r="H478" s="142">
        <v>62542</v>
      </c>
      <c r="I478" s="142">
        <v>72</v>
      </c>
      <c r="J478" s="142">
        <v>27</v>
      </c>
      <c r="K478" s="142">
        <v>58.93</v>
      </c>
      <c r="L478" s="142">
        <v>1.3519000000000001</v>
      </c>
      <c r="M478" s="142"/>
      <c r="N478" s="142">
        <v>0.25</v>
      </c>
      <c r="O478" s="142">
        <v>6.2700000000000006E-2</v>
      </c>
      <c r="P478" s="142">
        <v>4.4379999999999997</v>
      </c>
      <c r="Q478" s="142">
        <v>4.4379999999999997</v>
      </c>
      <c r="R478" s="142">
        <v>5.9960000000000004</v>
      </c>
      <c r="S478" s="142">
        <v>81</v>
      </c>
      <c r="T478" s="142">
        <v>81</v>
      </c>
      <c r="U478" s="142">
        <v>117</v>
      </c>
      <c r="V478" s="142">
        <v>3.78</v>
      </c>
      <c r="W478" s="142">
        <v>3.78</v>
      </c>
      <c r="X478" s="142">
        <v>2.7</v>
      </c>
      <c r="Y478" s="142">
        <v>15</v>
      </c>
      <c r="Z478" s="142">
        <v>15</v>
      </c>
      <c r="AA478" s="142">
        <v>18.989999999999998</v>
      </c>
      <c r="AB478" s="142">
        <v>-0.2051</v>
      </c>
      <c r="AC478" s="142">
        <v>-0.2051</v>
      </c>
      <c r="AD478" s="142">
        <v>-0.26100000000000001</v>
      </c>
      <c r="AE478" s="142" t="s">
        <v>49</v>
      </c>
      <c r="AF478" s="142">
        <v>30.07</v>
      </c>
      <c r="AG478" s="142">
        <v>7.4674534117532306E-6</v>
      </c>
      <c r="AH478" s="142">
        <v>9.9000000000000005E-2</v>
      </c>
      <c r="AI478" s="142">
        <v>3.72</v>
      </c>
      <c r="AJ478" s="142">
        <v>4</v>
      </c>
      <c r="AK478" s="148">
        <v>3.8000000000000003E-24</v>
      </c>
      <c r="AL478" s="297"/>
      <c r="AM478" s="149">
        <f t="shared" si="110"/>
        <v>0</v>
      </c>
      <c r="AQ478"/>
      <c r="AR478"/>
      <c r="AS478"/>
    </row>
    <row r="479" spans="1:45" x14ac:dyDescent="0.25">
      <c r="A479" s="141" t="s">
        <v>85</v>
      </c>
      <c r="B479" s="141">
        <v>1.61</v>
      </c>
      <c r="C479" s="142">
        <v>2.1850000000000001</v>
      </c>
      <c r="D479" s="142">
        <v>3.66</v>
      </c>
      <c r="E479" s="142">
        <f t="shared" ref="E479:E566" si="111">D479/C479</f>
        <v>1.6750572082379862</v>
      </c>
      <c r="F479" s="142"/>
      <c r="G479" s="142">
        <v>2.0339999999999998</v>
      </c>
      <c r="H479" s="142">
        <v>62542</v>
      </c>
      <c r="I479" s="142">
        <v>72</v>
      </c>
      <c r="J479" s="142">
        <v>27</v>
      </c>
      <c r="K479" s="142">
        <v>58.93</v>
      </c>
      <c r="L479" s="142">
        <v>1.3519000000000001</v>
      </c>
      <c r="M479" s="142"/>
      <c r="N479" s="142">
        <v>0.25</v>
      </c>
      <c r="O479" s="142">
        <v>6.2700000000000006E-2</v>
      </c>
      <c r="P479" s="142">
        <v>4.4379999999999997</v>
      </c>
      <c r="Q479" s="142">
        <v>4.4379999999999997</v>
      </c>
      <c r="R479" s="142">
        <v>5.9960000000000004</v>
      </c>
      <c r="S479" s="142">
        <v>81</v>
      </c>
      <c r="T479" s="142">
        <v>81</v>
      </c>
      <c r="U479" s="142">
        <v>117</v>
      </c>
      <c r="V479" s="142">
        <v>3.78</v>
      </c>
      <c r="W479" s="142">
        <v>3.78</v>
      </c>
      <c r="X479" s="142">
        <v>2.7</v>
      </c>
      <c r="Y479" s="142">
        <v>15</v>
      </c>
      <c r="Z479" s="142">
        <v>15</v>
      </c>
      <c r="AA479" s="142">
        <v>18.989999999999998</v>
      </c>
      <c r="AB479" s="142">
        <v>-0.2051</v>
      </c>
      <c r="AC479" s="142">
        <v>-0.2051</v>
      </c>
      <c r="AD479" s="142">
        <v>-0.26100000000000001</v>
      </c>
      <c r="AE479" s="142" t="s">
        <v>50</v>
      </c>
      <c r="AF479" s="142">
        <v>42.08</v>
      </c>
      <c r="AG479" s="142">
        <v>4.9578486170417476E-6</v>
      </c>
      <c r="AH479" s="142">
        <v>0.14199999999999999</v>
      </c>
      <c r="AI479" s="142">
        <v>4.03</v>
      </c>
      <c r="AJ479" s="142">
        <v>4.5</v>
      </c>
      <c r="AK479" s="148">
        <v>1.0400000000000001E-26</v>
      </c>
      <c r="AL479" s="297"/>
      <c r="AM479" s="149">
        <f t="shared" si="110"/>
        <v>0</v>
      </c>
    </row>
    <row r="480" spans="1:45" x14ac:dyDescent="0.25">
      <c r="A480" s="141" t="s">
        <v>85</v>
      </c>
      <c r="B480" s="141">
        <v>1.61</v>
      </c>
      <c r="C480" s="142">
        <v>2.1850000000000001</v>
      </c>
      <c r="D480" s="142">
        <v>3.67</v>
      </c>
      <c r="E480" s="142">
        <f t="shared" si="111"/>
        <v>1.6796338672768878</v>
      </c>
      <c r="F480" s="142"/>
      <c r="G480" s="142">
        <v>2.0339999999999998</v>
      </c>
      <c r="H480" s="142">
        <v>62542</v>
      </c>
      <c r="I480" s="142">
        <v>72</v>
      </c>
      <c r="J480" s="142">
        <v>27</v>
      </c>
      <c r="K480" s="142">
        <v>58.93</v>
      </c>
      <c r="L480" s="142">
        <v>1.3519000000000001</v>
      </c>
      <c r="M480" s="142"/>
      <c r="N480" s="142">
        <v>0.25</v>
      </c>
      <c r="O480" s="142">
        <v>6.2700000000000006E-2</v>
      </c>
      <c r="P480" s="142">
        <v>4.4379999999999997</v>
      </c>
      <c r="Q480" s="142">
        <v>4.4379999999999997</v>
      </c>
      <c r="R480" s="142">
        <v>5.9960000000000004</v>
      </c>
      <c r="S480" s="142">
        <v>81</v>
      </c>
      <c r="T480" s="142">
        <v>81</v>
      </c>
      <c r="U480" s="142">
        <v>117</v>
      </c>
      <c r="V480" s="142">
        <v>3.78</v>
      </c>
      <c r="W480" s="142">
        <v>3.78</v>
      </c>
      <c r="X480" s="142">
        <v>2.7</v>
      </c>
      <c r="Y480" s="142">
        <v>15</v>
      </c>
      <c r="Z480" s="142">
        <v>15</v>
      </c>
      <c r="AA480" s="142">
        <v>18.989999999999998</v>
      </c>
      <c r="AB480" s="142">
        <v>-0.2051</v>
      </c>
      <c r="AC480" s="142">
        <v>-0.2051</v>
      </c>
      <c r="AD480" s="142">
        <v>-0.26100000000000001</v>
      </c>
      <c r="AE480" s="142" t="s">
        <v>51</v>
      </c>
      <c r="AF480" s="142">
        <v>44.1</v>
      </c>
      <c r="AG480" s="142">
        <v>4.5187843755253608E-6</v>
      </c>
      <c r="AH480" s="142">
        <v>0.152</v>
      </c>
      <c r="AI480" s="142">
        <v>4.16</v>
      </c>
      <c r="AJ480" s="142">
        <v>4.3</v>
      </c>
      <c r="AK480" s="148">
        <v>3.1400000000000003E-29</v>
      </c>
      <c r="AL480" s="297"/>
      <c r="AM480" s="149">
        <f t="shared" si="110"/>
        <v>0</v>
      </c>
    </row>
    <row r="481" spans="1:45" x14ac:dyDescent="0.25">
      <c r="A481" s="141" t="s">
        <v>85</v>
      </c>
      <c r="B481" s="141">
        <v>1.61</v>
      </c>
      <c r="C481" s="142">
        <v>2.1850000000000001</v>
      </c>
      <c r="D481" s="142"/>
      <c r="E481" s="142">
        <f t="shared" si="111"/>
        <v>0</v>
      </c>
      <c r="F481" s="142"/>
      <c r="G481" s="142">
        <v>2.0339999999999998</v>
      </c>
      <c r="H481" s="142">
        <v>62542</v>
      </c>
      <c r="I481" s="142">
        <v>72</v>
      </c>
      <c r="J481" s="142">
        <v>27</v>
      </c>
      <c r="K481" s="142">
        <v>58.93</v>
      </c>
      <c r="L481" s="142">
        <v>1.3519000000000001</v>
      </c>
      <c r="M481" s="142"/>
      <c r="N481" s="142">
        <v>0.25</v>
      </c>
      <c r="O481" s="142">
        <v>6.2700000000000006E-2</v>
      </c>
      <c r="P481" s="142">
        <v>4.4379999999999997</v>
      </c>
      <c r="Q481" s="142">
        <v>4.4379999999999997</v>
      </c>
      <c r="R481" s="142">
        <v>5.9960000000000004</v>
      </c>
      <c r="S481" s="142">
        <v>81</v>
      </c>
      <c r="T481" s="142">
        <v>81</v>
      </c>
      <c r="U481" s="142">
        <v>117</v>
      </c>
      <c r="V481" s="142">
        <v>3.78</v>
      </c>
      <c r="W481" s="142">
        <v>3.78</v>
      </c>
      <c r="X481" s="142">
        <v>2.7</v>
      </c>
      <c r="Y481" s="142">
        <v>15</v>
      </c>
      <c r="Z481" s="142">
        <v>15</v>
      </c>
      <c r="AA481" s="142">
        <v>18.989999999999998</v>
      </c>
      <c r="AB481" s="142">
        <v>-0.2051</v>
      </c>
      <c r="AC481" s="142">
        <v>-0.2051</v>
      </c>
      <c r="AD481" s="142">
        <v>-0.26100000000000001</v>
      </c>
      <c r="AE481" s="142" t="s">
        <v>52</v>
      </c>
      <c r="AF481" s="142">
        <v>58.12</v>
      </c>
      <c r="AG481" s="142">
        <v>2.9135357642312415E-6</v>
      </c>
      <c r="AH481" s="142">
        <v>0.2</v>
      </c>
      <c r="AI481" s="142">
        <v>4.5199999999999996</v>
      </c>
      <c r="AJ481" s="142">
        <v>4.5</v>
      </c>
      <c r="AK481" s="144"/>
      <c r="AL481" s="297"/>
      <c r="AM481" s="149">
        <f t="shared" si="110"/>
        <v>0</v>
      </c>
    </row>
    <row r="482" spans="1:45" x14ac:dyDescent="0.25">
      <c r="A482" s="166" t="s">
        <v>85</v>
      </c>
      <c r="B482" s="166">
        <v>1.61</v>
      </c>
      <c r="C482" s="167">
        <v>2.1850000000000001</v>
      </c>
      <c r="D482" s="167"/>
      <c r="E482" s="167">
        <f t="shared" si="111"/>
        <v>0</v>
      </c>
      <c r="F482" s="167"/>
      <c r="G482" s="167">
        <v>2.0339999999999998</v>
      </c>
      <c r="H482" s="167">
        <v>62542</v>
      </c>
      <c r="I482" s="167">
        <v>72</v>
      </c>
      <c r="J482" s="142">
        <v>27</v>
      </c>
      <c r="K482" s="142">
        <v>58.93</v>
      </c>
      <c r="L482" s="142">
        <v>1.3519000000000001</v>
      </c>
      <c r="M482" s="142"/>
      <c r="N482" s="142">
        <v>0.25</v>
      </c>
      <c r="O482" s="142">
        <v>6.2700000000000006E-2</v>
      </c>
      <c r="P482" s="142">
        <v>4.4379999999999997</v>
      </c>
      <c r="Q482" s="142">
        <v>4.4379999999999997</v>
      </c>
      <c r="R482" s="142">
        <v>5.9960000000000004</v>
      </c>
      <c r="S482" s="167">
        <v>81</v>
      </c>
      <c r="T482" s="167">
        <v>81</v>
      </c>
      <c r="U482" s="167">
        <v>117</v>
      </c>
      <c r="V482" s="167">
        <v>3.78</v>
      </c>
      <c r="W482" s="167">
        <v>3.78</v>
      </c>
      <c r="X482" s="167">
        <v>2.7</v>
      </c>
      <c r="Y482" s="167">
        <v>15</v>
      </c>
      <c r="Z482" s="167">
        <v>15</v>
      </c>
      <c r="AA482" s="167">
        <v>18.989999999999998</v>
      </c>
      <c r="AB482" s="167">
        <v>-0.2051</v>
      </c>
      <c r="AC482" s="167">
        <v>-0.2051</v>
      </c>
      <c r="AD482" s="167">
        <v>-0.26100000000000001</v>
      </c>
      <c r="AE482" s="167" t="s">
        <v>58</v>
      </c>
      <c r="AF482" s="167">
        <v>58.12</v>
      </c>
      <c r="AG482" s="167">
        <v>3.1459786150702568E-6</v>
      </c>
      <c r="AH482" s="167">
        <v>0.183</v>
      </c>
      <c r="AI482" s="167">
        <v>4.8</v>
      </c>
      <c r="AJ482" s="167">
        <v>4.42</v>
      </c>
      <c r="AK482" s="168"/>
      <c r="AL482" s="299"/>
      <c r="AM482" s="170">
        <f t="shared" si="110"/>
        <v>0</v>
      </c>
    </row>
    <row r="483" spans="1:45" x14ac:dyDescent="0.25">
      <c r="A483" s="141" t="s">
        <v>85</v>
      </c>
      <c r="B483" s="141">
        <v>1.61</v>
      </c>
      <c r="C483" s="142">
        <v>2.1850000000000001</v>
      </c>
      <c r="D483" s="142">
        <v>3.66</v>
      </c>
      <c r="E483" s="142">
        <f t="shared" ref="E483:E486" si="112">D483/C483</f>
        <v>1.6750572082379862</v>
      </c>
      <c r="F483" s="142"/>
      <c r="G483" s="142">
        <v>2.0339999999999998</v>
      </c>
      <c r="H483" s="142">
        <v>62542</v>
      </c>
      <c r="I483" s="142">
        <v>72</v>
      </c>
      <c r="J483" s="142">
        <v>27</v>
      </c>
      <c r="K483" s="142">
        <v>58.93</v>
      </c>
      <c r="L483" s="142">
        <v>1.3519000000000001</v>
      </c>
      <c r="M483" s="142"/>
      <c r="N483" s="142">
        <v>0.25</v>
      </c>
      <c r="O483" s="142">
        <v>6.2700000000000006E-2</v>
      </c>
      <c r="P483" s="142">
        <v>4.4379999999999997</v>
      </c>
      <c r="Q483" s="142">
        <v>4.4379999999999997</v>
      </c>
      <c r="R483" s="142">
        <v>5.9960000000000004</v>
      </c>
      <c r="S483" s="142">
        <v>81</v>
      </c>
      <c r="T483" s="142">
        <v>81</v>
      </c>
      <c r="U483" s="142">
        <v>117</v>
      </c>
      <c r="V483" s="142">
        <v>3.78</v>
      </c>
      <c r="W483" s="142">
        <v>3.78</v>
      </c>
      <c r="X483" s="142">
        <v>2.7</v>
      </c>
      <c r="Y483" s="142">
        <v>15</v>
      </c>
      <c r="Z483" s="142">
        <v>15</v>
      </c>
      <c r="AA483" s="142">
        <v>18.989999999999998</v>
      </c>
      <c r="AB483" s="142">
        <v>-0.2051</v>
      </c>
      <c r="AC483" s="142">
        <v>-0.2051</v>
      </c>
      <c r="AD483" s="142">
        <v>-0.26100000000000001</v>
      </c>
      <c r="AE483" s="88" t="s">
        <v>53</v>
      </c>
      <c r="AF483" s="88">
        <v>83.8</v>
      </c>
      <c r="AG483" s="89"/>
      <c r="AH483" s="88">
        <v>5.0000000000000001E-3</v>
      </c>
      <c r="AI483" s="88">
        <v>4</v>
      </c>
      <c r="AJ483" s="88">
        <v>3.69</v>
      </c>
      <c r="AK483" s="120"/>
      <c r="AL483" s="296"/>
      <c r="AM483" s="97">
        <f t="shared" si="110"/>
        <v>0</v>
      </c>
    </row>
    <row r="484" spans="1:45" ht="20.25" x14ac:dyDescent="0.25">
      <c r="A484" s="141" t="s">
        <v>85</v>
      </c>
      <c r="B484" s="141">
        <v>1.61</v>
      </c>
      <c r="C484" s="142">
        <v>2.1850000000000001</v>
      </c>
      <c r="D484" s="142">
        <v>3.67</v>
      </c>
      <c r="E484" s="142">
        <f t="shared" si="112"/>
        <v>1.6796338672768878</v>
      </c>
      <c r="F484" s="142"/>
      <c r="G484" s="142">
        <v>2.0339999999999998</v>
      </c>
      <c r="H484" s="142">
        <v>62542</v>
      </c>
      <c r="I484" s="142">
        <v>72</v>
      </c>
      <c r="J484" s="142">
        <v>27</v>
      </c>
      <c r="K484" s="142">
        <v>58.93</v>
      </c>
      <c r="L484" s="142">
        <v>1.3519000000000001</v>
      </c>
      <c r="M484" s="142"/>
      <c r="N484" s="142">
        <v>0.25</v>
      </c>
      <c r="O484" s="142">
        <v>6.2700000000000006E-2</v>
      </c>
      <c r="P484" s="142">
        <v>4.4379999999999997</v>
      </c>
      <c r="Q484" s="142">
        <v>4.4379999999999997</v>
      </c>
      <c r="R484" s="142">
        <v>5.9960000000000004</v>
      </c>
      <c r="S484" s="142">
        <v>81</v>
      </c>
      <c r="T484" s="142">
        <v>81</v>
      </c>
      <c r="U484" s="142">
        <v>117</v>
      </c>
      <c r="V484" s="142">
        <v>3.78</v>
      </c>
      <c r="W484" s="142">
        <v>3.78</v>
      </c>
      <c r="X484" s="142">
        <v>2.7</v>
      </c>
      <c r="Y484" s="142">
        <v>15</v>
      </c>
      <c r="Z484" s="142">
        <v>15</v>
      </c>
      <c r="AA484" s="142">
        <v>18.989999999999998</v>
      </c>
      <c r="AB484" s="142">
        <v>-0.2051</v>
      </c>
      <c r="AC484" s="142">
        <v>-0.2051</v>
      </c>
      <c r="AD484" s="142">
        <v>-0.26100000000000001</v>
      </c>
      <c r="AE484" s="88" t="s">
        <v>54</v>
      </c>
      <c r="AF484" s="88">
        <v>131.29</v>
      </c>
      <c r="AG484" s="89"/>
      <c r="AH484" s="88">
        <v>8.0000000000000002E-3</v>
      </c>
      <c r="AI484" s="88">
        <v>4.0999999999999996</v>
      </c>
      <c r="AJ484" s="88">
        <v>4.0999999999999996</v>
      </c>
      <c r="AK484" s="89"/>
      <c r="AL484" s="296"/>
      <c r="AM484" s="97">
        <f t="shared" si="110"/>
        <v>0</v>
      </c>
    </row>
    <row r="485" spans="1:45" x14ac:dyDescent="0.25">
      <c r="A485" s="141" t="s">
        <v>85</v>
      </c>
      <c r="B485" s="141">
        <v>1.61</v>
      </c>
      <c r="C485" s="142">
        <v>2.1850000000000001</v>
      </c>
      <c r="D485" s="142"/>
      <c r="E485" s="142">
        <f t="shared" si="112"/>
        <v>0</v>
      </c>
      <c r="F485" s="142"/>
      <c r="G485" s="142">
        <v>2.0339999999999998</v>
      </c>
      <c r="H485" s="142">
        <v>62542</v>
      </c>
      <c r="I485" s="142">
        <v>72</v>
      </c>
      <c r="J485" s="142">
        <v>27</v>
      </c>
      <c r="K485" s="142">
        <v>58.93</v>
      </c>
      <c r="L485" s="142">
        <v>1.3519000000000001</v>
      </c>
      <c r="M485" s="142"/>
      <c r="N485" s="142">
        <v>0.25</v>
      </c>
      <c r="O485" s="142">
        <v>6.2700000000000006E-2</v>
      </c>
      <c r="P485" s="142">
        <v>4.4379999999999997</v>
      </c>
      <c r="Q485" s="142">
        <v>4.4379999999999997</v>
      </c>
      <c r="R485" s="142">
        <v>5.9960000000000004</v>
      </c>
      <c r="S485" s="142">
        <v>81</v>
      </c>
      <c r="T485" s="142">
        <v>81</v>
      </c>
      <c r="U485" s="142">
        <v>117</v>
      </c>
      <c r="V485" s="142">
        <v>3.78</v>
      </c>
      <c r="W485" s="142">
        <v>3.78</v>
      </c>
      <c r="X485" s="142">
        <v>2.7</v>
      </c>
      <c r="Y485" s="142">
        <v>15</v>
      </c>
      <c r="Z485" s="142">
        <v>15</v>
      </c>
      <c r="AA485" s="142">
        <v>18.989999999999998</v>
      </c>
      <c r="AB485" s="142">
        <v>-0.2051</v>
      </c>
      <c r="AC485" s="142">
        <v>-0.2051</v>
      </c>
      <c r="AD485" s="142">
        <v>-0.26100000000000001</v>
      </c>
      <c r="AE485" s="88" t="s">
        <v>55</v>
      </c>
      <c r="AF485" s="88">
        <v>146.06</v>
      </c>
      <c r="AG485" s="88"/>
      <c r="AH485" s="88">
        <v>0.21</v>
      </c>
      <c r="AI485" s="88">
        <v>5.13</v>
      </c>
      <c r="AJ485" s="88">
        <v>5.0999999999999996</v>
      </c>
      <c r="AK485" s="120"/>
      <c r="AL485" s="296"/>
      <c r="AM485" s="97">
        <f t="shared" si="110"/>
        <v>0</v>
      </c>
    </row>
    <row r="486" spans="1:45" x14ac:dyDescent="0.25">
      <c r="A486" s="166" t="s">
        <v>85</v>
      </c>
      <c r="B486" s="166">
        <v>1.61</v>
      </c>
      <c r="C486" s="167">
        <v>2.1850000000000001</v>
      </c>
      <c r="D486" s="167"/>
      <c r="E486" s="167">
        <f t="shared" si="112"/>
        <v>0</v>
      </c>
      <c r="F486" s="167"/>
      <c r="G486" s="167">
        <v>2.0339999999999998</v>
      </c>
      <c r="H486" s="167">
        <v>62542</v>
      </c>
      <c r="I486" s="167">
        <v>72</v>
      </c>
      <c r="J486" s="142">
        <v>27</v>
      </c>
      <c r="K486" s="142">
        <v>58.93</v>
      </c>
      <c r="L486" s="142">
        <v>1.3519000000000001</v>
      </c>
      <c r="M486" s="142"/>
      <c r="N486" s="142">
        <v>0.25</v>
      </c>
      <c r="O486" s="142">
        <v>6.2700000000000006E-2</v>
      </c>
      <c r="P486" s="142">
        <v>4.4379999999999997</v>
      </c>
      <c r="Q486" s="142">
        <v>4.4379999999999997</v>
      </c>
      <c r="R486" s="142">
        <v>5.9960000000000004</v>
      </c>
      <c r="S486" s="167">
        <v>81</v>
      </c>
      <c r="T486" s="167">
        <v>81</v>
      </c>
      <c r="U486" s="167">
        <v>117</v>
      </c>
      <c r="V486" s="167">
        <v>3.78</v>
      </c>
      <c r="W486" s="167">
        <v>3.78</v>
      </c>
      <c r="X486" s="167">
        <v>2.7</v>
      </c>
      <c r="Y486" s="167">
        <v>15</v>
      </c>
      <c r="Z486" s="167">
        <v>15</v>
      </c>
      <c r="AA486" s="167">
        <v>18.989999999999998</v>
      </c>
      <c r="AB486" s="167">
        <v>-0.2051</v>
      </c>
      <c r="AC486" s="167">
        <v>-0.2051</v>
      </c>
      <c r="AD486" s="167">
        <v>-0.26100000000000001</v>
      </c>
      <c r="AE486" s="88" t="s">
        <v>56</v>
      </c>
      <c r="AF486" s="88">
        <v>222</v>
      </c>
      <c r="AG486" s="89"/>
      <c r="AH486" s="88">
        <v>8.0000000000000002E-3</v>
      </c>
      <c r="AI486" s="88">
        <v>4.2</v>
      </c>
      <c r="AJ486" s="88">
        <v>4.2</v>
      </c>
      <c r="AK486" s="120"/>
      <c r="AL486" s="296"/>
      <c r="AM486" s="97">
        <f t="shared" si="110"/>
        <v>0</v>
      </c>
    </row>
    <row r="487" spans="1:45" x14ac:dyDescent="0.25">
      <c r="A487" s="151" t="s">
        <v>86</v>
      </c>
      <c r="B487" s="151">
        <v>1.5389999999999999</v>
      </c>
      <c r="C487" s="152">
        <v>2.048</v>
      </c>
      <c r="D487" s="152">
        <v>2.4</v>
      </c>
      <c r="E487" s="152">
        <f t="shared" si="111"/>
        <v>1.171875</v>
      </c>
      <c r="F487" s="152"/>
      <c r="G487" s="152">
        <v>1.7370000000000001</v>
      </c>
      <c r="H487" s="152">
        <v>60626</v>
      </c>
      <c r="I487" s="152">
        <v>41</v>
      </c>
      <c r="J487" s="142">
        <v>4</v>
      </c>
      <c r="K487" s="142">
        <v>9.0120000000000005</v>
      </c>
      <c r="L487" s="142">
        <v>1.5297000000000001</v>
      </c>
      <c r="M487" s="142"/>
      <c r="N487" s="142">
        <v>0.25</v>
      </c>
      <c r="O487" s="142">
        <v>6.2700000000000006E-2</v>
      </c>
      <c r="P487" s="142">
        <v>4.4379999999999997</v>
      </c>
      <c r="Q487" s="142">
        <v>4.4379999999999997</v>
      </c>
      <c r="R487" s="142">
        <v>5.9960000000000004</v>
      </c>
      <c r="S487" s="152">
        <v>81</v>
      </c>
      <c r="T487" s="152">
        <v>81</v>
      </c>
      <c r="U487" s="152">
        <v>117</v>
      </c>
      <c r="V487" s="152">
        <v>3.78</v>
      </c>
      <c r="W487" s="152">
        <v>3.78</v>
      </c>
      <c r="X487" s="152">
        <v>2.7</v>
      </c>
      <c r="Y487" s="152">
        <v>15</v>
      </c>
      <c r="Z487" s="152">
        <v>15</v>
      </c>
      <c r="AA487" s="152">
        <v>18.989999999999998</v>
      </c>
      <c r="AB487" s="152">
        <v>-0.1943</v>
      </c>
      <c r="AC487" s="152">
        <v>-0.1943</v>
      </c>
      <c r="AD487" s="152">
        <v>-0.26119999999999999</v>
      </c>
      <c r="AE487" s="152" t="s">
        <v>42</v>
      </c>
      <c r="AF487" s="152">
        <v>4.0019999999999998</v>
      </c>
      <c r="AG487" s="153">
        <v>1.213598928416634E-4</v>
      </c>
      <c r="AH487" s="152">
        <v>-0.39</v>
      </c>
      <c r="AI487" s="152">
        <v>2.66</v>
      </c>
      <c r="AJ487" s="152">
        <v>2.6</v>
      </c>
      <c r="AK487" s="154">
        <v>1.7300000000000001E-11</v>
      </c>
      <c r="AL487" s="298"/>
      <c r="AM487" s="156">
        <f t="shared" si="110"/>
        <v>0</v>
      </c>
    </row>
    <row r="488" spans="1:45" x14ac:dyDescent="0.25">
      <c r="A488" s="141" t="s">
        <v>86</v>
      </c>
      <c r="B488" s="141">
        <v>1.5389999999999999</v>
      </c>
      <c r="C488" s="142">
        <v>2.048</v>
      </c>
      <c r="D488" s="142">
        <v>2.698</v>
      </c>
      <c r="E488" s="142">
        <f t="shared" si="111"/>
        <v>1.3173828125</v>
      </c>
      <c r="F488" s="142"/>
      <c r="G488" s="142">
        <v>1.7370000000000001</v>
      </c>
      <c r="H488" s="142">
        <v>60626</v>
      </c>
      <c r="I488" s="142">
        <v>41</v>
      </c>
      <c r="J488" s="142">
        <v>4</v>
      </c>
      <c r="K488" s="142">
        <v>9.0120000000000005</v>
      </c>
      <c r="L488" s="142">
        <v>1.5297000000000001</v>
      </c>
      <c r="M488" s="142"/>
      <c r="N488" s="142">
        <v>0.25</v>
      </c>
      <c r="O488" s="142">
        <v>6.2700000000000006E-2</v>
      </c>
      <c r="P488" s="142">
        <v>4.4379999999999997</v>
      </c>
      <c r="Q488" s="142">
        <v>4.4379999999999997</v>
      </c>
      <c r="R488" s="142">
        <v>5.9960000000000004</v>
      </c>
      <c r="S488" s="142">
        <v>81</v>
      </c>
      <c r="T488" s="142">
        <v>81</v>
      </c>
      <c r="U488" s="142">
        <v>117</v>
      </c>
      <c r="V488" s="142">
        <v>3.78</v>
      </c>
      <c r="W488" s="142">
        <v>3.78</v>
      </c>
      <c r="X488" s="142">
        <v>2.7</v>
      </c>
      <c r="Y488" s="142">
        <v>15</v>
      </c>
      <c r="Z488" s="142">
        <v>15</v>
      </c>
      <c r="AA488" s="142">
        <v>18.989999999999998</v>
      </c>
      <c r="AB488" s="142">
        <v>-0.1943</v>
      </c>
      <c r="AC488" s="142">
        <v>-0.1943</v>
      </c>
      <c r="AD488" s="142">
        <v>-0.26119999999999999</v>
      </c>
      <c r="AE488" s="142" t="s">
        <v>43</v>
      </c>
      <c r="AF488" s="142">
        <v>2.0099999999999998</v>
      </c>
      <c r="AG488" s="143">
        <v>1.0828692705685033E-4</v>
      </c>
      <c r="AH488" s="142">
        <v>-0.217</v>
      </c>
      <c r="AI488" s="142">
        <v>2.76</v>
      </c>
      <c r="AJ488" s="142">
        <v>2.89</v>
      </c>
      <c r="AK488" s="144">
        <v>3.9000000000000003E-15</v>
      </c>
      <c r="AL488" s="297"/>
      <c r="AM488" s="146">
        <f t="shared" si="110"/>
        <v>0</v>
      </c>
    </row>
    <row r="489" spans="1:45" x14ac:dyDescent="0.25">
      <c r="A489" s="141" t="s">
        <v>86</v>
      </c>
      <c r="B489" s="141">
        <v>1.5389999999999999</v>
      </c>
      <c r="C489" s="142">
        <v>2.048</v>
      </c>
      <c r="D489" s="142">
        <v>2.9140000000000001</v>
      </c>
      <c r="E489" s="142">
        <f t="shared" si="111"/>
        <v>1.4228515625</v>
      </c>
      <c r="F489" s="142"/>
      <c r="G489" s="142">
        <v>1.7370000000000001</v>
      </c>
      <c r="H489" s="142">
        <v>60626</v>
      </c>
      <c r="I489" s="142">
        <v>41</v>
      </c>
      <c r="J489" s="142">
        <v>4</v>
      </c>
      <c r="K489" s="142">
        <v>9.0120000000000005</v>
      </c>
      <c r="L489" s="142">
        <v>1.5297000000000001</v>
      </c>
      <c r="M489" s="142"/>
      <c r="N489" s="142">
        <v>0.25</v>
      </c>
      <c r="O489" s="142">
        <v>6.2700000000000006E-2</v>
      </c>
      <c r="P489" s="142">
        <v>4.4379999999999997</v>
      </c>
      <c r="Q489" s="142">
        <v>4.4379999999999997</v>
      </c>
      <c r="R489" s="142">
        <v>5.9960000000000004</v>
      </c>
      <c r="S489" s="142">
        <v>81</v>
      </c>
      <c r="T489" s="142">
        <v>81</v>
      </c>
      <c r="U489" s="142">
        <v>117</v>
      </c>
      <c r="V489" s="142">
        <v>3.78</v>
      </c>
      <c r="W489" s="142">
        <v>3.78</v>
      </c>
      <c r="X489" s="142">
        <v>2.7</v>
      </c>
      <c r="Y489" s="142">
        <v>15</v>
      </c>
      <c r="Z489" s="142">
        <v>15</v>
      </c>
      <c r="AA489" s="142">
        <v>18.989999999999998</v>
      </c>
      <c r="AB489" s="142">
        <v>-0.1943</v>
      </c>
      <c r="AC489" s="142">
        <v>-0.1943</v>
      </c>
      <c r="AD489" s="142">
        <v>-0.26119999999999999</v>
      </c>
      <c r="AE489" s="142" t="s">
        <v>44</v>
      </c>
      <c r="AF489" s="142">
        <v>31.998999999999999</v>
      </c>
      <c r="AG489" s="143">
        <v>1.5402755908922099E-5</v>
      </c>
      <c r="AH489" s="142">
        <v>2.1999999999999999E-2</v>
      </c>
      <c r="AI489" s="142">
        <v>2.94</v>
      </c>
      <c r="AJ489" s="142">
        <v>3.46</v>
      </c>
      <c r="AK489" s="144">
        <v>9.9000000000000007E-15</v>
      </c>
      <c r="AL489" s="297"/>
      <c r="AM489" s="146">
        <f t="shared" si="110"/>
        <v>0</v>
      </c>
    </row>
    <row r="490" spans="1:45" x14ac:dyDescent="0.25">
      <c r="A490" s="141" t="s">
        <v>86</v>
      </c>
      <c r="B490" s="141">
        <v>1.5389999999999999</v>
      </c>
      <c r="C490" s="142">
        <v>2.048</v>
      </c>
      <c r="D490" s="142">
        <v>2.9239999999999999</v>
      </c>
      <c r="E490" s="142">
        <f t="shared" si="111"/>
        <v>1.427734375</v>
      </c>
      <c r="F490" s="142"/>
      <c r="G490" s="142">
        <v>1.7370000000000001</v>
      </c>
      <c r="H490" s="142">
        <v>60626</v>
      </c>
      <c r="I490" s="142">
        <v>41</v>
      </c>
      <c r="J490" s="142">
        <v>4</v>
      </c>
      <c r="K490" s="142">
        <v>9.0120000000000005</v>
      </c>
      <c r="L490" s="142">
        <v>1.5297000000000001</v>
      </c>
      <c r="M490" s="142"/>
      <c r="N490" s="142">
        <v>0.25</v>
      </c>
      <c r="O490" s="142">
        <v>6.2700000000000006E-2</v>
      </c>
      <c r="P490" s="142">
        <v>4.4379999999999997</v>
      </c>
      <c r="Q490" s="142">
        <v>4.4379999999999997</v>
      </c>
      <c r="R490" s="142">
        <v>5.9960000000000004</v>
      </c>
      <c r="S490" s="142">
        <v>81</v>
      </c>
      <c r="T490" s="142">
        <v>81</v>
      </c>
      <c r="U490" s="142">
        <v>117</v>
      </c>
      <c r="V490" s="142">
        <v>3.78</v>
      </c>
      <c r="W490" s="142">
        <v>3.78</v>
      </c>
      <c r="X490" s="142">
        <v>2.7</v>
      </c>
      <c r="Y490" s="142">
        <v>15</v>
      </c>
      <c r="Z490" s="142">
        <v>15</v>
      </c>
      <c r="AA490" s="142">
        <v>18.989999999999998</v>
      </c>
      <c r="AB490" s="142">
        <v>-0.1943</v>
      </c>
      <c r="AC490" s="142">
        <v>-0.1943</v>
      </c>
      <c r="AD490" s="142">
        <v>-0.26119999999999999</v>
      </c>
      <c r="AE490" s="142" t="s">
        <v>45</v>
      </c>
      <c r="AF490" s="142">
        <v>44.01</v>
      </c>
      <c r="AG490" s="143">
        <v>8.9625087063364713E-6</v>
      </c>
      <c r="AH490" s="142">
        <v>0.22500000000000001</v>
      </c>
      <c r="AI490" s="142">
        <v>3.24</v>
      </c>
      <c r="AJ490" s="142">
        <v>3.3</v>
      </c>
      <c r="AK490" s="144">
        <v>3.9999999999999998E-20</v>
      </c>
      <c r="AL490" s="297"/>
      <c r="AM490" s="146">
        <f t="shared" si="110"/>
        <v>0</v>
      </c>
    </row>
    <row r="491" spans="1:45" s="228" customFormat="1" x14ac:dyDescent="0.25">
      <c r="A491" s="141" t="s">
        <v>86</v>
      </c>
      <c r="B491" s="141">
        <v>1.5389999999999999</v>
      </c>
      <c r="C491" s="142">
        <v>2.048</v>
      </c>
      <c r="D491" s="142">
        <v>3.0939999999999999</v>
      </c>
      <c r="E491" s="142">
        <f t="shared" si="111"/>
        <v>1.5107421875</v>
      </c>
      <c r="F491" s="142"/>
      <c r="G491" s="142">
        <v>1.7370000000000001</v>
      </c>
      <c r="H491" s="142">
        <v>60626</v>
      </c>
      <c r="I491" s="142">
        <v>41</v>
      </c>
      <c r="J491" s="142">
        <v>4</v>
      </c>
      <c r="K491" s="142">
        <v>9.0120000000000005</v>
      </c>
      <c r="L491" s="142">
        <v>1.5297000000000001</v>
      </c>
      <c r="M491" s="142"/>
      <c r="N491" s="142">
        <v>0.25</v>
      </c>
      <c r="O491" s="142">
        <v>6.2700000000000006E-2</v>
      </c>
      <c r="P491" s="142">
        <v>4.4379999999999997</v>
      </c>
      <c r="Q491" s="142">
        <v>4.4379999999999997</v>
      </c>
      <c r="R491" s="142">
        <v>5.9960000000000004</v>
      </c>
      <c r="S491" s="142">
        <v>81</v>
      </c>
      <c r="T491" s="142">
        <v>81</v>
      </c>
      <c r="U491" s="142">
        <v>117</v>
      </c>
      <c r="V491" s="142">
        <v>3.78</v>
      </c>
      <c r="W491" s="142">
        <v>3.78</v>
      </c>
      <c r="X491" s="142">
        <v>2.7</v>
      </c>
      <c r="Y491" s="142">
        <v>15</v>
      </c>
      <c r="Z491" s="142">
        <v>15</v>
      </c>
      <c r="AA491" s="142">
        <v>18.989999999999998</v>
      </c>
      <c r="AB491" s="142">
        <v>-0.1943</v>
      </c>
      <c r="AC491" s="142">
        <v>-0.1943</v>
      </c>
      <c r="AD491" s="142">
        <v>-0.26119999999999999</v>
      </c>
      <c r="AE491" s="142" t="s">
        <v>46</v>
      </c>
      <c r="AF491" s="142">
        <v>28</v>
      </c>
      <c r="AG491" s="143">
        <v>1.4859953853764374E-5</v>
      </c>
      <c r="AH491" s="142">
        <v>3.6999999999999998E-2</v>
      </c>
      <c r="AI491" s="142">
        <v>3.13</v>
      </c>
      <c r="AJ491" s="142">
        <v>3.64</v>
      </c>
      <c r="AK491" s="148">
        <v>1.8499999999999999E-24</v>
      </c>
      <c r="AL491" s="297"/>
      <c r="AM491" s="146">
        <f t="shared" si="110"/>
        <v>0</v>
      </c>
      <c r="AQ491" s="229"/>
      <c r="AR491" s="229"/>
      <c r="AS491"/>
    </row>
    <row r="492" spans="1:45" s="228" customFormat="1" x14ac:dyDescent="0.25">
      <c r="A492" s="141" t="s">
        <v>86</v>
      </c>
      <c r="B492" s="141">
        <v>1.5389999999999999</v>
      </c>
      <c r="C492" s="142">
        <v>2.048</v>
      </c>
      <c r="D492" s="142">
        <v>3.39</v>
      </c>
      <c r="E492" s="142">
        <f t="shared" si="111"/>
        <v>1.6552734375</v>
      </c>
      <c r="F492" s="142"/>
      <c r="G492" s="142">
        <v>1.7370000000000001</v>
      </c>
      <c r="H492" s="142">
        <v>60626</v>
      </c>
      <c r="I492" s="142">
        <v>41</v>
      </c>
      <c r="J492" s="142">
        <v>4</v>
      </c>
      <c r="K492" s="142">
        <v>9.0120000000000005</v>
      </c>
      <c r="L492" s="142">
        <v>1.5297000000000001</v>
      </c>
      <c r="M492" s="142"/>
      <c r="N492" s="142">
        <v>0.25</v>
      </c>
      <c r="O492" s="142">
        <v>6.2700000000000006E-2</v>
      </c>
      <c r="P492" s="142">
        <v>4.4379999999999997</v>
      </c>
      <c r="Q492" s="142">
        <v>4.4379999999999997</v>
      </c>
      <c r="R492" s="142">
        <v>5.9960000000000004</v>
      </c>
      <c r="S492" s="142">
        <v>81</v>
      </c>
      <c r="T492" s="142">
        <v>81</v>
      </c>
      <c r="U492" s="142">
        <v>117</v>
      </c>
      <c r="V492" s="142">
        <v>3.78</v>
      </c>
      <c r="W492" s="142">
        <v>3.78</v>
      </c>
      <c r="X492" s="142">
        <v>2.7</v>
      </c>
      <c r="Y492" s="142">
        <v>15</v>
      </c>
      <c r="Z492" s="142">
        <v>15</v>
      </c>
      <c r="AA492" s="142">
        <v>18.989999999999998</v>
      </c>
      <c r="AB492" s="142">
        <v>-0.1943</v>
      </c>
      <c r="AC492" s="142">
        <v>-0.1943</v>
      </c>
      <c r="AD492" s="142">
        <v>-0.26119999999999999</v>
      </c>
      <c r="AE492" s="142" t="s">
        <v>47</v>
      </c>
      <c r="AF492" s="142">
        <v>16.04</v>
      </c>
      <c r="AG492" s="143">
        <v>1.6328551327402565E-5</v>
      </c>
      <c r="AH492" s="142">
        <v>1.0999999999999999E-2</v>
      </c>
      <c r="AI492" s="142">
        <v>3.25</v>
      </c>
      <c r="AJ492" s="142">
        <v>3.8</v>
      </c>
      <c r="AK492" s="148">
        <v>2.7800000000000002E-31</v>
      </c>
      <c r="AL492" s="297"/>
      <c r="AM492" s="146">
        <f t="shared" si="110"/>
        <v>0</v>
      </c>
      <c r="AQ492" s="229"/>
      <c r="AR492" s="229"/>
      <c r="AS492"/>
    </row>
    <row r="493" spans="1:45" s="228" customFormat="1" x14ac:dyDescent="0.25">
      <c r="A493" s="141" t="s">
        <v>86</v>
      </c>
      <c r="B493" s="141">
        <v>1.5389999999999999</v>
      </c>
      <c r="C493" s="142">
        <v>2.048</v>
      </c>
      <c r="D493" s="142">
        <v>3.258</v>
      </c>
      <c r="E493" s="142">
        <f t="shared" si="111"/>
        <v>1.5908203125</v>
      </c>
      <c r="F493" s="142"/>
      <c r="G493" s="142">
        <v>1.7370000000000001</v>
      </c>
      <c r="H493" s="142">
        <v>60626</v>
      </c>
      <c r="I493" s="142">
        <v>41</v>
      </c>
      <c r="J493" s="142">
        <v>4</v>
      </c>
      <c r="K493" s="142">
        <v>9.0120000000000005</v>
      </c>
      <c r="L493" s="142">
        <v>1.5297000000000001</v>
      </c>
      <c r="M493" s="142"/>
      <c r="N493" s="142">
        <v>0.25</v>
      </c>
      <c r="O493" s="142">
        <v>6.2700000000000006E-2</v>
      </c>
      <c r="P493" s="142">
        <v>4.4379999999999997</v>
      </c>
      <c r="Q493" s="142">
        <v>4.4379999999999997</v>
      </c>
      <c r="R493" s="142">
        <v>5.9960000000000004</v>
      </c>
      <c r="S493" s="142">
        <v>81</v>
      </c>
      <c r="T493" s="142">
        <v>81</v>
      </c>
      <c r="U493" s="142">
        <v>117</v>
      </c>
      <c r="V493" s="142">
        <v>3.78</v>
      </c>
      <c r="W493" s="142">
        <v>3.78</v>
      </c>
      <c r="X493" s="142">
        <v>2.7</v>
      </c>
      <c r="Y493" s="142">
        <v>15</v>
      </c>
      <c r="Z493" s="142">
        <v>15</v>
      </c>
      <c r="AA493" s="142">
        <v>18.989999999999998</v>
      </c>
      <c r="AB493" s="142">
        <v>-0.1943</v>
      </c>
      <c r="AC493" s="142">
        <v>-0.1943</v>
      </c>
      <c r="AD493" s="142">
        <v>-0.26119999999999999</v>
      </c>
      <c r="AE493" s="142" t="s">
        <v>48</v>
      </c>
      <c r="AF493" s="142">
        <v>28.05</v>
      </c>
      <c r="AG493" s="142">
        <v>8.597859657763983E-6</v>
      </c>
      <c r="AH493" s="142">
        <v>8.6999999999999994E-2</v>
      </c>
      <c r="AI493" s="142">
        <v>3.59</v>
      </c>
      <c r="AJ493" s="142">
        <v>3.9</v>
      </c>
      <c r="AK493" s="148">
        <v>5.2600000000000004E-35</v>
      </c>
      <c r="AL493" s="297"/>
      <c r="AM493" s="149">
        <f t="shared" si="110"/>
        <v>0</v>
      </c>
      <c r="AQ493" s="229"/>
      <c r="AR493" s="229"/>
      <c r="AS493"/>
    </row>
    <row r="494" spans="1:45" s="228" customFormat="1" x14ac:dyDescent="0.25">
      <c r="A494" s="141" t="s">
        <v>86</v>
      </c>
      <c r="B494" s="141">
        <v>1.5389999999999999</v>
      </c>
      <c r="C494" s="142">
        <v>2.048</v>
      </c>
      <c r="D494" s="142">
        <v>3.2709999999999999</v>
      </c>
      <c r="E494" s="142">
        <f t="shared" si="111"/>
        <v>1.59716796875</v>
      </c>
      <c r="F494" s="142"/>
      <c r="G494" s="142">
        <v>1.7370000000000001</v>
      </c>
      <c r="H494" s="142">
        <v>60626</v>
      </c>
      <c r="I494" s="142">
        <v>41</v>
      </c>
      <c r="J494" s="142">
        <v>4</v>
      </c>
      <c r="K494" s="142">
        <v>9.0120000000000005</v>
      </c>
      <c r="L494" s="142">
        <v>1.5297000000000001</v>
      </c>
      <c r="M494" s="142"/>
      <c r="N494" s="142">
        <v>0.25</v>
      </c>
      <c r="O494" s="142">
        <v>6.2700000000000006E-2</v>
      </c>
      <c r="P494" s="142">
        <v>4.4379999999999997</v>
      </c>
      <c r="Q494" s="142">
        <v>4.4379999999999997</v>
      </c>
      <c r="R494" s="142">
        <v>5.9960000000000004</v>
      </c>
      <c r="S494" s="142">
        <v>81</v>
      </c>
      <c r="T494" s="142">
        <v>81</v>
      </c>
      <c r="U494" s="142">
        <v>117</v>
      </c>
      <c r="V494" s="142">
        <v>3.78</v>
      </c>
      <c r="W494" s="142">
        <v>3.78</v>
      </c>
      <c r="X494" s="142">
        <v>2.7</v>
      </c>
      <c r="Y494" s="142">
        <v>15</v>
      </c>
      <c r="Z494" s="142">
        <v>15</v>
      </c>
      <c r="AA494" s="142">
        <v>18.989999999999998</v>
      </c>
      <c r="AB494" s="142">
        <v>-0.1943</v>
      </c>
      <c r="AC494" s="142">
        <v>-0.1943</v>
      </c>
      <c r="AD494" s="142">
        <v>-0.26119999999999999</v>
      </c>
      <c r="AE494" s="142" t="s">
        <v>49</v>
      </c>
      <c r="AF494" s="142">
        <v>30.07</v>
      </c>
      <c r="AG494" s="142">
        <v>7.4674534117532306E-6</v>
      </c>
      <c r="AH494" s="142">
        <v>9.9000000000000005E-2</v>
      </c>
      <c r="AI494" s="142">
        <v>3.72</v>
      </c>
      <c r="AJ494" s="142">
        <v>4</v>
      </c>
      <c r="AK494" s="148">
        <v>1.85E-36</v>
      </c>
      <c r="AL494" s="297"/>
      <c r="AM494" s="149">
        <f t="shared" si="110"/>
        <v>0</v>
      </c>
      <c r="AQ494" s="229"/>
      <c r="AR494" s="229"/>
      <c r="AS494"/>
    </row>
    <row r="495" spans="1:45" s="228" customFormat="1" x14ac:dyDescent="0.25">
      <c r="A495" s="141" t="s">
        <v>86</v>
      </c>
      <c r="B495" s="141">
        <v>1.5389999999999999</v>
      </c>
      <c r="C495" s="142">
        <v>2.048</v>
      </c>
      <c r="D495" s="150">
        <v>3.41</v>
      </c>
      <c r="E495" s="142">
        <f t="shared" si="111"/>
        <v>1.6650390625</v>
      </c>
      <c r="F495" s="142"/>
      <c r="G495" s="142">
        <v>1.7370000000000001</v>
      </c>
      <c r="H495" s="142">
        <v>60626</v>
      </c>
      <c r="I495" s="142">
        <v>41</v>
      </c>
      <c r="J495" s="142">
        <v>4</v>
      </c>
      <c r="K495" s="142">
        <v>9.0120000000000005</v>
      </c>
      <c r="L495" s="142">
        <v>1.5297000000000001</v>
      </c>
      <c r="M495" s="142"/>
      <c r="N495" s="142">
        <v>0.25</v>
      </c>
      <c r="O495" s="142">
        <v>6.2700000000000006E-2</v>
      </c>
      <c r="P495" s="142">
        <v>4.4379999999999997</v>
      </c>
      <c r="Q495" s="142">
        <v>4.4379999999999997</v>
      </c>
      <c r="R495" s="142">
        <v>5.9960000000000004</v>
      </c>
      <c r="S495" s="142">
        <v>81</v>
      </c>
      <c r="T495" s="142">
        <v>81</v>
      </c>
      <c r="U495" s="142">
        <v>117</v>
      </c>
      <c r="V495" s="142">
        <v>3.78</v>
      </c>
      <c r="W495" s="142">
        <v>3.78</v>
      </c>
      <c r="X495" s="142">
        <v>2.7</v>
      </c>
      <c r="Y495" s="142">
        <v>15</v>
      </c>
      <c r="Z495" s="142">
        <v>15</v>
      </c>
      <c r="AA495" s="142">
        <v>18.989999999999998</v>
      </c>
      <c r="AB495" s="142">
        <v>-0.1943</v>
      </c>
      <c r="AC495" s="142">
        <v>-0.1943</v>
      </c>
      <c r="AD495" s="142">
        <v>-0.26119999999999999</v>
      </c>
      <c r="AE495" s="142" t="s">
        <v>50</v>
      </c>
      <c r="AF495" s="142">
        <v>42.08</v>
      </c>
      <c r="AG495" s="142">
        <v>4.9578486170417476E-6</v>
      </c>
      <c r="AH495" s="142">
        <v>0.14199999999999999</v>
      </c>
      <c r="AI495" s="142">
        <v>4.03</v>
      </c>
      <c r="AJ495" s="142">
        <v>4.5</v>
      </c>
      <c r="AK495" s="148">
        <v>3.4000000000000002E-44</v>
      </c>
      <c r="AL495" s="297"/>
      <c r="AM495" s="149">
        <f t="shared" si="110"/>
        <v>0</v>
      </c>
      <c r="AQ495" s="229"/>
      <c r="AR495" s="229"/>
      <c r="AS495"/>
    </row>
    <row r="496" spans="1:45" s="228" customFormat="1" x14ac:dyDescent="0.25">
      <c r="A496" s="141" t="s">
        <v>86</v>
      </c>
      <c r="B496" s="141">
        <v>1.5389999999999999</v>
      </c>
      <c r="C496" s="142">
        <v>2.048</v>
      </c>
      <c r="D496" s="150">
        <v>3.48</v>
      </c>
      <c r="E496" s="142">
        <f t="shared" si="111"/>
        <v>1.69921875</v>
      </c>
      <c r="F496" s="142"/>
      <c r="G496" s="142">
        <v>1.7370000000000001</v>
      </c>
      <c r="H496" s="142">
        <v>60626</v>
      </c>
      <c r="I496" s="142">
        <v>41</v>
      </c>
      <c r="J496" s="142">
        <v>4</v>
      </c>
      <c r="K496" s="142">
        <v>9.0120000000000005</v>
      </c>
      <c r="L496" s="142">
        <v>1.5297000000000001</v>
      </c>
      <c r="M496" s="142"/>
      <c r="N496" s="142">
        <v>0.25</v>
      </c>
      <c r="O496" s="142">
        <v>6.2700000000000006E-2</v>
      </c>
      <c r="P496" s="142">
        <v>4.4379999999999997</v>
      </c>
      <c r="Q496" s="142">
        <v>4.4379999999999997</v>
      </c>
      <c r="R496" s="142">
        <v>5.9960000000000004</v>
      </c>
      <c r="S496" s="142">
        <v>81</v>
      </c>
      <c r="T496" s="142">
        <v>81</v>
      </c>
      <c r="U496" s="142">
        <v>117</v>
      </c>
      <c r="V496" s="142">
        <v>3.78</v>
      </c>
      <c r="W496" s="142">
        <v>3.78</v>
      </c>
      <c r="X496" s="142">
        <v>2.7</v>
      </c>
      <c r="Y496" s="142">
        <v>15</v>
      </c>
      <c r="Z496" s="142">
        <v>15</v>
      </c>
      <c r="AA496" s="142">
        <v>18.989999999999998</v>
      </c>
      <c r="AB496" s="142">
        <v>-0.1943</v>
      </c>
      <c r="AC496" s="142">
        <v>-0.1943</v>
      </c>
      <c r="AD496" s="142">
        <v>-0.26119999999999999</v>
      </c>
      <c r="AE496" s="142" t="s">
        <v>51</v>
      </c>
      <c r="AF496" s="142">
        <v>44.1</v>
      </c>
      <c r="AG496" s="142">
        <v>4.5187843755253608E-6</v>
      </c>
      <c r="AH496" s="142">
        <v>0.152</v>
      </c>
      <c r="AI496" s="142">
        <v>4.16</v>
      </c>
      <c r="AJ496" s="142">
        <v>4.3</v>
      </c>
      <c r="AK496" s="148">
        <v>3.5000000000000002E-46</v>
      </c>
      <c r="AL496" s="297"/>
      <c r="AM496" s="149">
        <f t="shared" si="110"/>
        <v>0</v>
      </c>
      <c r="AQ496" s="229"/>
      <c r="AR496" s="229"/>
      <c r="AS496"/>
    </row>
    <row r="497" spans="1:45" s="228" customFormat="1" x14ac:dyDescent="0.25">
      <c r="A497" s="141" t="s">
        <v>86</v>
      </c>
      <c r="B497" s="141">
        <v>1.5389999999999999</v>
      </c>
      <c r="C497" s="142">
        <v>2.048</v>
      </c>
      <c r="D497" s="142"/>
      <c r="E497" s="142">
        <f t="shared" si="111"/>
        <v>0</v>
      </c>
      <c r="F497" s="142"/>
      <c r="G497" s="142">
        <v>1.7370000000000001</v>
      </c>
      <c r="H497" s="142">
        <v>60626</v>
      </c>
      <c r="I497" s="142">
        <v>41</v>
      </c>
      <c r="J497" s="142">
        <v>4</v>
      </c>
      <c r="K497" s="142">
        <v>9.0120000000000005</v>
      </c>
      <c r="L497" s="142">
        <v>1.5297000000000001</v>
      </c>
      <c r="M497" s="142"/>
      <c r="N497" s="142">
        <v>0.25</v>
      </c>
      <c r="O497" s="142">
        <v>6.2700000000000006E-2</v>
      </c>
      <c r="P497" s="142">
        <v>4.4379999999999997</v>
      </c>
      <c r="Q497" s="142">
        <v>4.4379999999999997</v>
      </c>
      <c r="R497" s="142">
        <v>5.9960000000000004</v>
      </c>
      <c r="S497" s="142">
        <v>81</v>
      </c>
      <c r="T497" s="142">
        <v>81</v>
      </c>
      <c r="U497" s="142">
        <v>117</v>
      </c>
      <c r="V497" s="142">
        <v>3.78</v>
      </c>
      <c r="W497" s="142">
        <v>3.78</v>
      </c>
      <c r="X497" s="142">
        <v>2.7</v>
      </c>
      <c r="Y497" s="142">
        <v>15</v>
      </c>
      <c r="Z497" s="142">
        <v>15</v>
      </c>
      <c r="AA497" s="142">
        <v>18.989999999999998</v>
      </c>
      <c r="AB497" s="142">
        <v>-0.1943</v>
      </c>
      <c r="AC497" s="142">
        <v>-0.1943</v>
      </c>
      <c r="AD497" s="142">
        <v>-0.26119999999999999</v>
      </c>
      <c r="AE497" s="142" t="s">
        <v>52</v>
      </c>
      <c r="AF497" s="142">
        <v>58.12</v>
      </c>
      <c r="AG497" s="142">
        <v>2.9135357642312415E-6</v>
      </c>
      <c r="AH497" s="142">
        <v>0.2</v>
      </c>
      <c r="AI497" s="142">
        <v>4.5199999999999996</v>
      </c>
      <c r="AJ497" s="142">
        <v>4.5</v>
      </c>
      <c r="AK497" s="144"/>
      <c r="AL497" s="297"/>
      <c r="AM497" s="149">
        <f t="shared" si="110"/>
        <v>0</v>
      </c>
      <c r="AQ497" s="229"/>
      <c r="AR497" s="229"/>
      <c r="AS497"/>
    </row>
    <row r="498" spans="1:45" s="228" customFormat="1" x14ac:dyDescent="0.25">
      <c r="A498" s="141" t="s">
        <v>86</v>
      </c>
      <c r="B498" s="141">
        <v>1.5389999999999999</v>
      </c>
      <c r="C498" s="142">
        <v>2.048</v>
      </c>
      <c r="D498" s="142"/>
      <c r="E498" s="142">
        <f t="shared" si="111"/>
        <v>0</v>
      </c>
      <c r="F498" s="142"/>
      <c r="G498" s="142">
        <v>1.7370000000000001</v>
      </c>
      <c r="H498" s="142">
        <v>60626</v>
      </c>
      <c r="I498" s="142">
        <v>41</v>
      </c>
      <c r="J498" s="142">
        <v>4</v>
      </c>
      <c r="K498" s="142">
        <v>9.0120000000000005</v>
      </c>
      <c r="L498" s="142">
        <v>1.5297000000000001</v>
      </c>
      <c r="M498" s="142"/>
      <c r="N498" s="142">
        <v>0.25</v>
      </c>
      <c r="O498" s="142">
        <v>6.2700000000000006E-2</v>
      </c>
      <c r="P498" s="142">
        <v>4.4379999999999997</v>
      </c>
      <c r="Q498" s="142">
        <v>4.4379999999999997</v>
      </c>
      <c r="R498" s="142">
        <v>5.9960000000000004</v>
      </c>
      <c r="S498" s="142">
        <v>81</v>
      </c>
      <c r="T498" s="142">
        <v>81</v>
      </c>
      <c r="U498" s="142">
        <v>117</v>
      </c>
      <c r="V498" s="142">
        <v>3.78</v>
      </c>
      <c r="W498" s="142">
        <v>3.78</v>
      </c>
      <c r="X498" s="142">
        <v>2.7</v>
      </c>
      <c r="Y498" s="142">
        <v>15</v>
      </c>
      <c r="Z498" s="142">
        <v>15</v>
      </c>
      <c r="AA498" s="142">
        <v>18.989999999999998</v>
      </c>
      <c r="AB498" s="142">
        <v>-0.1943</v>
      </c>
      <c r="AC498" s="142">
        <v>-0.1943</v>
      </c>
      <c r="AD498" s="142">
        <v>-0.26119999999999999</v>
      </c>
      <c r="AE498" s="142" t="s">
        <v>58</v>
      </c>
      <c r="AF498" s="142">
        <v>58.12</v>
      </c>
      <c r="AG498" s="142">
        <v>3.1459786150702568E-6</v>
      </c>
      <c r="AH498" s="142">
        <v>0.183</v>
      </c>
      <c r="AI498" s="142">
        <v>4.8</v>
      </c>
      <c r="AJ498" s="142">
        <v>4.42</v>
      </c>
      <c r="AK498" s="144"/>
      <c r="AL498" s="297"/>
      <c r="AM498" s="149">
        <f t="shared" si="110"/>
        <v>0</v>
      </c>
      <c r="AQ498" s="229"/>
      <c r="AR498" s="229"/>
      <c r="AS498"/>
    </row>
    <row r="499" spans="1:45" s="228" customFormat="1" x14ac:dyDescent="0.25">
      <c r="A499" s="141" t="s">
        <v>86</v>
      </c>
      <c r="B499" s="141">
        <v>1.5389999999999999</v>
      </c>
      <c r="C499" s="142">
        <v>2.048</v>
      </c>
      <c r="D499" s="150">
        <v>3.41</v>
      </c>
      <c r="E499" s="142">
        <f t="shared" ref="E499:E502" si="113">D499/C499</f>
        <v>1.6650390625</v>
      </c>
      <c r="F499" s="142"/>
      <c r="G499" s="142">
        <v>1.7370000000000001</v>
      </c>
      <c r="H499" s="142">
        <v>60626</v>
      </c>
      <c r="I499" s="142">
        <v>41</v>
      </c>
      <c r="J499" s="142">
        <v>4</v>
      </c>
      <c r="K499" s="142">
        <v>9.0120000000000005</v>
      </c>
      <c r="L499" s="142">
        <v>1.5297000000000001</v>
      </c>
      <c r="M499" s="142"/>
      <c r="N499" s="142">
        <v>0.25</v>
      </c>
      <c r="O499" s="142">
        <v>6.2700000000000006E-2</v>
      </c>
      <c r="P499" s="142">
        <v>4.4379999999999997</v>
      </c>
      <c r="Q499" s="142">
        <v>4.4379999999999997</v>
      </c>
      <c r="R499" s="142">
        <v>5.9960000000000004</v>
      </c>
      <c r="S499" s="142">
        <v>81</v>
      </c>
      <c r="T499" s="142">
        <v>81</v>
      </c>
      <c r="U499" s="142">
        <v>117</v>
      </c>
      <c r="V499" s="142">
        <v>3.78</v>
      </c>
      <c r="W499" s="142">
        <v>3.78</v>
      </c>
      <c r="X499" s="142">
        <v>2.7</v>
      </c>
      <c r="Y499" s="142">
        <v>15</v>
      </c>
      <c r="Z499" s="142">
        <v>15</v>
      </c>
      <c r="AA499" s="142">
        <v>18.989999999999998</v>
      </c>
      <c r="AB499" s="142">
        <v>-0.1943</v>
      </c>
      <c r="AC499" s="142">
        <v>-0.1943</v>
      </c>
      <c r="AD499" s="142">
        <v>-0.26119999999999999</v>
      </c>
      <c r="AE499" s="88" t="s">
        <v>53</v>
      </c>
      <c r="AF499" s="88">
        <v>83.8</v>
      </c>
      <c r="AG499" s="89"/>
      <c r="AH499" s="88">
        <v>5.0000000000000001E-3</v>
      </c>
      <c r="AI499" s="88">
        <v>4</v>
      </c>
      <c r="AJ499" s="88">
        <v>3.69</v>
      </c>
      <c r="AK499" s="120"/>
      <c r="AL499" s="296"/>
      <c r="AM499" s="97">
        <f t="shared" ref="AM499:AM502" si="114">AK499*10000*(AL499)*10000000000</f>
        <v>0</v>
      </c>
      <c r="AQ499" s="229"/>
      <c r="AR499" s="229"/>
      <c r="AS499"/>
    </row>
    <row r="500" spans="1:45" s="228" customFormat="1" ht="20.25" x14ac:dyDescent="0.25">
      <c r="A500" s="141" t="s">
        <v>86</v>
      </c>
      <c r="B500" s="141">
        <v>1.5389999999999999</v>
      </c>
      <c r="C500" s="142">
        <v>2.048</v>
      </c>
      <c r="D500" s="150">
        <v>3.48</v>
      </c>
      <c r="E500" s="142">
        <f t="shared" si="113"/>
        <v>1.69921875</v>
      </c>
      <c r="F500" s="142"/>
      <c r="G500" s="142">
        <v>1.7370000000000001</v>
      </c>
      <c r="H500" s="142">
        <v>60626</v>
      </c>
      <c r="I500" s="142">
        <v>41</v>
      </c>
      <c r="J500" s="142">
        <v>4</v>
      </c>
      <c r="K500" s="142">
        <v>9.0120000000000005</v>
      </c>
      <c r="L500" s="142">
        <v>1.5297000000000001</v>
      </c>
      <c r="M500" s="142"/>
      <c r="N500" s="142">
        <v>0.25</v>
      </c>
      <c r="O500" s="142">
        <v>6.2700000000000006E-2</v>
      </c>
      <c r="P500" s="142">
        <v>4.4379999999999997</v>
      </c>
      <c r="Q500" s="142">
        <v>4.4379999999999997</v>
      </c>
      <c r="R500" s="142">
        <v>5.9960000000000004</v>
      </c>
      <c r="S500" s="142">
        <v>81</v>
      </c>
      <c r="T500" s="142">
        <v>81</v>
      </c>
      <c r="U500" s="142">
        <v>117</v>
      </c>
      <c r="V500" s="142">
        <v>3.78</v>
      </c>
      <c r="W500" s="142">
        <v>3.78</v>
      </c>
      <c r="X500" s="142">
        <v>2.7</v>
      </c>
      <c r="Y500" s="142">
        <v>15</v>
      </c>
      <c r="Z500" s="142">
        <v>15</v>
      </c>
      <c r="AA500" s="142">
        <v>18.989999999999998</v>
      </c>
      <c r="AB500" s="142">
        <v>-0.1943</v>
      </c>
      <c r="AC500" s="142">
        <v>-0.1943</v>
      </c>
      <c r="AD500" s="142">
        <v>-0.26119999999999999</v>
      </c>
      <c r="AE500" s="88" t="s">
        <v>54</v>
      </c>
      <c r="AF500" s="88">
        <v>131.29</v>
      </c>
      <c r="AG500" s="89"/>
      <c r="AH500" s="88">
        <v>8.0000000000000002E-3</v>
      </c>
      <c r="AI500" s="88">
        <v>4.0999999999999996</v>
      </c>
      <c r="AJ500" s="88">
        <v>4.0999999999999996</v>
      </c>
      <c r="AK500" s="89"/>
      <c r="AL500" s="296"/>
      <c r="AM500" s="97">
        <f t="shared" si="114"/>
        <v>0</v>
      </c>
      <c r="AQ500" s="229"/>
      <c r="AR500" s="229"/>
      <c r="AS500"/>
    </row>
    <row r="501" spans="1:45" s="228" customFormat="1" x14ac:dyDescent="0.25">
      <c r="A501" s="141" t="s">
        <v>86</v>
      </c>
      <c r="B501" s="141">
        <v>1.5389999999999999</v>
      </c>
      <c r="C501" s="142">
        <v>2.048</v>
      </c>
      <c r="D501" s="142"/>
      <c r="E501" s="142">
        <f t="shared" si="113"/>
        <v>0</v>
      </c>
      <c r="F501" s="142"/>
      <c r="G501" s="142">
        <v>1.7370000000000001</v>
      </c>
      <c r="H501" s="142">
        <v>60626</v>
      </c>
      <c r="I501" s="142">
        <v>41</v>
      </c>
      <c r="J501" s="142">
        <v>4</v>
      </c>
      <c r="K501" s="142">
        <v>9.0120000000000005</v>
      </c>
      <c r="L501" s="142">
        <v>1.5297000000000001</v>
      </c>
      <c r="M501" s="142"/>
      <c r="N501" s="142">
        <v>0.25</v>
      </c>
      <c r="O501" s="142">
        <v>6.2700000000000006E-2</v>
      </c>
      <c r="P501" s="142">
        <v>4.4379999999999997</v>
      </c>
      <c r="Q501" s="142">
        <v>4.4379999999999997</v>
      </c>
      <c r="R501" s="142">
        <v>5.9960000000000004</v>
      </c>
      <c r="S501" s="142">
        <v>81</v>
      </c>
      <c r="T501" s="142">
        <v>81</v>
      </c>
      <c r="U501" s="142">
        <v>117</v>
      </c>
      <c r="V501" s="142">
        <v>3.78</v>
      </c>
      <c r="W501" s="142">
        <v>3.78</v>
      </c>
      <c r="X501" s="142">
        <v>2.7</v>
      </c>
      <c r="Y501" s="142">
        <v>15</v>
      </c>
      <c r="Z501" s="142">
        <v>15</v>
      </c>
      <c r="AA501" s="142">
        <v>18.989999999999998</v>
      </c>
      <c r="AB501" s="142">
        <v>-0.1943</v>
      </c>
      <c r="AC501" s="142">
        <v>-0.1943</v>
      </c>
      <c r="AD501" s="142">
        <v>-0.26119999999999999</v>
      </c>
      <c r="AE501" s="88" t="s">
        <v>55</v>
      </c>
      <c r="AF501" s="88">
        <v>146.06</v>
      </c>
      <c r="AG501" s="88"/>
      <c r="AH501" s="88">
        <v>0.21</v>
      </c>
      <c r="AI501" s="88">
        <v>5.13</v>
      </c>
      <c r="AJ501" s="88">
        <v>5.0999999999999996</v>
      </c>
      <c r="AK501" s="120"/>
      <c r="AL501" s="296"/>
      <c r="AM501" s="97">
        <f t="shared" si="114"/>
        <v>0</v>
      </c>
      <c r="AQ501" s="229"/>
      <c r="AR501" s="229"/>
      <c r="AS501"/>
    </row>
    <row r="502" spans="1:45" s="228" customFormat="1" x14ac:dyDescent="0.25">
      <c r="A502" s="141" t="s">
        <v>86</v>
      </c>
      <c r="B502" s="141">
        <v>1.5389999999999999</v>
      </c>
      <c r="C502" s="142">
        <v>2.048</v>
      </c>
      <c r="D502" s="142"/>
      <c r="E502" s="142">
        <f t="shared" si="113"/>
        <v>0</v>
      </c>
      <c r="F502" s="142"/>
      <c r="G502" s="142">
        <v>1.7370000000000001</v>
      </c>
      <c r="H502" s="142">
        <v>60626</v>
      </c>
      <c r="I502" s="142">
        <v>41</v>
      </c>
      <c r="J502" s="142">
        <v>4</v>
      </c>
      <c r="K502" s="142">
        <v>9.0120000000000005</v>
      </c>
      <c r="L502" s="142">
        <v>1.5297000000000001</v>
      </c>
      <c r="M502" s="142"/>
      <c r="N502" s="142">
        <v>0.25</v>
      </c>
      <c r="O502" s="142">
        <v>6.2700000000000006E-2</v>
      </c>
      <c r="P502" s="142">
        <v>4.4379999999999997</v>
      </c>
      <c r="Q502" s="142">
        <v>4.4379999999999997</v>
      </c>
      <c r="R502" s="142">
        <v>5.9960000000000004</v>
      </c>
      <c r="S502" s="142">
        <v>81</v>
      </c>
      <c r="T502" s="142">
        <v>81</v>
      </c>
      <c r="U502" s="142">
        <v>117</v>
      </c>
      <c r="V502" s="142">
        <v>3.78</v>
      </c>
      <c r="W502" s="142">
        <v>3.78</v>
      </c>
      <c r="X502" s="142">
        <v>2.7</v>
      </c>
      <c r="Y502" s="142">
        <v>15</v>
      </c>
      <c r="Z502" s="142">
        <v>15</v>
      </c>
      <c r="AA502" s="142">
        <v>18.989999999999998</v>
      </c>
      <c r="AB502" s="142">
        <v>-0.1943</v>
      </c>
      <c r="AC502" s="142">
        <v>-0.1943</v>
      </c>
      <c r="AD502" s="142">
        <v>-0.26119999999999999</v>
      </c>
      <c r="AE502" s="88" t="s">
        <v>56</v>
      </c>
      <c r="AF502" s="88">
        <v>222</v>
      </c>
      <c r="AG502" s="89"/>
      <c r="AH502" s="88">
        <v>8.0000000000000002E-3</v>
      </c>
      <c r="AI502" s="88">
        <v>4.2</v>
      </c>
      <c r="AJ502" s="88">
        <v>4.2</v>
      </c>
      <c r="AK502" s="120"/>
      <c r="AL502" s="296"/>
      <c r="AM502" s="97">
        <f t="shared" si="114"/>
        <v>0</v>
      </c>
      <c r="AQ502" s="229"/>
      <c r="AR502" s="229"/>
      <c r="AS502"/>
    </row>
    <row r="503" spans="1:45" s="236" customFormat="1" x14ac:dyDescent="0.25">
      <c r="A503" s="158" t="s">
        <v>87</v>
      </c>
      <c r="B503" s="158">
        <v>1.6259999999999999</v>
      </c>
      <c r="C503" s="159">
        <v>2.1214</v>
      </c>
      <c r="D503" s="160">
        <v>2.4700000000000002</v>
      </c>
      <c r="E503" s="159">
        <f t="shared" si="111"/>
        <v>1.1643254454605449</v>
      </c>
      <c r="F503" s="159"/>
      <c r="G503" s="159">
        <v>2.0190000000000001</v>
      </c>
      <c r="H503" s="159">
        <v>52542.7</v>
      </c>
      <c r="I503" s="159">
        <v>71</v>
      </c>
      <c r="J503" s="159">
        <v>29</v>
      </c>
      <c r="K503" s="159">
        <v>63.456000000000003</v>
      </c>
      <c r="L503" s="159">
        <v>1.2153</v>
      </c>
      <c r="M503" s="159"/>
      <c r="N503" s="159">
        <v>0.25</v>
      </c>
      <c r="O503" s="159">
        <v>6.2700000000000006E-2</v>
      </c>
      <c r="P503" s="159">
        <v>4.4379999999999997</v>
      </c>
      <c r="Q503" s="159">
        <v>4.4379999999999997</v>
      </c>
      <c r="R503" s="159">
        <v>5.9960000000000004</v>
      </c>
      <c r="S503" s="159">
        <v>81</v>
      </c>
      <c r="T503" s="159">
        <v>81</v>
      </c>
      <c r="U503" s="159">
        <v>117</v>
      </c>
      <c r="V503" s="159">
        <v>3.78</v>
      </c>
      <c r="W503" s="159">
        <v>3.78</v>
      </c>
      <c r="X503" s="159">
        <v>2.278</v>
      </c>
      <c r="Y503" s="159">
        <v>15</v>
      </c>
      <c r="Z503" s="159">
        <v>15</v>
      </c>
      <c r="AA503" s="159">
        <v>1</v>
      </c>
      <c r="AB503" s="159">
        <v>-0.19400000000000001</v>
      </c>
      <c r="AC503" s="159">
        <v>-0.19400000000000001</v>
      </c>
      <c r="AD503" s="159">
        <v>4.9700000000000001E-2</v>
      </c>
      <c r="AE503" s="159" t="s">
        <v>42</v>
      </c>
      <c r="AF503" s="159">
        <v>4.0019999999999998</v>
      </c>
      <c r="AG503" s="161">
        <v>1.213598928416634E-4</v>
      </c>
      <c r="AH503" s="159">
        <v>-0.39</v>
      </c>
      <c r="AI503" s="159">
        <v>2.66</v>
      </c>
      <c r="AJ503" s="159">
        <v>2.6</v>
      </c>
      <c r="AK503" s="162">
        <v>2.8999999999999998E-10</v>
      </c>
      <c r="AL503" s="300"/>
      <c r="AM503" s="164">
        <f t="shared" si="110"/>
        <v>0</v>
      </c>
      <c r="AQ503" s="229"/>
      <c r="AR503" s="229"/>
      <c r="AS503"/>
    </row>
    <row r="504" spans="1:45" s="236" customFormat="1" x14ac:dyDescent="0.25">
      <c r="A504" s="99" t="s">
        <v>87</v>
      </c>
      <c r="B504" s="99">
        <v>1.6259999999999999</v>
      </c>
      <c r="C504" s="100">
        <v>2.1214</v>
      </c>
      <c r="D504" s="100">
        <v>2.73</v>
      </c>
      <c r="E504" s="100">
        <f t="shared" si="111"/>
        <v>1.286886018666918</v>
      </c>
      <c r="F504" s="100"/>
      <c r="G504" s="100">
        <v>2.0190000000000001</v>
      </c>
      <c r="H504" s="100">
        <v>52542.7</v>
      </c>
      <c r="I504" s="100">
        <v>71</v>
      </c>
      <c r="J504" s="159">
        <v>29</v>
      </c>
      <c r="K504" s="159">
        <v>63.456000000000003</v>
      </c>
      <c r="L504" s="159">
        <v>1.2153</v>
      </c>
      <c r="M504" s="100"/>
      <c r="N504" s="100">
        <v>0.25</v>
      </c>
      <c r="O504" s="100">
        <v>6.2700000000000006E-2</v>
      </c>
      <c r="P504" s="100">
        <v>4.4379999999999997</v>
      </c>
      <c r="Q504" s="100">
        <v>4.4379999999999997</v>
      </c>
      <c r="R504" s="100">
        <v>5.9960000000000004</v>
      </c>
      <c r="S504" s="100">
        <v>81</v>
      </c>
      <c r="T504" s="100">
        <v>81</v>
      </c>
      <c r="U504" s="100">
        <v>117</v>
      </c>
      <c r="V504" s="100">
        <v>3.78</v>
      </c>
      <c r="W504" s="100">
        <v>3.78</v>
      </c>
      <c r="X504" s="100">
        <v>2.278</v>
      </c>
      <c r="Y504" s="100">
        <v>15</v>
      </c>
      <c r="Z504" s="100">
        <v>15</v>
      </c>
      <c r="AA504" s="100">
        <v>1</v>
      </c>
      <c r="AB504" s="100">
        <v>-0.19400000000000001</v>
      </c>
      <c r="AC504" s="100">
        <v>-0.19400000000000001</v>
      </c>
      <c r="AD504" s="100">
        <v>4.9700000000000001E-2</v>
      </c>
      <c r="AE504" s="100" t="s">
        <v>43</v>
      </c>
      <c r="AF504" s="100">
        <v>2.0099999999999998</v>
      </c>
      <c r="AG504" s="101">
        <v>1.0828692705685033E-4</v>
      </c>
      <c r="AH504" s="100">
        <v>-0.217</v>
      </c>
      <c r="AI504" s="100">
        <v>2.76</v>
      </c>
      <c r="AJ504" s="100">
        <v>2.89</v>
      </c>
      <c r="AK504" s="121">
        <v>3.9799999999999996E-12</v>
      </c>
      <c r="AL504" s="301">
        <v>8.9999999999999993E-3</v>
      </c>
      <c r="AM504" s="103">
        <f t="shared" si="110"/>
        <v>3.5819999999999994</v>
      </c>
      <c r="AQ504" s="229"/>
      <c r="AR504" s="229"/>
      <c r="AS504"/>
    </row>
    <row r="505" spans="1:45" s="236" customFormat="1" x14ac:dyDescent="0.25">
      <c r="A505" s="99" t="s">
        <v>87</v>
      </c>
      <c r="B505" s="99">
        <v>1.6259999999999999</v>
      </c>
      <c r="C505" s="100">
        <v>2.1214</v>
      </c>
      <c r="D505" s="100">
        <v>2.96</v>
      </c>
      <c r="E505" s="100">
        <f t="shared" si="111"/>
        <v>1.3953049872725558</v>
      </c>
      <c r="F505" s="100"/>
      <c r="G505" s="100">
        <v>2.0190000000000001</v>
      </c>
      <c r="H505" s="100">
        <v>52542.7</v>
      </c>
      <c r="I505" s="100">
        <v>71</v>
      </c>
      <c r="J505" s="159">
        <v>29</v>
      </c>
      <c r="K505" s="159">
        <v>63.456000000000003</v>
      </c>
      <c r="L505" s="159">
        <v>1.2153</v>
      </c>
      <c r="M505" s="100"/>
      <c r="N505" s="100">
        <v>0.25</v>
      </c>
      <c r="O505" s="100">
        <v>6.2700000000000006E-2</v>
      </c>
      <c r="P505" s="100">
        <v>4.4379999999999997</v>
      </c>
      <c r="Q505" s="100">
        <v>4.4379999999999997</v>
      </c>
      <c r="R505" s="100">
        <v>5.9960000000000004</v>
      </c>
      <c r="S505" s="100">
        <v>81</v>
      </c>
      <c r="T505" s="100">
        <v>81</v>
      </c>
      <c r="U505" s="100">
        <v>117</v>
      </c>
      <c r="V505" s="100">
        <v>3.78</v>
      </c>
      <c r="W505" s="100">
        <v>3.78</v>
      </c>
      <c r="X505" s="100">
        <v>2.278</v>
      </c>
      <c r="Y505" s="100">
        <v>15</v>
      </c>
      <c r="Z505" s="100">
        <v>15</v>
      </c>
      <c r="AA505" s="100">
        <v>1</v>
      </c>
      <c r="AB505" s="100">
        <v>-0.19400000000000001</v>
      </c>
      <c r="AC505" s="100">
        <v>-0.19400000000000001</v>
      </c>
      <c r="AD505" s="100">
        <v>4.9700000000000001E-2</v>
      </c>
      <c r="AE505" s="100" t="s">
        <v>44</v>
      </c>
      <c r="AF505" s="100">
        <v>31.998999999999999</v>
      </c>
      <c r="AG505" s="101">
        <v>1.5402755908922099E-5</v>
      </c>
      <c r="AH505" s="100">
        <v>2.1999999999999999E-2</v>
      </c>
      <c r="AI505" s="100">
        <v>2.94</v>
      </c>
      <c r="AJ505" s="100">
        <v>3.46</v>
      </c>
      <c r="AK505" s="121">
        <v>1.1200000000000001E-14</v>
      </c>
      <c r="AL505" s="301"/>
      <c r="AM505" s="103">
        <f t="shared" si="110"/>
        <v>0</v>
      </c>
      <c r="AQ505" s="229"/>
      <c r="AR505" s="229"/>
      <c r="AS505"/>
    </row>
    <row r="506" spans="1:45" s="236" customFormat="1" x14ac:dyDescent="0.25">
      <c r="A506" s="99" t="s">
        <v>87</v>
      </c>
      <c r="B506" s="99">
        <v>1.6259999999999999</v>
      </c>
      <c r="C506" s="100">
        <v>2.1214</v>
      </c>
      <c r="D506" s="100">
        <v>2.99</v>
      </c>
      <c r="E506" s="100">
        <f t="shared" si="111"/>
        <v>1.4094465918732915</v>
      </c>
      <c r="F506" s="100"/>
      <c r="G506" s="100">
        <v>2.0190000000000001</v>
      </c>
      <c r="H506" s="100">
        <v>52542.7</v>
      </c>
      <c r="I506" s="100">
        <v>71</v>
      </c>
      <c r="J506" s="159">
        <v>29</v>
      </c>
      <c r="K506" s="159">
        <v>63.456000000000003</v>
      </c>
      <c r="L506" s="159">
        <v>1.2153</v>
      </c>
      <c r="M506" s="100"/>
      <c r="N506" s="100">
        <v>0.25</v>
      </c>
      <c r="O506" s="100">
        <v>6.2700000000000006E-2</v>
      </c>
      <c r="P506" s="100">
        <v>4.4379999999999997</v>
      </c>
      <c r="Q506" s="100">
        <v>4.4379999999999997</v>
      </c>
      <c r="R506" s="100">
        <v>5.9960000000000004</v>
      </c>
      <c r="S506" s="100">
        <v>81</v>
      </c>
      <c r="T506" s="100">
        <v>81</v>
      </c>
      <c r="U506" s="100">
        <v>117</v>
      </c>
      <c r="V506" s="100">
        <v>3.78</v>
      </c>
      <c r="W506" s="100">
        <v>3.78</v>
      </c>
      <c r="X506" s="100">
        <v>2.278</v>
      </c>
      <c r="Y506" s="100">
        <v>15</v>
      </c>
      <c r="Z506" s="100">
        <v>15</v>
      </c>
      <c r="AA506" s="100">
        <v>1</v>
      </c>
      <c r="AB506" s="100">
        <v>-0.19400000000000001</v>
      </c>
      <c r="AC506" s="100">
        <v>-0.19400000000000001</v>
      </c>
      <c r="AD506" s="100">
        <v>4.9700000000000001E-2</v>
      </c>
      <c r="AE506" s="100" t="s">
        <v>45</v>
      </c>
      <c r="AF506" s="100">
        <v>44.01</v>
      </c>
      <c r="AG506" s="101">
        <v>8.9625087063364713E-6</v>
      </c>
      <c r="AH506" s="100">
        <v>0.22500000000000001</v>
      </c>
      <c r="AI506" s="100">
        <v>3.24</v>
      </c>
      <c r="AJ506" s="100">
        <v>3.3</v>
      </c>
      <c r="AK506" s="121">
        <v>2.1999999999999999E-15</v>
      </c>
      <c r="AL506" s="301">
        <v>0.63840563773742021</v>
      </c>
      <c r="AM506" s="103">
        <f t="shared" si="110"/>
        <v>0.14044924030223244</v>
      </c>
      <c r="AQ506" s="229"/>
      <c r="AR506" s="229"/>
      <c r="AS506"/>
    </row>
    <row r="507" spans="1:45" s="236" customFormat="1" x14ac:dyDescent="0.25">
      <c r="A507" s="99" t="s">
        <v>87</v>
      </c>
      <c r="B507" s="99">
        <v>1.6259999999999999</v>
      </c>
      <c r="C507" s="100">
        <v>2.1214</v>
      </c>
      <c r="D507" s="100">
        <v>2.99</v>
      </c>
      <c r="E507" s="100">
        <f t="shared" ref="E507" si="115">D507/C507</f>
        <v>1.4094465918732915</v>
      </c>
      <c r="F507" s="100"/>
      <c r="G507" s="100">
        <v>2.0190000000000001</v>
      </c>
      <c r="H507" s="100">
        <v>52542.7</v>
      </c>
      <c r="I507" s="100">
        <v>71</v>
      </c>
      <c r="J507" s="159">
        <v>29</v>
      </c>
      <c r="K507" s="159">
        <v>63.456000000000003</v>
      </c>
      <c r="L507" s="159">
        <v>1.2153</v>
      </c>
      <c r="M507" s="100"/>
      <c r="N507" s="100">
        <v>0.25</v>
      </c>
      <c r="O507" s="100">
        <v>6.2700000000000006E-2</v>
      </c>
      <c r="P507" s="100">
        <v>4.4379999999999997</v>
      </c>
      <c r="Q507" s="100">
        <v>4.4379999999999997</v>
      </c>
      <c r="R507" s="100">
        <v>5.9960000000000004</v>
      </c>
      <c r="S507" s="100">
        <v>81</v>
      </c>
      <c r="T507" s="100">
        <v>81</v>
      </c>
      <c r="U507" s="100">
        <v>117</v>
      </c>
      <c r="V507" s="100">
        <v>3.78</v>
      </c>
      <c r="W507" s="100">
        <v>3.78</v>
      </c>
      <c r="X507" s="100">
        <v>2.278</v>
      </c>
      <c r="Y507" s="100">
        <v>15</v>
      </c>
      <c r="Z507" s="100">
        <v>15</v>
      </c>
      <c r="AA507" s="100">
        <v>1</v>
      </c>
      <c r="AB507" s="100">
        <v>-0.19400000000000001</v>
      </c>
      <c r="AC507" s="100">
        <v>-0.19400000000000001</v>
      </c>
      <c r="AD507" s="100">
        <v>4.9700000000000001E-2</v>
      </c>
      <c r="AE507" s="100" t="s">
        <v>536</v>
      </c>
      <c r="AF507" s="100">
        <v>46.005499999999998</v>
      </c>
      <c r="AG507" s="101"/>
      <c r="AH507" s="100">
        <v>0.83399999999999996</v>
      </c>
      <c r="AI507" s="100">
        <v>3.22</v>
      </c>
      <c r="AJ507" s="100">
        <v>3.3</v>
      </c>
      <c r="AK507" s="121">
        <v>1.3E-17</v>
      </c>
      <c r="AL507" s="301"/>
      <c r="AM507" s="103"/>
      <c r="AQ507" s="229"/>
      <c r="AR507" s="229"/>
      <c r="AS507"/>
    </row>
    <row r="508" spans="1:45" s="236" customFormat="1" x14ac:dyDescent="0.25">
      <c r="A508" s="99" t="s">
        <v>87</v>
      </c>
      <c r="B508" s="99">
        <v>1.6259999999999999</v>
      </c>
      <c r="C508" s="100">
        <v>2.1214</v>
      </c>
      <c r="D508" s="100">
        <v>3.1480000000000001</v>
      </c>
      <c r="E508" s="100">
        <f t="shared" si="111"/>
        <v>1.4839257094371643</v>
      </c>
      <c r="F508" s="100"/>
      <c r="G508" s="100">
        <v>2.0190000000000001</v>
      </c>
      <c r="H508" s="100">
        <v>52542.7</v>
      </c>
      <c r="I508" s="100">
        <v>71</v>
      </c>
      <c r="J508" s="159">
        <v>29</v>
      </c>
      <c r="K508" s="159">
        <v>63.456000000000003</v>
      </c>
      <c r="L508" s="159">
        <v>1.2153</v>
      </c>
      <c r="M508" s="100"/>
      <c r="N508" s="100">
        <v>0.25</v>
      </c>
      <c r="O508" s="100">
        <v>6.2700000000000006E-2</v>
      </c>
      <c r="P508" s="100">
        <v>4.4379999999999997</v>
      </c>
      <c r="Q508" s="100">
        <v>4.4379999999999997</v>
      </c>
      <c r="R508" s="100">
        <v>5.9960000000000004</v>
      </c>
      <c r="S508" s="100">
        <v>81</v>
      </c>
      <c r="T508" s="100">
        <v>81</v>
      </c>
      <c r="U508" s="100">
        <v>117</v>
      </c>
      <c r="V508" s="100">
        <v>3.78</v>
      </c>
      <c r="W508" s="100">
        <v>3.78</v>
      </c>
      <c r="X508" s="100">
        <v>2.278</v>
      </c>
      <c r="Y508" s="100">
        <v>15</v>
      </c>
      <c r="Z508" s="100">
        <v>15</v>
      </c>
      <c r="AA508" s="100">
        <v>1</v>
      </c>
      <c r="AB508" s="100">
        <v>-0.19400000000000001</v>
      </c>
      <c r="AC508" s="100">
        <v>-0.19400000000000001</v>
      </c>
      <c r="AD508" s="100">
        <v>4.9700000000000001E-2</v>
      </c>
      <c r="AE508" s="100" t="s">
        <v>46</v>
      </c>
      <c r="AF508" s="100">
        <v>28</v>
      </c>
      <c r="AG508" s="101">
        <v>1.4859953853764374E-5</v>
      </c>
      <c r="AH508" s="100">
        <v>3.6999999999999998E-2</v>
      </c>
      <c r="AI508" s="100">
        <v>3.13</v>
      </c>
      <c r="AJ508" s="100">
        <v>3.64</v>
      </c>
      <c r="AK508" s="128">
        <v>3.5000000000000002E-17</v>
      </c>
      <c r="AL508" s="301">
        <v>6.5012489741685026E-2</v>
      </c>
      <c r="AM508" s="103">
        <f t="shared" si="110"/>
        <v>2.2754371409589762E-4</v>
      </c>
      <c r="AQ508" s="229"/>
      <c r="AR508" s="229"/>
      <c r="AS508"/>
    </row>
    <row r="509" spans="1:45" s="236" customFormat="1" x14ac:dyDescent="0.25">
      <c r="A509" s="99" t="s">
        <v>87</v>
      </c>
      <c r="B509" s="99">
        <v>1.6259999999999999</v>
      </c>
      <c r="C509" s="100">
        <v>2.1214</v>
      </c>
      <c r="D509" s="100">
        <v>3.39</v>
      </c>
      <c r="E509" s="100">
        <f t="shared" si="111"/>
        <v>1.5980013198830962</v>
      </c>
      <c r="F509" s="100"/>
      <c r="G509" s="100">
        <v>2.0190000000000001</v>
      </c>
      <c r="H509" s="100">
        <v>52542.7</v>
      </c>
      <c r="I509" s="100">
        <v>71</v>
      </c>
      <c r="J509" s="159">
        <v>29</v>
      </c>
      <c r="K509" s="159">
        <v>63.456000000000003</v>
      </c>
      <c r="L509" s="159">
        <v>1.2153</v>
      </c>
      <c r="M509" s="100"/>
      <c r="N509" s="100">
        <v>0.25</v>
      </c>
      <c r="O509" s="100">
        <v>6.2700000000000006E-2</v>
      </c>
      <c r="P509" s="100">
        <v>4.4379999999999997</v>
      </c>
      <c r="Q509" s="100">
        <v>4.4379999999999997</v>
      </c>
      <c r="R509" s="100">
        <v>5.9960000000000004</v>
      </c>
      <c r="S509" s="100">
        <v>81</v>
      </c>
      <c r="T509" s="100">
        <v>81</v>
      </c>
      <c r="U509" s="100">
        <v>117</v>
      </c>
      <c r="V509" s="100">
        <v>3.78</v>
      </c>
      <c r="W509" s="100">
        <v>3.78</v>
      </c>
      <c r="X509" s="100">
        <v>2.278</v>
      </c>
      <c r="Y509" s="100">
        <v>15</v>
      </c>
      <c r="Z509" s="100">
        <v>15</v>
      </c>
      <c r="AA509" s="100">
        <v>1</v>
      </c>
      <c r="AB509" s="100">
        <v>-0.19400000000000001</v>
      </c>
      <c r="AC509" s="100">
        <v>-0.19400000000000001</v>
      </c>
      <c r="AD509" s="100">
        <v>4.9700000000000001E-2</v>
      </c>
      <c r="AE509" s="100" t="s">
        <v>47</v>
      </c>
      <c r="AF509" s="100">
        <v>16.04</v>
      </c>
      <c r="AG509" s="101">
        <v>1.6328551327402565E-5</v>
      </c>
      <c r="AH509" s="100">
        <v>1.0999999999999999E-2</v>
      </c>
      <c r="AI509" s="100">
        <v>3.25</v>
      </c>
      <c r="AJ509" s="100">
        <v>3.8</v>
      </c>
      <c r="AK509" s="128">
        <v>4.4999999999999997E-21</v>
      </c>
      <c r="AL509" s="301">
        <v>0.3325690776590603</v>
      </c>
      <c r="AM509" s="103">
        <f t="shared" si="110"/>
        <v>1.4965608494657715E-7</v>
      </c>
      <c r="AQ509" s="229"/>
      <c r="AR509" s="229"/>
      <c r="AS509"/>
    </row>
    <row r="510" spans="1:45" s="236" customFormat="1" x14ac:dyDescent="0.25">
      <c r="A510" s="99" t="s">
        <v>87</v>
      </c>
      <c r="B510" s="99">
        <v>1.6259999999999999</v>
      </c>
      <c r="C510" s="100">
        <v>2.1214</v>
      </c>
      <c r="D510" s="100">
        <v>3.39</v>
      </c>
      <c r="E510" s="100">
        <f t="shared" ref="E510" si="116">D510/C510</f>
        <v>1.5980013198830962</v>
      </c>
      <c r="F510" s="100"/>
      <c r="G510" s="100">
        <v>2.0190000000000001</v>
      </c>
      <c r="H510" s="100">
        <v>52542.7</v>
      </c>
      <c r="I510" s="100">
        <v>71</v>
      </c>
      <c r="J510" s="159">
        <v>29</v>
      </c>
      <c r="K510" s="159">
        <v>63.456000000000003</v>
      </c>
      <c r="L510" s="159">
        <v>1.2153</v>
      </c>
      <c r="M510" s="100"/>
      <c r="N510" s="100">
        <v>0.25</v>
      </c>
      <c r="O510" s="100">
        <v>6.2700000000000006E-2</v>
      </c>
      <c r="P510" s="100">
        <v>4.4379999999999997</v>
      </c>
      <c r="Q510" s="100">
        <v>4.4379999999999997</v>
      </c>
      <c r="R510" s="100">
        <v>5.9960000000000004</v>
      </c>
      <c r="S510" s="100">
        <v>81</v>
      </c>
      <c r="T510" s="100">
        <v>81</v>
      </c>
      <c r="U510" s="100">
        <v>117</v>
      </c>
      <c r="V510" s="100">
        <v>3.78</v>
      </c>
      <c r="W510" s="100">
        <v>3.78</v>
      </c>
      <c r="X510" s="100">
        <v>2.278</v>
      </c>
      <c r="Y510" s="100">
        <v>15</v>
      </c>
      <c r="Z510" s="100">
        <v>15</v>
      </c>
      <c r="AA510" s="100">
        <v>1</v>
      </c>
      <c r="AB510" s="100">
        <v>-0.19400000000000001</v>
      </c>
      <c r="AC510" s="100">
        <v>-0.19400000000000001</v>
      </c>
      <c r="AD510" s="100">
        <v>4.9700000000000001E-2</v>
      </c>
      <c r="AE510" s="100" t="s">
        <v>537</v>
      </c>
      <c r="AF510" s="100">
        <v>64.066000000000003</v>
      </c>
      <c r="AG510" s="101"/>
      <c r="AH510" s="100">
        <v>0.251</v>
      </c>
      <c r="AI510" s="100">
        <v>3.55</v>
      </c>
      <c r="AJ510" s="100">
        <v>4.0999999999999996</v>
      </c>
      <c r="AK510" s="128">
        <v>2.8800000000000001E-23</v>
      </c>
      <c r="AL510" s="301"/>
      <c r="AM510" s="103"/>
      <c r="AQ510" s="229"/>
      <c r="AR510" s="229"/>
      <c r="AS510"/>
    </row>
    <row r="511" spans="1:45" s="236" customFormat="1" x14ac:dyDescent="0.25">
      <c r="A511" s="99" t="s">
        <v>87</v>
      </c>
      <c r="B511" s="99">
        <v>1.6259999999999999</v>
      </c>
      <c r="C511" s="100">
        <v>2.1214</v>
      </c>
      <c r="D511" s="131">
        <v>3.4</v>
      </c>
      <c r="E511" s="100">
        <f t="shared" si="111"/>
        <v>1.6027151880833412</v>
      </c>
      <c r="F511" s="100"/>
      <c r="G511" s="100">
        <v>2.0190000000000001</v>
      </c>
      <c r="H511" s="100">
        <v>52542.7</v>
      </c>
      <c r="I511" s="100">
        <v>71</v>
      </c>
      <c r="J511" s="159">
        <v>29</v>
      </c>
      <c r="K511" s="159">
        <v>63.456000000000003</v>
      </c>
      <c r="L511" s="159">
        <v>1.2153</v>
      </c>
      <c r="M511" s="100"/>
      <c r="N511" s="100">
        <v>0.25</v>
      </c>
      <c r="O511" s="100">
        <v>6.2700000000000006E-2</v>
      </c>
      <c r="P511" s="100">
        <v>4.4379999999999997</v>
      </c>
      <c r="Q511" s="100">
        <v>4.4379999999999997</v>
      </c>
      <c r="R511" s="100">
        <v>5.9960000000000004</v>
      </c>
      <c r="S511" s="100">
        <v>81</v>
      </c>
      <c r="T511" s="100">
        <v>81</v>
      </c>
      <c r="U511" s="100">
        <v>117</v>
      </c>
      <c r="V511" s="100">
        <v>3.78</v>
      </c>
      <c r="W511" s="100">
        <v>3.78</v>
      </c>
      <c r="X511" s="100">
        <v>2.278</v>
      </c>
      <c r="Y511" s="100">
        <v>15</v>
      </c>
      <c r="Z511" s="100">
        <v>15</v>
      </c>
      <c r="AA511" s="100">
        <v>1</v>
      </c>
      <c r="AB511" s="100">
        <v>-0.19400000000000001</v>
      </c>
      <c r="AC511" s="100">
        <v>-0.19400000000000001</v>
      </c>
      <c r="AD511" s="100">
        <v>4.9700000000000001E-2</v>
      </c>
      <c r="AE511" s="100" t="s">
        <v>48</v>
      </c>
      <c r="AF511" s="100">
        <v>28.05</v>
      </c>
      <c r="AG511" s="100">
        <v>8.597859657763983E-6</v>
      </c>
      <c r="AH511" s="100">
        <v>8.6999999999999994E-2</v>
      </c>
      <c r="AI511" s="100">
        <v>3.59</v>
      </c>
      <c r="AJ511" s="100">
        <v>3.9</v>
      </c>
      <c r="AK511" s="128">
        <v>2.1500000000000002E-22</v>
      </c>
      <c r="AL511" s="301"/>
      <c r="AM511" s="109">
        <f t="shared" si="110"/>
        <v>0</v>
      </c>
      <c r="AQ511" s="229"/>
      <c r="AR511" s="229"/>
      <c r="AS511"/>
    </row>
    <row r="512" spans="1:45" s="236" customFormat="1" x14ac:dyDescent="0.25">
      <c r="A512" s="99" t="s">
        <v>87</v>
      </c>
      <c r="B512" s="99">
        <v>1.6259999999999999</v>
      </c>
      <c r="C512" s="100">
        <v>2.1214</v>
      </c>
      <c r="D512" s="131">
        <v>3.38</v>
      </c>
      <c r="E512" s="100">
        <f t="shared" si="111"/>
        <v>1.593287451682851</v>
      </c>
      <c r="F512" s="100"/>
      <c r="G512" s="100">
        <v>2.0190000000000001</v>
      </c>
      <c r="H512" s="100">
        <v>52542.7</v>
      </c>
      <c r="I512" s="100">
        <v>71</v>
      </c>
      <c r="J512" s="159">
        <v>29</v>
      </c>
      <c r="K512" s="159">
        <v>63.456000000000003</v>
      </c>
      <c r="L512" s="159">
        <v>1.2153</v>
      </c>
      <c r="M512" s="100"/>
      <c r="N512" s="100">
        <v>0.25</v>
      </c>
      <c r="O512" s="100">
        <v>6.2700000000000006E-2</v>
      </c>
      <c r="P512" s="100">
        <v>4.4379999999999997</v>
      </c>
      <c r="Q512" s="100">
        <v>4.4379999999999997</v>
      </c>
      <c r="R512" s="100">
        <v>5.9960000000000004</v>
      </c>
      <c r="S512" s="100">
        <v>81</v>
      </c>
      <c r="T512" s="100">
        <v>81</v>
      </c>
      <c r="U512" s="100">
        <v>117</v>
      </c>
      <c r="V512" s="100">
        <v>3.78</v>
      </c>
      <c r="W512" s="100">
        <v>3.78</v>
      </c>
      <c r="X512" s="100">
        <v>2.278</v>
      </c>
      <c r="Y512" s="100">
        <v>15</v>
      </c>
      <c r="Z512" s="100">
        <v>15</v>
      </c>
      <c r="AA512" s="100">
        <v>1</v>
      </c>
      <c r="AB512" s="100">
        <v>-0.19400000000000001</v>
      </c>
      <c r="AC512" s="100">
        <v>-0.19400000000000001</v>
      </c>
      <c r="AD512" s="100">
        <v>4.9700000000000001E-2</v>
      </c>
      <c r="AE512" s="100" t="s">
        <v>49</v>
      </c>
      <c r="AF512" s="100">
        <v>30.07</v>
      </c>
      <c r="AG512" s="100">
        <v>7.4674534117532306E-6</v>
      </c>
      <c r="AH512" s="100">
        <v>9.9000000000000005E-2</v>
      </c>
      <c r="AI512" s="100">
        <v>3.72</v>
      </c>
      <c r="AJ512" s="100">
        <v>4</v>
      </c>
      <c r="AK512" s="128">
        <v>9.1500000000000002E-24</v>
      </c>
      <c r="AL512" s="301"/>
      <c r="AM512" s="109">
        <f t="shared" si="110"/>
        <v>0</v>
      </c>
      <c r="AQ512" s="229"/>
      <c r="AR512" s="229"/>
      <c r="AS512"/>
    </row>
    <row r="513" spans="1:45" s="236" customFormat="1" x14ac:dyDescent="0.25">
      <c r="A513" s="99" t="s">
        <v>87</v>
      </c>
      <c r="B513" s="99">
        <v>1.6259999999999999</v>
      </c>
      <c r="C513" s="100">
        <v>2.1214</v>
      </c>
      <c r="D513" s="131">
        <v>3.49</v>
      </c>
      <c r="E513" s="100">
        <f t="shared" si="111"/>
        <v>1.6451400018855473</v>
      </c>
      <c r="F513" s="100"/>
      <c r="G513" s="100">
        <v>2.0190000000000001</v>
      </c>
      <c r="H513" s="100">
        <v>52542.7</v>
      </c>
      <c r="I513" s="100">
        <v>71</v>
      </c>
      <c r="J513" s="159">
        <v>29</v>
      </c>
      <c r="K513" s="159">
        <v>63.456000000000003</v>
      </c>
      <c r="L513" s="159">
        <v>1.2153</v>
      </c>
      <c r="M513" s="100"/>
      <c r="N513" s="100">
        <v>0.25</v>
      </c>
      <c r="O513" s="100">
        <v>6.2700000000000006E-2</v>
      </c>
      <c r="P513" s="100">
        <v>4.4379999999999997</v>
      </c>
      <c r="Q513" s="100">
        <v>4.4379999999999997</v>
      </c>
      <c r="R513" s="100">
        <v>5.9960000000000004</v>
      </c>
      <c r="S513" s="100">
        <v>81</v>
      </c>
      <c r="T513" s="100">
        <v>81</v>
      </c>
      <c r="U513" s="100">
        <v>117</v>
      </c>
      <c r="V513" s="100">
        <v>3.78</v>
      </c>
      <c r="W513" s="100">
        <v>3.78</v>
      </c>
      <c r="X513" s="100">
        <v>2.278</v>
      </c>
      <c r="Y513" s="100">
        <v>15</v>
      </c>
      <c r="Z513" s="100">
        <v>15</v>
      </c>
      <c r="AA513" s="100">
        <v>1</v>
      </c>
      <c r="AB513" s="100">
        <v>-0.19400000000000001</v>
      </c>
      <c r="AC513" s="100">
        <v>-0.19400000000000001</v>
      </c>
      <c r="AD513" s="100">
        <v>4.9700000000000001E-2</v>
      </c>
      <c r="AE513" s="100" t="s">
        <v>50</v>
      </c>
      <c r="AF513" s="100">
        <v>42.08</v>
      </c>
      <c r="AG513" s="100">
        <v>4.9578486170417476E-6</v>
      </c>
      <c r="AH513" s="100">
        <v>0.14199999999999999</v>
      </c>
      <c r="AI513" s="100">
        <v>4.03</v>
      </c>
      <c r="AJ513" s="100">
        <v>4.5</v>
      </c>
      <c r="AK513" s="128">
        <v>7.7999999999999997E-26</v>
      </c>
      <c r="AL513" s="301"/>
      <c r="AM513" s="109">
        <f t="shared" si="110"/>
        <v>0</v>
      </c>
      <c r="AQ513" s="229"/>
      <c r="AR513" s="229"/>
      <c r="AS513"/>
    </row>
    <row r="514" spans="1:45" s="236" customFormat="1" x14ac:dyDescent="0.25">
      <c r="A514" s="99" t="s">
        <v>87</v>
      </c>
      <c r="B514" s="99">
        <v>1.6259999999999999</v>
      </c>
      <c r="C514" s="100">
        <v>2.1214</v>
      </c>
      <c r="D514" s="131">
        <v>3.53</v>
      </c>
      <c r="E514" s="100">
        <f t="shared" si="111"/>
        <v>1.6639954746865278</v>
      </c>
      <c r="F514" s="100"/>
      <c r="G514" s="100">
        <v>2.0190000000000001</v>
      </c>
      <c r="H514" s="100">
        <v>52542.7</v>
      </c>
      <c r="I514" s="100">
        <v>71</v>
      </c>
      <c r="J514" s="159">
        <v>29</v>
      </c>
      <c r="K514" s="159">
        <v>63.456000000000003</v>
      </c>
      <c r="L514" s="159">
        <v>1.2153</v>
      </c>
      <c r="M514" s="100"/>
      <c r="N514" s="100">
        <v>0.25</v>
      </c>
      <c r="O514" s="100">
        <v>6.2700000000000006E-2</v>
      </c>
      <c r="P514" s="100">
        <v>4.4379999999999997</v>
      </c>
      <c r="Q514" s="100">
        <v>4.4379999999999997</v>
      </c>
      <c r="R514" s="100">
        <v>5.9960000000000004</v>
      </c>
      <c r="S514" s="100">
        <v>81</v>
      </c>
      <c r="T514" s="100">
        <v>81</v>
      </c>
      <c r="U514" s="100">
        <v>117</v>
      </c>
      <c r="V514" s="100">
        <v>3.78</v>
      </c>
      <c r="W514" s="100">
        <v>3.78</v>
      </c>
      <c r="X514" s="100">
        <v>2.278</v>
      </c>
      <c r="Y514" s="100">
        <v>15</v>
      </c>
      <c r="Z514" s="100">
        <v>15</v>
      </c>
      <c r="AA514" s="100">
        <v>1</v>
      </c>
      <c r="AB514" s="100">
        <v>-0.19400000000000001</v>
      </c>
      <c r="AC514" s="100">
        <v>-0.19400000000000001</v>
      </c>
      <c r="AD514" s="100">
        <v>4.9700000000000001E-2</v>
      </c>
      <c r="AE514" s="100" t="s">
        <v>51</v>
      </c>
      <c r="AF514" s="100">
        <v>44.1</v>
      </c>
      <c r="AG514" s="100">
        <v>4.5187843755253608E-6</v>
      </c>
      <c r="AH514" s="100">
        <v>0.152</v>
      </c>
      <c r="AI514" s="100">
        <v>4.16</v>
      </c>
      <c r="AJ514" s="100">
        <v>4.3</v>
      </c>
      <c r="AK514" s="128">
        <v>1.5000000000000001E-27</v>
      </c>
      <c r="AL514" s="301"/>
      <c r="AM514" s="109">
        <f t="shared" si="110"/>
        <v>0</v>
      </c>
      <c r="AQ514" s="229"/>
      <c r="AR514" s="229"/>
      <c r="AS514"/>
    </row>
    <row r="515" spans="1:45" s="236" customFormat="1" x14ac:dyDescent="0.25">
      <c r="A515" s="99" t="s">
        <v>87</v>
      </c>
      <c r="B515" s="99">
        <v>1.6259999999999999</v>
      </c>
      <c r="C515" s="100">
        <v>2.1214</v>
      </c>
      <c r="D515" s="100"/>
      <c r="E515" s="100">
        <f t="shared" si="111"/>
        <v>0</v>
      </c>
      <c r="F515" s="100"/>
      <c r="G515" s="100">
        <v>2.0190000000000001</v>
      </c>
      <c r="H515" s="100">
        <v>52542.7</v>
      </c>
      <c r="I515" s="100">
        <v>71</v>
      </c>
      <c r="J515" s="159">
        <v>29</v>
      </c>
      <c r="K515" s="159">
        <v>63.456000000000003</v>
      </c>
      <c r="L515" s="159">
        <v>1.2153</v>
      </c>
      <c r="M515" s="100"/>
      <c r="N515" s="100">
        <v>0.25</v>
      </c>
      <c r="O515" s="100">
        <v>6.2700000000000006E-2</v>
      </c>
      <c r="P515" s="100">
        <v>4.4379999999999997</v>
      </c>
      <c r="Q515" s="100">
        <v>4.4379999999999997</v>
      </c>
      <c r="R515" s="100">
        <v>5.9960000000000004</v>
      </c>
      <c r="S515" s="100">
        <v>81</v>
      </c>
      <c r="T515" s="100">
        <v>81</v>
      </c>
      <c r="U515" s="100">
        <v>117</v>
      </c>
      <c r="V515" s="100">
        <v>3.78</v>
      </c>
      <c r="W515" s="100">
        <v>3.78</v>
      </c>
      <c r="X515" s="100">
        <v>2.278</v>
      </c>
      <c r="Y515" s="100">
        <v>15</v>
      </c>
      <c r="Z515" s="100">
        <v>15</v>
      </c>
      <c r="AA515" s="100">
        <v>1</v>
      </c>
      <c r="AB515" s="100">
        <v>-0.19400000000000001</v>
      </c>
      <c r="AC515" s="100">
        <v>-0.19400000000000001</v>
      </c>
      <c r="AD515" s="100">
        <v>4.9700000000000001E-2</v>
      </c>
      <c r="AE515" s="100" t="s">
        <v>52</v>
      </c>
      <c r="AF515" s="100">
        <v>58.12</v>
      </c>
      <c r="AG515" s="100">
        <v>2.9135357642312415E-6</v>
      </c>
      <c r="AH515" s="100">
        <v>0.2</v>
      </c>
      <c r="AI515" s="100">
        <v>4.5199999999999996</v>
      </c>
      <c r="AJ515" s="100">
        <v>4.5</v>
      </c>
      <c r="AK515" s="285"/>
      <c r="AL515" s="301"/>
      <c r="AM515" s="109">
        <f t="shared" si="110"/>
        <v>0</v>
      </c>
      <c r="AQ515" s="229"/>
      <c r="AR515" s="229"/>
      <c r="AS515"/>
    </row>
    <row r="516" spans="1:45" s="236" customFormat="1" x14ac:dyDescent="0.25">
      <c r="A516" s="99" t="s">
        <v>87</v>
      </c>
      <c r="B516" s="99">
        <v>1.6259999999999999</v>
      </c>
      <c r="C516" s="100">
        <v>2.1214</v>
      </c>
      <c r="D516" s="100"/>
      <c r="E516" s="100">
        <f t="shared" si="111"/>
        <v>0</v>
      </c>
      <c r="F516" s="100"/>
      <c r="G516" s="100">
        <v>2.0190000000000001</v>
      </c>
      <c r="H516" s="100">
        <v>52542.7</v>
      </c>
      <c r="I516" s="100">
        <v>71</v>
      </c>
      <c r="J516" s="159">
        <v>29</v>
      </c>
      <c r="K516" s="159">
        <v>63.456000000000003</v>
      </c>
      <c r="L516" s="159">
        <v>1.2153</v>
      </c>
      <c r="M516" s="100"/>
      <c r="N516" s="100">
        <v>0.25</v>
      </c>
      <c r="O516" s="100">
        <v>6.2700000000000006E-2</v>
      </c>
      <c r="P516" s="100">
        <v>4.4379999999999997</v>
      </c>
      <c r="Q516" s="100">
        <v>4.4379999999999997</v>
      </c>
      <c r="R516" s="100">
        <v>5.9960000000000004</v>
      </c>
      <c r="S516" s="100">
        <v>81</v>
      </c>
      <c r="T516" s="100">
        <v>81</v>
      </c>
      <c r="U516" s="100">
        <v>117</v>
      </c>
      <c r="V516" s="100">
        <v>3.78</v>
      </c>
      <c r="W516" s="100">
        <v>3.78</v>
      </c>
      <c r="X516" s="100">
        <v>2.278</v>
      </c>
      <c r="Y516" s="100">
        <v>15</v>
      </c>
      <c r="Z516" s="100">
        <v>15</v>
      </c>
      <c r="AA516" s="100">
        <v>1</v>
      </c>
      <c r="AB516" s="100">
        <v>-0.19400000000000001</v>
      </c>
      <c r="AC516" s="100">
        <v>-0.19400000000000001</v>
      </c>
      <c r="AD516" s="100">
        <v>4.9700000000000001E-2</v>
      </c>
      <c r="AE516" s="100" t="s">
        <v>58</v>
      </c>
      <c r="AF516" s="100">
        <v>58.12</v>
      </c>
      <c r="AG516" s="100">
        <v>3.1459786150702568E-6</v>
      </c>
      <c r="AH516" s="100">
        <v>0.183</v>
      </c>
      <c r="AI516" s="100">
        <v>4.8</v>
      </c>
      <c r="AJ516" s="100">
        <v>4.42</v>
      </c>
      <c r="AK516" s="285"/>
      <c r="AL516" s="301"/>
      <c r="AM516" s="109">
        <f t="shared" si="110"/>
        <v>0</v>
      </c>
      <c r="AQ516" s="229"/>
      <c r="AR516" s="229"/>
      <c r="AS516"/>
    </row>
    <row r="517" spans="1:45" s="228" customFormat="1" x14ac:dyDescent="0.25">
      <c r="A517" s="99" t="s">
        <v>87</v>
      </c>
      <c r="B517" s="99">
        <v>1.6259999999999999</v>
      </c>
      <c r="C517" s="100">
        <v>2.1214</v>
      </c>
      <c r="D517" s="131">
        <v>3.49</v>
      </c>
      <c r="E517" s="100">
        <f t="shared" ref="E517:E520" si="117">D517/C517</f>
        <v>1.6451400018855473</v>
      </c>
      <c r="F517" s="100"/>
      <c r="G517" s="100">
        <v>2.0190000000000001</v>
      </c>
      <c r="H517" s="100">
        <v>52542.7</v>
      </c>
      <c r="I517" s="100">
        <v>71</v>
      </c>
      <c r="J517" s="159">
        <v>29</v>
      </c>
      <c r="K517" s="159">
        <v>63.456000000000003</v>
      </c>
      <c r="L517" s="159">
        <v>1.2153</v>
      </c>
      <c r="M517" s="100"/>
      <c r="N517" s="100">
        <v>0.25</v>
      </c>
      <c r="O517" s="100">
        <v>6.2700000000000006E-2</v>
      </c>
      <c r="P517" s="100">
        <v>4.4379999999999997</v>
      </c>
      <c r="Q517" s="100">
        <v>4.4379999999999997</v>
      </c>
      <c r="R517" s="100">
        <v>5.9960000000000004</v>
      </c>
      <c r="S517" s="100">
        <v>81</v>
      </c>
      <c r="T517" s="100">
        <v>81</v>
      </c>
      <c r="U517" s="100">
        <v>117</v>
      </c>
      <c r="V517" s="100">
        <v>3.78</v>
      </c>
      <c r="W517" s="100">
        <v>3.78</v>
      </c>
      <c r="X517" s="100">
        <v>2.278</v>
      </c>
      <c r="Y517" s="100">
        <v>15</v>
      </c>
      <c r="Z517" s="100">
        <v>15</v>
      </c>
      <c r="AA517" s="100">
        <v>1</v>
      </c>
      <c r="AB517" s="100">
        <v>-0.19400000000000001</v>
      </c>
      <c r="AC517" s="100">
        <v>-0.19400000000000001</v>
      </c>
      <c r="AD517" s="100">
        <v>4.9700000000000001E-2</v>
      </c>
      <c r="AE517" s="88" t="s">
        <v>53</v>
      </c>
      <c r="AF517" s="88">
        <v>83.8</v>
      </c>
      <c r="AG517" s="89"/>
      <c r="AH517" s="88">
        <v>5.0000000000000001E-3</v>
      </c>
      <c r="AI517" s="88">
        <v>4</v>
      </c>
      <c r="AJ517" s="88">
        <v>3.69</v>
      </c>
      <c r="AK517" s="120">
        <v>9.9700000000000009E-22</v>
      </c>
      <c r="AL517" s="296"/>
      <c r="AM517" s="97">
        <f t="shared" si="110"/>
        <v>0</v>
      </c>
      <c r="AQ517" s="229"/>
      <c r="AR517" s="229"/>
      <c r="AS517"/>
    </row>
    <row r="518" spans="1:45" s="228" customFormat="1" ht="20.25" x14ac:dyDescent="0.25">
      <c r="A518" s="99" t="s">
        <v>87</v>
      </c>
      <c r="B518" s="99">
        <v>1.6259999999999999</v>
      </c>
      <c r="C518" s="100">
        <v>2.1214</v>
      </c>
      <c r="D518" s="131">
        <v>3.53</v>
      </c>
      <c r="E518" s="100">
        <f t="shared" si="117"/>
        <v>1.6639954746865278</v>
      </c>
      <c r="F518" s="100"/>
      <c r="G518" s="100">
        <v>2.0190000000000001</v>
      </c>
      <c r="H518" s="100">
        <v>52542.7</v>
      </c>
      <c r="I518" s="100">
        <v>71</v>
      </c>
      <c r="J518" s="159">
        <v>29</v>
      </c>
      <c r="K518" s="159">
        <v>63.456000000000003</v>
      </c>
      <c r="L518" s="159">
        <v>1.2153</v>
      </c>
      <c r="M518" s="100"/>
      <c r="N518" s="100">
        <v>0.25</v>
      </c>
      <c r="O518" s="100">
        <v>6.2700000000000006E-2</v>
      </c>
      <c r="P518" s="100">
        <v>4.4379999999999997</v>
      </c>
      <c r="Q518" s="100">
        <v>4.4379999999999997</v>
      </c>
      <c r="R518" s="100">
        <v>5.9960000000000004</v>
      </c>
      <c r="S518" s="100">
        <v>81</v>
      </c>
      <c r="T518" s="100">
        <v>81</v>
      </c>
      <c r="U518" s="100">
        <v>117</v>
      </c>
      <c r="V518" s="100">
        <v>3.78</v>
      </c>
      <c r="W518" s="100">
        <v>3.78</v>
      </c>
      <c r="X518" s="100">
        <v>2.278</v>
      </c>
      <c r="Y518" s="100">
        <v>15</v>
      </c>
      <c r="Z518" s="100">
        <v>15</v>
      </c>
      <c r="AA518" s="100">
        <v>1</v>
      </c>
      <c r="AB518" s="100">
        <v>-0.19400000000000001</v>
      </c>
      <c r="AC518" s="100">
        <v>-0.19400000000000001</v>
      </c>
      <c r="AD518" s="100">
        <v>4.9700000000000001E-2</v>
      </c>
      <c r="AE518" s="88" t="s">
        <v>54</v>
      </c>
      <c r="AF518" s="88">
        <v>131.29</v>
      </c>
      <c r="AG518" s="89"/>
      <c r="AH518" s="88">
        <v>8.0000000000000002E-3</v>
      </c>
      <c r="AI518" s="88">
        <v>4.0999999999999996</v>
      </c>
      <c r="AJ518" s="88">
        <v>4.0999999999999996</v>
      </c>
      <c r="AK518" s="89">
        <v>1.8800000000000001E-26</v>
      </c>
      <c r="AL518" s="296"/>
      <c r="AM518" s="97">
        <f t="shared" si="110"/>
        <v>0</v>
      </c>
      <c r="AQ518" s="229"/>
      <c r="AR518" s="229"/>
      <c r="AS518"/>
    </row>
    <row r="519" spans="1:45" s="228" customFormat="1" x14ac:dyDescent="0.25">
      <c r="A519" s="99" t="s">
        <v>87</v>
      </c>
      <c r="B519" s="99">
        <v>1.6259999999999999</v>
      </c>
      <c r="C519" s="100">
        <v>2.1214</v>
      </c>
      <c r="D519" s="100"/>
      <c r="E519" s="100">
        <f t="shared" si="117"/>
        <v>0</v>
      </c>
      <c r="F519" s="100"/>
      <c r="G519" s="100">
        <v>2.0190000000000001</v>
      </c>
      <c r="H519" s="100">
        <v>52542.7</v>
      </c>
      <c r="I519" s="100">
        <v>71</v>
      </c>
      <c r="J519" s="159">
        <v>29</v>
      </c>
      <c r="K519" s="159">
        <v>63.456000000000003</v>
      </c>
      <c r="L519" s="159">
        <v>1.2153</v>
      </c>
      <c r="M519" s="100"/>
      <c r="N519" s="100">
        <v>0.25</v>
      </c>
      <c r="O519" s="100">
        <v>6.2700000000000006E-2</v>
      </c>
      <c r="P519" s="100">
        <v>4.4379999999999997</v>
      </c>
      <c r="Q519" s="100">
        <v>4.4379999999999997</v>
      </c>
      <c r="R519" s="100">
        <v>5.9960000000000004</v>
      </c>
      <c r="S519" s="100">
        <v>81</v>
      </c>
      <c r="T519" s="100">
        <v>81</v>
      </c>
      <c r="U519" s="100">
        <v>117</v>
      </c>
      <c r="V519" s="100">
        <v>3.78</v>
      </c>
      <c r="W519" s="100">
        <v>3.78</v>
      </c>
      <c r="X519" s="100">
        <v>2.278</v>
      </c>
      <c r="Y519" s="100">
        <v>15</v>
      </c>
      <c r="Z519" s="100">
        <v>15</v>
      </c>
      <c r="AA519" s="100">
        <v>1</v>
      </c>
      <c r="AB519" s="100">
        <v>-0.19400000000000001</v>
      </c>
      <c r="AC519" s="100">
        <v>-0.19400000000000001</v>
      </c>
      <c r="AD519" s="100">
        <v>4.9700000000000001E-2</v>
      </c>
      <c r="AE519" s="88" t="s">
        <v>55</v>
      </c>
      <c r="AF519" s="88">
        <v>146.06</v>
      </c>
      <c r="AG519" s="88"/>
      <c r="AH519" s="88">
        <v>0.21</v>
      </c>
      <c r="AI519" s="88">
        <v>5.13</v>
      </c>
      <c r="AJ519" s="88">
        <v>5.0999999999999996</v>
      </c>
      <c r="AK519" s="120"/>
      <c r="AL519" s="296"/>
      <c r="AM519" s="97">
        <f t="shared" si="110"/>
        <v>0</v>
      </c>
      <c r="AQ519" s="229"/>
      <c r="AR519" s="229"/>
      <c r="AS519"/>
    </row>
    <row r="520" spans="1:45" s="228" customFormat="1" x14ac:dyDescent="0.25">
      <c r="A520" s="99" t="s">
        <v>87</v>
      </c>
      <c r="B520" s="99">
        <v>1.6259999999999999</v>
      </c>
      <c r="C520" s="100">
        <v>2.1214</v>
      </c>
      <c r="D520" s="100"/>
      <c r="E520" s="100">
        <f t="shared" si="117"/>
        <v>0</v>
      </c>
      <c r="F520" s="100"/>
      <c r="G520" s="100">
        <v>2.0190000000000001</v>
      </c>
      <c r="H520" s="100">
        <v>52542.7</v>
      </c>
      <c r="I520" s="100">
        <v>71</v>
      </c>
      <c r="J520" s="159">
        <v>29</v>
      </c>
      <c r="K520" s="159">
        <v>63.456000000000003</v>
      </c>
      <c r="L520" s="159">
        <v>1.2153</v>
      </c>
      <c r="M520" s="100"/>
      <c r="N520" s="100">
        <v>0.25</v>
      </c>
      <c r="O520" s="100">
        <v>6.2700000000000006E-2</v>
      </c>
      <c r="P520" s="100">
        <v>4.4379999999999997</v>
      </c>
      <c r="Q520" s="100">
        <v>4.4379999999999997</v>
      </c>
      <c r="R520" s="100">
        <v>5.9960000000000004</v>
      </c>
      <c r="S520" s="100">
        <v>81</v>
      </c>
      <c r="T520" s="100">
        <v>81</v>
      </c>
      <c r="U520" s="100">
        <v>117</v>
      </c>
      <c r="V520" s="100">
        <v>3.78</v>
      </c>
      <c r="W520" s="100">
        <v>3.78</v>
      </c>
      <c r="X520" s="100">
        <v>2.278</v>
      </c>
      <c r="Y520" s="100">
        <v>15</v>
      </c>
      <c r="Z520" s="100">
        <v>15</v>
      </c>
      <c r="AA520" s="100">
        <v>1</v>
      </c>
      <c r="AB520" s="100">
        <v>-0.19400000000000001</v>
      </c>
      <c r="AC520" s="100">
        <v>-0.19400000000000001</v>
      </c>
      <c r="AD520" s="100">
        <v>4.9700000000000001E-2</v>
      </c>
      <c r="AE520" s="88" t="s">
        <v>56</v>
      </c>
      <c r="AF520" s="88">
        <v>222</v>
      </c>
      <c r="AG520" s="89"/>
      <c r="AH520" s="88">
        <v>8.0000000000000002E-3</v>
      </c>
      <c r="AI520" s="88">
        <v>4.2</v>
      </c>
      <c r="AJ520" s="88">
        <v>4.2</v>
      </c>
      <c r="AK520" s="120">
        <v>1.5E-28</v>
      </c>
      <c r="AL520" s="296"/>
      <c r="AM520" s="97">
        <f t="shared" si="110"/>
        <v>0</v>
      </c>
      <c r="AQ520" s="229"/>
      <c r="AR520" s="229"/>
      <c r="AS520"/>
    </row>
    <row r="521" spans="1:45" s="228" customFormat="1" x14ac:dyDescent="0.25">
      <c r="A521" s="141" t="s">
        <v>88</v>
      </c>
      <c r="B521" s="141">
        <v>1.583</v>
      </c>
      <c r="C521" s="142">
        <v>2.1248</v>
      </c>
      <c r="D521" s="172">
        <v>2.4</v>
      </c>
      <c r="E521" s="142">
        <f t="shared" si="111"/>
        <v>1.1295180722891567</v>
      </c>
      <c r="F521" s="142"/>
      <c r="G521" s="142">
        <v>2.008</v>
      </c>
      <c r="H521" s="142">
        <v>56492.4</v>
      </c>
      <c r="I521" s="142">
        <v>71</v>
      </c>
      <c r="J521" s="142">
        <v>29</v>
      </c>
      <c r="K521" s="142">
        <v>63.456000000000003</v>
      </c>
      <c r="L521" s="142">
        <v>1.2423</v>
      </c>
      <c r="M521" s="142"/>
      <c r="N521" s="142">
        <v>0.25</v>
      </c>
      <c r="O521" s="142">
        <v>6.2700000000000006E-2</v>
      </c>
      <c r="P521" s="142">
        <v>4.4379999999999997</v>
      </c>
      <c r="Q521" s="142">
        <v>4.4379999999999997</v>
      </c>
      <c r="R521" s="142">
        <v>5.9960000000000004</v>
      </c>
      <c r="S521" s="142">
        <v>81</v>
      </c>
      <c r="T521" s="142">
        <v>81</v>
      </c>
      <c r="U521" s="142">
        <v>117</v>
      </c>
      <c r="V521" s="142">
        <v>3.78</v>
      </c>
      <c r="W521" s="142">
        <v>3.78</v>
      </c>
      <c r="X521" s="142">
        <v>2.7</v>
      </c>
      <c r="Y521" s="142">
        <v>15</v>
      </c>
      <c r="Z521" s="142">
        <v>15</v>
      </c>
      <c r="AA521" s="142">
        <v>18.989999999999998</v>
      </c>
      <c r="AB521" s="142">
        <v>-0.1953</v>
      </c>
      <c r="AC521" s="142">
        <v>-0.1953</v>
      </c>
      <c r="AD521" s="142">
        <v>-0.27800000000000002</v>
      </c>
      <c r="AE521" s="142" t="s">
        <v>42</v>
      </c>
      <c r="AF521" s="142">
        <v>4.0019999999999998</v>
      </c>
      <c r="AG521" s="143">
        <v>1.213598928416634E-4</v>
      </c>
      <c r="AH521" s="142">
        <v>-0.39</v>
      </c>
      <c r="AI521" s="142">
        <v>2.66</v>
      </c>
      <c r="AJ521" s="142">
        <v>2.6</v>
      </c>
      <c r="AK521" s="144">
        <v>1.2E-10</v>
      </c>
      <c r="AL521" s="297"/>
      <c r="AM521" s="146">
        <f t="shared" si="110"/>
        <v>0</v>
      </c>
      <c r="AQ521" s="229"/>
      <c r="AR521" s="229"/>
      <c r="AS521"/>
    </row>
    <row r="522" spans="1:45" s="228" customFormat="1" x14ac:dyDescent="0.25">
      <c r="A522" s="141" t="s">
        <v>88</v>
      </c>
      <c r="B522" s="141">
        <v>1.583</v>
      </c>
      <c r="C522" s="142">
        <v>2.1248</v>
      </c>
      <c r="D522" s="142">
        <v>2.7</v>
      </c>
      <c r="E522" s="142">
        <f t="shared" si="111"/>
        <v>1.2707078313253013</v>
      </c>
      <c r="F522" s="142"/>
      <c r="G522" s="142">
        <v>2.008</v>
      </c>
      <c r="H522" s="142">
        <v>56492.4</v>
      </c>
      <c r="I522" s="142">
        <v>71</v>
      </c>
      <c r="J522" s="142">
        <v>29</v>
      </c>
      <c r="K522" s="142">
        <v>63.456000000000003</v>
      </c>
      <c r="L522" s="142">
        <v>1.2423</v>
      </c>
      <c r="M522" s="142"/>
      <c r="N522" s="142">
        <v>0.25</v>
      </c>
      <c r="O522" s="142">
        <v>6.2700000000000006E-2</v>
      </c>
      <c r="P522" s="142">
        <v>4.4379999999999997</v>
      </c>
      <c r="Q522" s="142">
        <v>4.4379999999999997</v>
      </c>
      <c r="R522" s="142">
        <v>5.9960000000000004</v>
      </c>
      <c r="S522" s="142">
        <v>81</v>
      </c>
      <c r="T522" s="142">
        <v>81</v>
      </c>
      <c r="U522" s="142">
        <v>117</v>
      </c>
      <c r="V522" s="142">
        <v>3.78</v>
      </c>
      <c r="W522" s="142">
        <v>3.78</v>
      </c>
      <c r="X522" s="142">
        <v>2.7</v>
      </c>
      <c r="Y522" s="142">
        <v>15</v>
      </c>
      <c r="Z522" s="142">
        <v>15</v>
      </c>
      <c r="AA522" s="142">
        <v>18.989999999999998</v>
      </c>
      <c r="AB522" s="142">
        <v>-0.1953</v>
      </c>
      <c r="AC522" s="142">
        <v>-0.1953</v>
      </c>
      <c r="AD522" s="142">
        <v>-0.27800000000000002</v>
      </c>
      <c r="AE522" s="142" t="s">
        <v>43</v>
      </c>
      <c r="AF522" s="142">
        <v>2.0099999999999998</v>
      </c>
      <c r="AG522" s="143">
        <v>1.0828692705685033E-4</v>
      </c>
      <c r="AH522" s="142">
        <v>-0.217</v>
      </c>
      <c r="AI522" s="142">
        <v>2.76</v>
      </c>
      <c r="AJ522" s="142">
        <v>2.89</v>
      </c>
      <c r="AK522" s="144">
        <v>1.95E-12</v>
      </c>
      <c r="AL522" s="297"/>
      <c r="AM522" s="146">
        <f t="shared" si="110"/>
        <v>0</v>
      </c>
      <c r="AQ522" s="229"/>
      <c r="AR522" s="229"/>
      <c r="AS522"/>
    </row>
    <row r="523" spans="1:45" s="228" customFormat="1" x14ac:dyDescent="0.25">
      <c r="A523" s="141" t="s">
        <v>88</v>
      </c>
      <c r="B523" s="141">
        <v>1.583</v>
      </c>
      <c r="C523" s="142">
        <v>2.1248</v>
      </c>
      <c r="D523" s="142">
        <v>2.9</v>
      </c>
      <c r="E523" s="142">
        <f t="shared" si="111"/>
        <v>1.3648343373493976</v>
      </c>
      <c r="F523" s="142"/>
      <c r="G523" s="142">
        <v>2.008</v>
      </c>
      <c r="H523" s="142">
        <v>56492.4</v>
      </c>
      <c r="I523" s="142">
        <v>71</v>
      </c>
      <c r="J523" s="142">
        <v>29</v>
      </c>
      <c r="K523" s="142">
        <v>63.456000000000003</v>
      </c>
      <c r="L523" s="142">
        <v>1.2423</v>
      </c>
      <c r="M523" s="142"/>
      <c r="N523" s="142">
        <v>0.25</v>
      </c>
      <c r="O523" s="142">
        <v>6.2700000000000006E-2</v>
      </c>
      <c r="P523" s="142">
        <v>4.4379999999999997</v>
      </c>
      <c r="Q523" s="142">
        <v>4.4379999999999997</v>
      </c>
      <c r="R523" s="142">
        <v>5.9960000000000004</v>
      </c>
      <c r="S523" s="142">
        <v>81</v>
      </c>
      <c r="T523" s="142">
        <v>81</v>
      </c>
      <c r="U523" s="142">
        <v>117</v>
      </c>
      <c r="V523" s="142">
        <v>3.78</v>
      </c>
      <c r="W523" s="142">
        <v>3.78</v>
      </c>
      <c r="X523" s="142">
        <v>2.7</v>
      </c>
      <c r="Y523" s="142">
        <v>15</v>
      </c>
      <c r="Z523" s="142">
        <v>15</v>
      </c>
      <c r="AA523" s="142">
        <v>18.989999999999998</v>
      </c>
      <c r="AB523" s="142">
        <v>-0.1953</v>
      </c>
      <c r="AC523" s="142">
        <v>-0.1953</v>
      </c>
      <c r="AD523" s="142">
        <v>-0.27800000000000002</v>
      </c>
      <c r="AE523" s="142" t="s">
        <v>44</v>
      </c>
      <c r="AF523" s="142">
        <v>31.998999999999999</v>
      </c>
      <c r="AG523" s="143">
        <v>1.5402755908922099E-5</v>
      </c>
      <c r="AH523" s="142">
        <v>2.1999999999999999E-2</v>
      </c>
      <c r="AI523" s="142">
        <v>2.94</v>
      </c>
      <c r="AJ523" s="142">
        <v>3.46</v>
      </c>
      <c r="AK523" s="144">
        <v>2.9800000000000001E-16</v>
      </c>
      <c r="AL523" s="297"/>
      <c r="AM523" s="146">
        <f t="shared" si="110"/>
        <v>0</v>
      </c>
      <c r="AQ523" s="229"/>
      <c r="AR523" s="229"/>
      <c r="AS523"/>
    </row>
    <row r="524" spans="1:45" s="228" customFormat="1" x14ac:dyDescent="0.35">
      <c r="A524" s="141" t="s">
        <v>88</v>
      </c>
      <c r="B524" s="141">
        <v>1.583</v>
      </c>
      <c r="C524" s="142">
        <v>2.1248</v>
      </c>
      <c r="D524" s="142">
        <v>2.96</v>
      </c>
      <c r="E524" s="142">
        <f t="shared" si="111"/>
        <v>1.3930722891566265</v>
      </c>
      <c r="F524" s="142"/>
      <c r="G524" s="142">
        <v>2.008</v>
      </c>
      <c r="H524" s="142">
        <v>56492.4</v>
      </c>
      <c r="I524" s="142">
        <v>71</v>
      </c>
      <c r="J524" s="142">
        <v>29</v>
      </c>
      <c r="K524" s="142">
        <v>63.456000000000003</v>
      </c>
      <c r="L524" s="142">
        <v>1.2423</v>
      </c>
      <c r="M524" s="142"/>
      <c r="N524" s="142">
        <v>0.25</v>
      </c>
      <c r="O524" s="142">
        <v>6.2700000000000006E-2</v>
      </c>
      <c r="P524" s="142">
        <v>4.4379999999999997</v>
      </c>
      <c r="Q524" s="142">
        <v>4.4379999999999997</v>
      </c>
      <c r="R524" s="142">
        <v>5.9960000000000004</v>
      </c>
      <c r="S524" s="142">
        <v>81</v>
      </c>
      <c r="T524" s="142">
        <v>81</v>
      </c>
      <c r="U524" s="142">
        <v>117</v>
      </c>
      <c r="V524" s="142">
        <v>3.78</v>
      </c>
      <c r="W524" s="142">
        <v>3.78</v>
      </c>
      <c r="X524" s="142">
        <v>2.7</v>
      </c>
      <c r="Y524" s="142">
        <v>15</v>
      </c>
      <c r="Z524" s="142">
        <v>15</v>
      </c>
      <c r="AA524" s="142">
        <v>18.989999999999998</v>
      </c>
      <c r="AB524" s="142">
        <v>-0.1953</v>
      </c>
      <c r="AC524" s="142">
        <v>-0.1953</v>
      </c>
      <c r="AD524" s="142">
        <v>-0.27800000000000002</v>
      </c>
      <c r="AE524" s="142" t="s">
        <v>45</v>
      </c>
      <c r="AF524" s="142">
        <v>44.01</v>
      </c>
      <c r="AG524" s="143">
        <v>8.9625087063364713E-6</v>
      </c>
      <c r="AH524" s="142">
        <v>0.22500000000000001</v>
      </c>
      <c r="AI524" s="142">
        <v>3.24</v>
      </c>
      <c r="AJ524" s="142">
        <v>3.3</v>
      </c>
      <c r="AK524" s="281">
        <v>1.1E-16</v>
      </c>
      <c r="AL524" s="297"/>
      <c r="AM524" s="146">
        <f>AK525*10000*(AL524)*10000000000</f>
        <v>0</v>
      </c>
      <c r="AQ524" s="229"/>
      <c r="AR524" s="229"/>
      <c r="AS524"/>
    </row>
    <row r="525" spans="1:45" s="228" customFormat="1" x14ac:dyDescent="0.25">
      <c r="A525" s="141" t="s">
        <v>88</v>
      </c>
      <c r="B525" s="141">
        <v>1.583</v>
      </c>
      <c r="C525" s="142">
        <v>2.1248</v>
      </c>
      <c r="D525" s="142">
        <v>3.09</v>
      </c>
      <c r="E525" s="142">
        <f t="shared" si="111"/>
        <v>1.454254518072289</v>
      </c>
      <c r="F525" s="142"/>
      <c r="G525" s="142">
        <v>2.008</v>
      </c>
      <c r="H525" s="142">
        <v>56492.4</v>
      </c>
      <c r="I525" s="142">
        <v>71</v>
      </c>
      <c r="J525" s="142">
        <v>29</v>
      </c>
      <c r="K525" s="142">
        <v>63.456000000000003</v>
      </c>
      <c r="L525" s="142">
        <v>1.2423</v>
      </c>
      <c r="M525" s="142"/>
      <c r="N525" s="142">
        <v>0.25</v>
      </c>
      <c r="O525" s="142">
        <v>6.2700000000000006E-2</v>
      </c>
      <c r="P525" s="142">
        <v>4.4379999999999997</v>
      </c>
      <c r="Q525" s="142">
        <v>4.4379999999999997</v>
      </c>
      <c r="R525" s="142">
        <v>5.9960000000000004</v>
      </c>
      <c r="S525" s="142">
        <v>81</v>
      </c>
      <c r="T525" s="142">
        <v>81</v>
      </c>
      <c r="U525" s="142">
        <v>117</v>
      </c>
      <c r="V525" s="142">
        <v>3.78</v>
      </c>
      <c r="W525" s="142">
        <v>3.78</v>
      </c>
      <c r="X525" s="142">
        <v>2.7</v>
      </c>
      <c r="Y525" s="142">
        <v>15</v>
      </c>
      <c r="Z525" s="142">
        <v>15</v>
      </c>
      <c r="AA525" s="142">
        <v>18.989999999999998</v>
      </c>
      <c r="AB525" s="142">
        <v>-0.1953</v>
      </c>
      <c r="AC525" s="142">
        <v>-0.1953</v>
      </c>
      <c r="AD525" s="142">
        <v>-0.27800000000000002</v>
      </c>
      <c r="AE525" s="142" t="s">
        <v>46</v>
      </c>
      <c r="AF525" s="142">
        <v>28</v>
      </c>
      <c r="AG525" s="143">
        <v>1.4859953853764374E-5</v>
      </c>
      <c r="AH525" s="142">
        <v>3.6999999999999998E-2</v>
      </c>
      <c r="AI525" s="142">
        <v>3.13</v>
      </c>
      <c r="AJ525" s="142">
        <v>3.64</v>
      </c>
      <c r="AK525" s="144">
        <v>1.7499999999999999E-18</v>
      </c>
      <c r="AL525" s="297"/>
      <c r="AM525" s="146">
        <f>AK526*10000*(AL525)*10000000000</f>
        <v>0</v>
      </c>
      <c r="AQ525" s="229"/>
      <c r="AR525" s="229"/>
      <c r="AS525"/>
    </row>
    <row r="526" spans="1:45" s="228" customFormat="1" x14ac:dyDescent="0.25">
      <c r="A526" s="141" t="s">
        <v>88</v>
      </c>
      <c r="B526" s="141">
        <v>1.583</v>
      </c>
      <c r="C526" s="142">
        <v>2.1248</v>
      </c>
      <c r="D526" s="142">
        <v>3.2770000000000001</v>
      </c>
      <c r="E526" s="142">
        <f t="shared" si="111"/>
        <v>1.5422628012048194</v>
      </c>
      <c r="F526" s="142"/>
      <c r="G526" s="142">
        <v>2.008</v>
      </c>
      <c r="H526" s="142">
        <v>56492.4</v>
      </c>
      <c r="I526" s="142">
        <v>71</v>
      </c>
      <c r="J526" s="142">
        <v>29</v>
      </c>
      <c r="K526" s="142">
        <v>63.456000000000003</v>
      </c>
      <c r="L526" s="142">
        <v>1.2423</v>
      </c>
      <c r="M526" s="142"/>
      <c r="N526" s="142">
        <v>0.25</v>
      </c>
      <c r="O526" s="142">
        <v>6.2700000000000006E-2</v>
      </c>
      <c r="P526" s="142">
        <v>4.4379999999999997</v>
      </c>
      <c r="Q526" s="142">
        <v>4.4379999999999997</v>
      </c>
      <c r="R526" s="142">
        <v>5.9960000000000004</v>
      </c>
      <c r="S526" s="142">
        <v>81</v>
      </c>
      <c r="T526" s="142">
        <v>81</v>
      </c>
      <c r="U526" s="142">
        <v>117</v>
      </c>
      <c r="V526" s="142">
        <v>3.78</v>
      </c>
      <c r="W526" s="142">
        <v>3.78</v>
      </c>
      <c r="X526" s="142">
        <v>2.7</v>
      </c>
      <c r="Y526" s="142">
        <v>15</v>
      </c>
      <c r="Z526" s="142">
        <v>15</v>
      </c>
      <c r="AA526" s="142">
        <v>18.989999999999998</v>
      </c>
      <c r="AB526" s="142">
        <v>-0.1953</v>
      </c>
      <c r="AC526" s="142">
        <v>-0.1953</v>
      </c>
      <c r="AD526" s="142">
        <v>-0.27800000000000002</v>
      </c>
      <c r="AE526" s="142" t="s">
        <v>47</v>
      </c>
      <c r="AF526" s="142">
        <v>16.04</v>
      </c>
      <c r="AG526" s="143">
        <v>1.6328551327402565E-5</v>
      </c>
      <c r="AH526" s="142">
        <v>1.0999999999999999E-2</v>
      </c>
      <c r="AI526" s="142">
        <v>3.25</v>
      </c>
      <c r="AJ526" s="142">
        <v>3.8</v>
      </c>
      <c r="AK526" s="148">
        <v>8.8000000000000001E-24</v>
      </c>
      <c r="AL526" s="297"/>
      <c r="AM526" s="146" t="e">
        <f>#REF!*10000*(AL526)*10000000000</f>
        <v>#REF!</v>
      </c>
      <c r="AQ526" s="229"/>
      <c r="AR526" s="229"/>
      <c r="AS526"/>
    </row>
    <row r="527" spans="1:45" s="228" customFormat="1" x14ac:dyDescent="0.25">
      <c r="A527" s="141" t="s">
        <v>88</v>
      </c>
      <c r="B527" s="141">
        <v>1.583</v>
      </c>
      <c r="C527" s="142">
        <v>2.1248</v>
      </c>
      <c r="D527" s="172">
        <v>3.28</v>
      </c>
      <c r="E527" s="142">
        <f t="shared" si="111"/>
        <v>1.5436746987951806</v>
      </c>
      <c r="F527" s="142"/>
      <c r="G527" s="142">
        <v>2.008</v>
      </c>
      <c r="H527" s="142">
        <v>56492.4</v>
      </c>
      <c r="I527" s="142">
        <v>71</v>
      </c>
      <c r="J527" s="142">
        <v>29</v>
      </c>
      <c r="K527" s="142">
        <v>63.456000000000003</v>
      </c>
      <c r="L527" s="142">
        <v>1.2423</v>
      </c>
      <c r="M527" s="142"/>
      <c r="N527" s="142">
        <v>0.25</v>
      </c>
      <c r="O527" s="142">
        <v>6.2700000000000006E-2</v>
      </c>
      <c r="P527" s="142">
        <v>4.4379999999999997</v>
      </c>
      <c r="Q527" s="142">
        <v>4.4379999999999997</v>
      </c>
      <c r="R527" s="142">
        <v>5.9960000000000004</v>
      </c>
      <c r="S527" s="142">
        <v>81</v>
      </c>
      <c r="T527" s="142">
        <v>81</v>
      </c>
      <c r="U527" s="142">
        <v>117</v>
      </c>
      <c r="V527" s="142">
        <v>3.78</v>
      </c>
      <c r="W527" s="142">
        <v>3.78</v>
      </c>
      <c r="X527" s="142">
        <v>2.7</v>
      </c>
      <c r="Y527" s="142">
        <v>15</v>
      </c>
      <c r="Z527" s="142">
        <v>15</v>
      </c>
      <c r="AA527" s="142">
        <v>18.989999999999998</v>
      </c>
      <c r="AB527" s="142">
        <v>-0.1953</v>
      </c>
      <c r="AC527" s="142">
        <v>-0.1953</v>
      </c>
      <c r="AD527" s="142">
        <v>-0.27800000000000002</v>
      </c>
      <c r="AE527" s="142" t="s">
        <v>48</v>
      </c>
      <c r="AF527" s="142">
        <v>28.05</v>
      </c>
      <c r="AG527" s="142">
        <v>8.597859657763983E-6</v>
      </c>
      <c r="AH527" s="142">
        <v>8.6999999999999994E-2</v>
      </c>
      <c r="AI527" s="142">
        <v>3.59</v>
      </c>
      <c r="AJ527" s="142">
        <v>3.9</v>
      </c>
      <c r="AK527" s="148">
        <v>6.0100000000000004E-25</v>
      </c>
      <c r="AL527" s="297"/>
      <c r="AM527" s="149">
        <f t="shared" si="110"/>
        <v>0</v>
      </c>
      <c r="AQ527" s="229"/>
      <c r="AR527" s="229"/>
      <c r="AS527"/>
    </row>
    <row r="528" spans="1:45" s="228" customFormat="1" x14ac:dyDescent="0.25">
      <c r="A528" s="141" t="s">
        <v>88</v>
      </c>
      <c r="B528" s="141">
        <v>1.583</v>
      </c>
      <c r="C528" s="142">
        <v>2.1248</v>
      </c>
      <c r="D528" s="172">
        <v>3.29</v>
      </c>
      <c r="E528" s="142">
        <f t="shared" si="111"/>
        <v>1.5483810240963856</v>
      </c>
      <c r="F528" s="142"/>
      <c r="G528" s="142">
        <v>2.008</v>
      </c>
      <c r="H528" s="142">
        <v>56492.4</v>
      </c>
      <c r="I528" s="142">
        <v>71</v>
      </c>
      <c r="J528" s="142">
        <v>29</v>
      </c>
      <c r="K528" s="142">
        <v>63.456000000000003</v>
      </c>
      <c r="L528" s="142">
        <v>1.2423</v>
      </c>
      <c r="M528" s="142"/>
      <c r="N528" s="142">
        <v>0.25</v>
      </c>
      <c r="O528" s="142">
        <v>6.2700000000000006E-2</v>
      </c>
      <c r="P528" s="142">
        <v>4.4379999999999997</v>
      </c>
      <c r="Q528" s="142">
        <v>4.4379999999999997</v>
      </c>
      <c r="R528" s="142">
        <v>5.9960000000000004</v>
      </c>
      <c r="S528" s="142">
        <v>81</v>
      </c>
      <c r="T528" s="142">
        <v>81</v>
      </c>
      <c r="U528" s="142">
        <v>117</v>
      </c>
      <c r="V528" s="142">
        <v>3.78</v>
      </c>
      <c r="W528" s="142">
        <v>3.78</v>
      </c>
      <c r="X528" s="142">
        <v>2.7</v>
      </c>
      <c r="Y528" s="142">
        <v>15</v>
      </c>
      <c r="Z528" s="142">
        <v>15</v>
      </c>
      <c r="AA528" s="142">
        <v>18.989999999999998</v>
      </c>
      <c r="AB528" s="142">
        <v>-0.1953</v>
      </c>
      <c r="AC528" s="142">
        <v>-0.1953</v>
      </c>
      <c r="AD528" s="142">
        <v>-0.27800000000000002</v>
      </c>
      <c r="AE528" s="142" t="s">
        <v>49</v>
      </c>
      <c r="AF528" s="142">
        <v>30.07</v>
      </c>
      <c r="AG528" s="142">
        <v>7.4674534117532306E-6</v>
      </c>
      <c r="AH528" s="142">
        <v>9.9000000000000005E-2</v>
      </c>
      <c r="AI528" s="142">
        <v>3.72</v>
      </c>
      <c r="AJ528" s="142">
        <v>4</v>
      </c>
      <c r="AK528" s="148">
        <v>1.3299999999999999E-25</v>
      </c>
      <c r="AL528" s="297"/>
      <c r="AM528" s="149">
        <f t="shared" si="110"/>
        <v>0</v>
      </c>
      <c r="AQ528" s="229"/>
      <c r="AR528" s="229"/>
      <c r="AS528"/>
    </row>
    <row r="529" spans="1:45" s="236" customFormat="1" x14ac:dyDescent="0.25">
      <c r="A529" s="141" t="s">
        <v>88</v>
      </c>
      <c r="B529" s="141">
        <v>1.583</v>
      </c>
      <c r="C529" s="142">
        <v>2.1248</v>
      </c>
      <c r="D529" s="172">
        <v>3.35</v>
      </c>
      <c r="E529" s="142">
        <f t="shared" si="111"/>
        <v>1.5766189759036144</v>
      </c>
      <c r="F529" s="142"/>
      <c r="G529" s="142">
        <v>2.008</v>
      </c>
      <c r="H529" s="142">
        <v>56492.4</v>
      </c>
      <c r="I529" s="142">
        <v>71</v>
      </c>
      <c r="J529" s="142">
        <v>29</v>
      </c>
      <c r="K529" s="142">
        <v>63.456000000000003</v>
      </c>
      <c r="L529" s="142">
        <v>1.2423</v>
      </c>
      <c r="M529" s="142"/>
      <c r="N529" s="142">
        <v>0.25</v>
      </c>
      <c r="O529" s="142">
        <v>6.2700000000000006E-2</v>
      </c>
      <c r="P529" s="142">
        <v>4.4379999999999997</v>
      </c>
      <c r="Q529" s="142">
        <v>4.4379999999999997</v>
      </c>
      <c r="R529" s="142">
        <v>5.9960000000000004</v>
      </c>
      <c r="S529" s="142">
        <v>81</v>
      </c>
      <c r="T529" s="142">
        <v>81</v>
      </c>
      <c r="U529" s="142">
        <v>117</v>
      </c>
      <c r="V529" s="142">
        <v>3.78</v>
      </c>
      <c r="W529" s="142">
        <v>3.78</v>
      </c>
      <c r="X529" s="142">
        <v>2.7</v>
      </c>
      <c r="Y529" s="142">
        <v>15</v>
      </c>
      <c r="Z529" s="142">
        <v>15</v>
      </c>
      <c r="AA529" s="142">
        <v>18.989999999999998</v>
      </c>
      <c r="AB529" s="142">
        <v>-0.1953</v>
      </c>
      <c r="AC529" s="142">
        <v>-0.1953</v>
      </c>
      <c r="AD529" s="142">
        <v>-0.27800000000000002</v>
      </c>
      <c r="AE529" s="142" t="s">
        <v>50</v>
      </c>
      <c r="AF529" s="142">
        <v>42.08</v>
      </c>
      <c r="AG529" s="142">
        <v>4.9578486170417476E-6</v>
      </c>
      <c r="AH529" s="142">
        <v>0.14199999999999999</v>
      </c>
      <c r="AI529" s="142">
        <v>4.03</v>
      </c>
      <c r="AJ529" s="142">
        <v>4.5</v>
      </c>
      <c r="AK529" s="148">
        <v>3.0699999999999999E-28</v>
      </c>
      <c r="AL529" s="297"/>
      <c r="AM529" s="149">
        <f t="shared" si="110"/>
        <v>0</v>
      </c>
      <c r="AQ529" s="229"/>
      <c r="AR529" s="229"/>
      <c r="AS529"/>
    </row>
    <row r="530" spans="1:45" s="236" customFormat="1" x14ac:dyDescent="0.25">
      <c r="A530" s="141" t="s">
        <v>88</v>
      </c>
      <c r="B530" s="141">
        <v>1.583</v>
      </c>
      <c r="C530" s="142">
        <v>2.1248</v>
      </c>
      <c r="D530" s="172">
        <v>3.39</v>
      </c>
      <c r="E530" s="142">
        <f t="shared" si="111"/>
        <v>1.5954442771084338</v>
      </c>
      <c r="F530" s="142"/>
      <c r="G530" s="142">
        <v>2.008</v>
      </c>
      <c r="H530" s="142">
        <v>56492.4</v>
      </c>
      <c r="I530" s="142">
        <v>71</v>
      </c>
      <c r="J530" s="142">
        <v>29</v>
      </c>
      <c r="K530" s="142">
        <v>63.456000000000003</v>
      </c>
      <c r="L530" s="142">
        <v>1.2423</v>
      </c>
      <c r="M530" s="142"/>
      <c r="N530" s="142">
        <v>0.25</v>
      </c>
      <c r="O530" s="142">
        <v>6.2700000000000006E-2</v>
      </c>
      <c r="P530" s="142">
        <v>4.4379999999999997</v>
      </c>
      <c r="Q530" s="142">
        <v>4.4379999999999997</v>
      </c>
      <c r="R530" s="142">
        <v>5.9960000000000004</v>
      </c>
      <c r="S530" s="142">
        <v>81</v>
      </c>
      <c r="T530" s="142">
        <v>81</v>
      </c>
      <c r="U530" s="142">
        <v>117</v>
      </c>
      <c r="V530" s="142">
        <v>3.78</v>
      </c>
      <c r="W530" s="142">
        <v>3.78</v>
      </c>
      <c r="X530" s="142">
        <v>2.7</v>
      </c>
      <c r="Y530" s="142">
        <v>15</v>
      </c>
      <c r="Z530" s="142">
        <v>15</v>
      </c>
      <c r="AA530" s="142">
        <v>18.989999999999998</v>
      </c>
      <c r="AB530" s="142">
        <v>-0.1953</v>
      </c>
      <c r="AC530" s="142">
        <v>-0.1953</v>
      </c>
      <c r="AD530" s="142">
        <v>-0.27800000000000002</v>
      </c>
      <c r="AE530" s="142" t="s">
        <v>51</v>
      </c>
      <c r="AF530" s="142">
        <v>44.1</v>
      </c>
      <c r="AG530" s="142">
        <v>4.5187843755253608E-6</v>
      </c>
      <c r="AH530" s="142">
        <v>0.152</v>
      </c>
      <c r="AI530" s="142">
        <v>4.16</v>
      </c>
      <c r="AJ530" s="142">
        <v>4.3</v>
      </c>
      <c r="AK530" s="148">
        <v>5.6599999999999997E-31</v>
      </c>
      <c r="AL530" s="297"/>
      <c r="AM530" s="149">
        <f t="shared" si="110"/>
        <v>0</v>
      </c>
      <c r="AQ530" s="229"/>
      <c r="AR530" s="229"/>
      <c r="AS530"/>
    </row>
    <row r="531" spans="1:45" s="236" customFormat="1" x14ac:dyDescent="0.25">
      <c r="A531" s="141" t="s">
        <v>88</v>
      </c>
      <c r="B531" s="141">
        <v>1.583</v>
      </c>
      <c r="C531" s="142">
        <v>2.1248</v>
      </c>
      <c r="D531" s="142"/>
      <c r="E531" s="142">
        <f t="shared" si="111"/>
        <v>0</v>
      </c>
      <c r="F531" s="142"/>
      <c r="G531" s="142">
        <v>2.008</v>
      </c>
      <c r="H531" s="142">
        <v>56492.4</v>
      </c>
      <c r="I531" s="142">
        <v>71</v>
      </c>
      <c r="J531" s="142">
        <v>29</v>
      </c>
      <c r="K531" s="142">
        <v>63.456000000000003</v>
      </c>
      <c r="L531" s="142">
        <v>1.2423</v>
      </c>
      <c r="M531" s="142"/>
      <c r="N531" s="142">
        <v>0.25</v>
      </c>
      <c r="O531" s="142">
        <v>6.2700000000000006E-2</v>
      </c>
      <c r="P531" s="142">
        <v>4.4379999999999997</v>
      </c>
      <c r="Q531" s="142">
        <v>4.4379999999999997</v>
      </c>
      <c r="R531" s="142">
        <v>5.9960000000000004</v>
      </c>
      <c r="S531" s="142">
        <v>81</v>
      </c>
      <c r="T531" s="142">
        <v>81</v>
      </c>
      <c r="U531" s="142">
        <v>117</v>
      </c>
      <c r="V531" s="142">
        <v>3.78</v>
      </c>
      <c r="W531" s="142">
        <v>3.78</v>
      </c>
      <c r="X531" s="142">
        <v>2.7</v>
      </c>
      <c r="Y531" s="142">
        <v>15</v>
      </c>
      <c r="Z531" s="142">
        <v>15</v>
      </c>
      <c r="AA531" s="142">
        <v>18.989999999999998</v>
      </c>
      <c r="AB531" s="142">
        <v>-0.1953</v>
      </c>
      <c r="AC531" s="142">
        <v>-0.1953</v>
      </c>
      <c r="AD531" s="142">
        <v>-0.27800000000000002</v>
      </c>
      <c r="AE531" s="142" t="s">
        <v>52</v>
      </c>
      <c r="AF531" s="142">
        <v>58.12</v>
      </c>
      <c r="AG531" s="142">
        <v>2.9135357642312415E-6</v>
      </c>
      <c r="AH531" s="142">
        <v>0.2</v>
      </c>
      <c r="AI531" s="142">
        <v>4.5199999999999996</v>
      </c>
      <c r="AJ531" s="142">
        <v>4.5</v>
      </c>
      <c r="AK531" s="144"/>
      <c r="AL531" s="297"/>
      <c r="AM531" s="149">
        <f t="shared" si="110"/>
        <v>0</v>
      </c>
      <c r="AQ531" s="229"/>
      <c r="AR531" s="229"/>
      <c r="AS531"/>
    </row>
    <row r="532" spans="1:45" s="236" customFormat="1" x14ac:dyDescent="0.25">
      <c r="A532" s="166" t="s">
        <v>88</v>
      </c>
      <c r="B532" s="166">
        <v>1.583</v>
      </c>
      <c r="C532" s="167">
        <v>2.1248</v>
      </c>
      <c r="D532" s="167"/>
      <c r="E532" s="167">
        <f t="shared" si="111"/>
        <v>0</v>
      </c>
      <c r="F532" s="167"/>
      <c r="G532" s="167">
        <v>2.008</v>
      </c>
      <c r="H532" s="167">
        <v>56492.4</v>
      </c>
      <c r="I532" s="167">
        <v>71</v>
      </c>
      <c r="J532" s="142">
        <v>29</v>
      </c>
      <c r="K532" s="142">
        <v>63.456000000000003</v>
      </c>
      <c r="L532" s="142">
        <v>1.2423</v>
      </c>
      <c r="M532" s="142"/>
      <c r="N532" s="142">
        <v>0.25</v>
      </c>
      <c r="O532" s="142">
        <v>6.2700000000000006E-2</v>
      </c>
      <c r="P532" s="142">
        <v>4.4379999999999997</v>
      </c>
      <c r="Q532" s="142">
        <v>4.4379999999999997</v>
      </c>
      <c r="R532" s="142">
        <v>5.9960000000000004</v>
      </c>
      <c r="S532" s="167">
        <v>81</v>
      </c>
      <c r="T532" s="167">
        <v>81</v>
      </c>
      <c r="U532" s="167">
        <v>117</v>
      </c>
      <c r="V532" s="167">
        <v>3.78</v>
      </c>
      <c r="W532" s="167">
        <v>3.78</v>
      </c>
      <c r="X532" s="142">
        <v>2.7</v>
      </c>
      <c r="Y532" s="167">
        <v>15</v>
      </c>
      <c r="Z532" s="167">
        <v>15</v>
      </c>
      <c r="AA532" s="167">
        <v>18.989999999999998</v>
      </c>
      <c r="AB532" s="167">
        <v>-0.1953</v>
      </c>
      <c r="AC532" s="167">
        <v>-0.1953</v>
      </c>
      <c r="AD532" s="167">
        <v>-0.27800000000000002</v>
      </c>
      <c r="AE532" s="167" t="s">
        <v>58</v>
      </c>
      <c r="AF532" s="167">
        <v>58.12</v>
      </c>
      <c r="AG532" s="167">
        <v>3.1459786150702568E-6</v>
      </c>
      <c r="AH532" s="167">
        <v>0.183</v>
      </c>
      <c r="AI532" s="167">
        <v>4.8</v>
      </c>
      <c r="AJ532" s="167">
        <v>4.42</v>
      </c>
      <c r="AK532" s="168"/>
      <c r="AL532" s="299"/>
      <c r="AM532" s="170">
        <f t="shared" si="110"/>
        <v>0</v>
      </c>
      <c r="AQ532" s="229"/>
      <c r="AR532" s="229"/>
      <c r="AS532"/>
    </row>
    <row r="533" spans="1:45" s="236" customFormat="1" x14ac:dyDescent="0.25">
      <c r="A533" s="141" t="s">
        <v>88</v>
      </c>
      <c r="B533" s="141">
        <v>1.583</v>
      </c>
      <c r="C533" s="142">
        <v>2.1248</v>
      </c>
      <c r="D533" s="172">
        <v>3.35</v>
      </c>
      <c r="E533" s="142">
        <f t="shared" ref="E533:E536" si="118">D533/C533</f>
        <v>1.5766189759036144</v>
      </c>
      <c r="F533" s="142"/>
      <c r="G533" s="142">
        <v>2.008</v>
      </c>
      <c r="H533" s="142">
        <v>56492.4</v>
      </c>
      <c r="I533" s="142">
        <v>71</v>
      </c>
      <c r="J533" s="142">
        <v>29</v>
      </c>
      <c r="K533" s="142">
        <v>63.456000000000003</v>
      </c>
      <c r="L533" s="142">
        <v>1.2423</v>
      </c>
      <c r="M533" s="142"/>
      <c r="N533" s="142">
        <v>0.25</v>
      </c>
      <c r="O533" s="142">
        <v>6.2700000000000006E-2</v>
      </c>
      <c r="P533" s="142">
        <v>4.4379999999999997</v>
      </c>
      <c r="Q533" s="142">
        <v>4.4379999999999997</v>
      </c>
      <c r="R533" s="142">
        <v>5.9960000000000004</v>
      </c>
      <c r="S533" s="142">
        <v>81</v>
      </c>
      <c r="T533" s="142">
        <v>81</v>
      </c>
      <c r="U533" s="142">
        <v>117</v>
      </c>
      <c r="V533" s="142">
        <v>3.78</v>
      </c>
      <c r="W533" s="142">
        <v>3.78</v>
      </c>
      <c r="X533" s="142">
        <v>2.7</v>
      </c>
      <c r="Y533" s="142">
        <v>15</v>
      </c>
      <c r="Z533" s="142">
        <v>15</v>
      </c>
      <c r="AA533" s="142">
        <v>18.989999999999998</v>
      </c>
      <c r="AB533" s="142">
        <v>-0.1953</v>
      </c>
      <c r="AC533" s="142">
        <v>-0.1953</v>
      </c>
      <c r="AD533" s="142">
        <v>-0.27800000000000002</v>
      </c>
      <c r="AE533" s="88" t="s">
        <v>53</v>
      </c>
      <c r="AF533" s="88">
        <v>83.8</v>
      </c>
      <c r="AG533" s="89"/>
      <c r="AH533" s="88">
        <v>5.0000000000000001E-3</v>
      </c>
      <c r="AI533" s="88">
        <v>4</v>
      </c>
      <c r="AJ533" s="88">
        <v>3.69</v>
      </c>
      <c r="AK533" s="120"/>
      <c r="AL533" s="296"/>
      <c r="AM533" s="97">
        <f t="shared" si="110"/>
        <v>0</v>
      </c>
      <c r="AQ533" s="229"/>
      <c r="AR533" s="229"/>
      <c r="AS533"/>
    </row>
    <row r="534" spans="1:45" s="236" customFormat="1" ht="20.25" x14ac:dyDescent="0.25">
      <c r="A534" s="141" t="s">
        <v>88</v>
      </c>
      <c r="B534" s="141">
        <v>1.583</v>
      </c>
      <c r="C534" s="142">
        <v>2.1248</v>
      </c>
      <c r="D534" s="172">
        <v>3.39</v>
      </c>
      <c r="E534" s="142">
        <f t="shared" si="118"/>
        <v>1.5954442771084338</v>
      </c>
      <c r="F534" s="142"/>
      <c r="G534" s="142">
        <v>2.008</v>
      </c>
      <c r="H534" s="142">
        <v>56492.4</v>
      </c>
      <c r="I534" s="142">
        <v>71</v>
      </c>
      <c r="J534" s="142">
        <v>29</v>
      </c>
      <c r="K534" s="142">
        <v>63.456000000000003</v>
      </c>
      <c r="L534" s="142">
        <v>1.2423</v>
      </c>
      <c r="M534" s="142"/>
      <c r="N534" s="142">
        <v>0.25</v>
      </c>
      <c r="O534" s="142">
        <v>6.2700000000000006E-2</v>
      </c>
      <c r="P534" s="142">
        <v>4.4379999999999997</v>
      </c>
      <c r="Q534" s="142">
        <v>4.4379999999999997</v>
      </c>
      <c r="R534" s="142">
        <v>5.9960000000000004</v>
      </c>
      <c r="S534" s="142">
        <v>81</v>
      </c>
      <c r="T534" s="142">
        <v>81</v>
      </c>
      <c r="U534" s="142">
        <v>117</v>
      </c>
      <c r="V534" s="142">
        <v>3.78</v>
      </c>
      <c r="W534" s="142">
        <v>3.78</v>
      </c>
      <c r="X534" s="142">
        <v>2.7</v>
      </c>
      <c r="Y534" s="142">
        <v>15</v>
      </c>
      <c r="Z534" s="142">
        <v>15</v>
      </c>
      <c r="AA534" s="142">
        <v>18.989999999999998</v>
      </c>
      <c r="AB534" s="142">
        <v>-0.1953</v>
      </c>
      <c r="AC534" s="142">
        <v>-0.1953</v>
      </c>
      <c r="AD534" s="142">
        <v>-0.27800000000000002</v>
      </c>
      <c r="AE534" s="88" t="s">
        <v>54</v>
      </c>
      <c r="AF534" s="88">
        <v>131.29</v>
      </c>
      <c r="AG534" s="89"/>
      <c r="AH534" s="88">
        <v>8.0000000000000002E-3</v>
      </c>
      <c r="AI534" s="88">
        <v>4.0999999999999996</v>
      </c>
      <c r="AJ534" s="88">
        <v>4.0999999999999996</v>
      </c>
      <c r="AK534" s="89"/>
      <c r="AL534" s="296"/>
      <c r="AM534" s="97">
        <f t="shared" si="110"/>
        <v>0</v>
      </c>
      <c r="AQ534" s="229"/>
      <c r="AR534" s="229"/>
      <c r="AS534"/>
    </row>
    <row r="535" spans="1:45" s="236" customFormat="1" x14ac:dyDescent="0.25">
      <c r="A535" s="141" t="s">
        <v>88</v>
      </c>
      <c r="B535" s="141">
        <v>1.583</v>
      </c>
      <c r="C535" s="142">
        <v>2.1248</v>
      </c>
      <c r="D535" s="142"/>
      <c r="E535" s="142">
        <f t="shared" si="118"/>
        <v>0</v>
      </c>
      <c r="F535" s="142"/>
      <c r="G535" s="142">
        <v>2.008</v>
      </c>
      <c r="H535" s="142">
        <v>56492.4</v>
      </c>
      <c r="I535" s="142">
        <v>71</v>
      </c>
      <c r="J535" s="142">
        <v>29</v>
      </c>
      <c r="K535" s="142">
        <v>63.456000000000003</v>
      </c>
      <c r="L535" s="142">
        <v>1.2423</v>
      </c>
      <c r="M535" s="142"/>
      <c r="N535" s="142">
        <v>0.25</v>
      </c>
      <c r="O535" s="142">
        <v>6.2700000000000006E-2</v>
      </c>
      <c r="P535" s="142">
        <v>4.4379999999999997</v>
      </c>
      <c r="Q535" s="142">
        <v>4.4379999999999997</v>
      </c>
      <c r="R535" s="142">
        <v>5.9960000000000004</v>
      </c>
      <c r="S535" s="142">
        <v>81</v>
      </c>
      <c r="T535" s="142">
        <v>81</v>
      </c>
      <c r="U535" s="142">
        <v>117</v>
      </c>
      <c r="V535" s="142">
        <v>3.78</v>
      </c>
      <c r="W535" s="142">
        <v>3.78</v>
      </c>
      <c r="X535" s="142">
        <v>2.7</v>
      </c>
      <c r="Y535" s="142">
        <v>15</v>
      </c>
      <c r="Z535" s="142">
        <v>15</v>
      </c>
      <c r="AA535" s="142">
        <v>18.989999999999998</v>
      </c>
      <c r="AB535" s="142">
        <v>-0.1953</v>
      </c>
      <c r="AC535" s="142">
        <v>-0.1953</v>
      </c>
      <c r="AD535" s="142">
        <v>-0.27800000000000002</v>
      </c>
      <c r="AE535" s="88" t="s">
        <v>55</v>
      </c>
      <c r="AF535" s="88">
        <v>146.06</v>
      </c>
      <c r="AG535" s="88"/>
      <c r="AH535" s="88">
        <v>0.21</v>
      </c>
      <c r="AI535" s="88">
        <v>5.13</v>
      </c>
      <c r="AJ535" s="88">
        <v>5.0999999999999996</v>
      </c>
      <c r="AK535" s="120"/>
      <c r="AL535" s="296"/>
      <c r="AM535" s="97">
        <f t="shared" si="110"/>
        <v>0</v>
      </c>
      <c r="AQ535" s="229"/>
      <c r="AR535" s="229"/>
      <c r="AS535"/>
    </row>
    <row r="536" spans="1:45" s="236" customFormat="1" x14ac:dyDescent="0.25">
      <c r="A536" s="166" t="s">
        <v>88</v>
      </c>
      <c r="B536" s="166">
        <v>1.583</v>
      </c>
      <c r="C536" s="167">
        <v>2.1248</v>
      </c>
      <c r="D536" s="167"/>
      <c r="E536" s="167">
        <f t="shared" si="118"/>
        <v>0</v>
      </c>
      <c r="F536" s="167"/>
      <c r="G536" s="167">
        <v>2.008</v>
      </c>
      <c r="H536" s="167">
        <v>56492.4</v>
      </c>
      <c r="I536" s="167">
        <v>71</v>
      </c>
      <c r="J536" s="142">
        <v>29</v>
      </c>
      <c r="K536" s="142">
        <v>63.456000000000003</v>
      </c>
      <c r="L536" s="142">
        <v>1.2423</v>
      </c>
      <c r="M536" s="142"/>
      <c r="N536" s="142">
        <v>0.25</v>
      </c>
      <c r="O536" s="142">
        <v>6.2700000000000006E-2</v>
      </c>
      <c r="P536" s="142">
        <v>4.4379999999999997</v>
      </c>
      <c r="Q536" s="142">
        <v>4.4379999999999997</v>
      </c>
      <c r="R536" s="142">
        <v>5.9960000000000004</v>
      </c>
      <c r="S536" s="167">
        <v>81</v>
      </c>
      <c r="T536" s="167">
        <v>81</v>
      </c>
      <c r="U536" s="167">
        <v>117</v>
      </c>
      <c r="V536" s="167">
        <v>3.78</v>
      </c>
      <c r="W536" s="167">
        <v>3.78</v>
      </c>
      <c r="X536" s="142">
        <v>2.7</v>
      </c>
      <c r="Y536" s="167">
        <v>15</v>
      </c>
      <c r="Z536" s="167">
        <v>15</v>
      </c>
      <c r="AA536" s="167">
        <v>18.989999999999998</v>
      </c>
      <c r="AB536" s="167">
        <v>-0.1953</v>
      </c>
      <c r="AC536" s="167">
        <v>-0.1953</v>
      </c>
      <c r="AD536" s="167">
        <v>-0.27800000000000002</v>
      </c>
      <c r="AE536" s="88" t="s">
        <v>56</v>
      </c>
      <c r="AF536" s="88">
        <v>222</v>
      </c>
      <c r="AG536" s="89"/>
      <c r="AH536" s="88">
        <v>8.0000000000000002E-3</v>
      </c>
      <c r="AI536" s="88">
        <v>4.2</v>
      </c>
      <c r="AJ536" s="88">
        <v>4.2</v>
      </c>
      <c r="AK536" s="120"/>
      <c r="AL536" s="296"/>
      <c r="AM536" s="97">
        <f t="shared" si="110"/>
        <v>0</v>
      </c>
      <c r="AQ536" s="229"/>
      <c r="AR536" s="229"/>
      <c r="AS536"/>
    </row>
    <row r="537" spans="1:45" s="236" customFormat="1" x14ac:dyDescent="0.25">
      <c r="A537" s="141" t="s">
        <v>89</v>
      </c>
      <c r="B537" s="141">
        <v>1.599</v>
      </c>
      <c r="C537" s="142">
        <v>2.08</v>
      </c>
      <c r="D537" s="172"/>
      <c r="E537" s="142">
        <f t="shared" si="111"/>
        <v>0</v>
      </c>
      <c r="F537" s="142"/>
      <c r="G537" s="142">
        <v>2.008</v>
      </c>
      <c r="H537" s="142">
        <v>56492.4</v>
      </c>
      <c r="I537" s="142">
        <v>71</v>
      </c>
      <c r="J537" s="142">
        <v>29</v>
      </c>
      <c r="K537" s="142">
        <v>63.456000000000003</v>
      </c>
      <c r="L537" s="142">
        <v>1.2369000000000001</v>
      </c>
      <c r="M537" s="142"/>
      <c r="N537" s="142">
        <v>0.25</v>
      </c>
      <c r="O537" s="142">
        <v>6.2700000000000006E-2</v>
      </c>
      <c r="P537" s="142">
        <v>4.4379999999999997</v>
      </c>
      <c r="Q537" s="142">
        <v>4.4379999999999997</v>
      </c>
      <c r="R537" s="142">
        <v>5.9960000000000004</v>
      </c>
      <c r="S537" s="142">
        <v>81</v>
      </c>
      <c r="T537" s="142">
        <v>81</v>
      </c>
      <c r="U537" s="142">
        <v>117</v>
      </c>
      <c r="V537" s="142">
        <v>3.78</v>
      </c>
      <c r="W537" s="142">
        <v>3.78</v>
      </c>
      <c r="X537" s="142">
        <v>3.54</v>
      </c>
      <c r="Y537" s="142">
        <v>15</v>
      </c>
      <c r="Z537" s="142">
        <v>15</v>
      </c>
      <c r="AA537" s="142">
        <v>35.453000000000003</v>
      </c>
      <c r="AB537" s="142">
        <v>-0.18179999999999999</v>
      </c>
      <c r="AC537" s="142">
        <f>AB537</f>
        <v>-0.18179999999999999</v>
      </c>
      <c r="AD537" s="142">
        <v>-0.186</v>
      </c>
      <c r="AE537" s="142" t="s">
        <v>42</v>
      </c>
      <c r="AF537" s="142">
        <v>4.0019999999999998</v>
      </c>
      <c r="AG537" s="143">
        <v>1.213598928416634E-4</v>
      </c>
      <c r="AH537" s="142">
        <v>-0.39</v>
      </c>
      <c r="AI537" s="142">
        <v>2.66</v>
      </c>
      <c r="AJ537" s="142">
        <v>2.6</v>
      </c>
      <c r="AK537" s="144"/>
      <c r="AL537" s="297"/>
      <c r="AM537" s="146">
        <f>AK537*10000*(AL537)*10000000000</f>
        <v>0</v>
      </c>
      <c r="AQ537" s="229"/>
      <c r="AR537" s="229"/>
      <c r="AS537"/>
    </row>
    <row r="538" spans="1:45" s="236" customFormat="1" x14ac:dyDescent="0.25">
      <c r="A538" s="141" t="s">
        <v>89</v>
      </c>
      <c r="B538" s="141">
        <v>1.599</v>
      </c>
      <c r="C538" s="142">
        <v>2.08</v>
      </c>
      <c r="D538" s="142"/>
      <c r="E538" s="142">
        <f t="shared" si="111"/>
        <v>0</v>
      </c>
      <c r="F538" s="142"/>
      <c r="G538" s="142">
        <v>2.008</v>
      </c>
      <c r="H538" s="142">
        <v>56492.4</v>
      </c>
      <c r="I538" s="142">
        <v>71</v>
      </c>
      <c r="J538" s="142">
        <v>29</v>
      </c>
      <c r="K538" s="142">
        <v>63.456000000000003</v>
      </c>
      <c r="L538" s="142">
        <v>1.2369000000000001</v>
      </c>
      <c r="M538" s="142"/>
      <c r="N538" s="142">
        <v>0.25</v>
      </c>
      <c r="O538" s="142">
        <v>6.2700000000000006E-2</v>
      </c>
      <c r="P538" s="142">
        <v>4.4379999999999997</v>
      </c>
      <c r="Q538" s="142">
        <v>4.4379999999999997</v>
      </c>
      <c r="R538" s="142">
        <v>5.9960000000000004</v>
      </c>
      <c r="S538" s="142">
        <v>81</v>
      </c>
      <c r="T538" s="142">
        <v>81</v>
      </c>
      <c r="U538" s="142">
        <v>117</v>
      </c>
      <c r="V538" s="142">
        <v>3.78</v>
      </c>
      <c r="W538" s="142">
        <v>3.78</v>
      </c>
      <c r="X538" s="142">
        <v>3.54</v>
      </c>
      <c r="Y538" s="142">
        <v>15</v>
      </c>
      <c r="Z538" s="142">
        <v>15</v>
      </c>
      <c r="AA538" s="142">
        <v>35.453000000000003</v>
      </c>
      <c r="AB538" s="142">
        <v>-0.18179999999999999</v>
      </c>
      <c r="AC538" s="142">
        <f t="shared" ref="AC538:AC566" si="119">AB538</f>
        <v>-0.18179999999999999</v>
      </c>
      <c r="AD538" s="142">
        <v>-0.186</v>
      </c>
      <c r="AE538" s="142" t="s">
        <v>43</v>
      </c>
      <c r="AF538" s="142">
        <v>2.0099999999999998</v>
      </c>
      <c r="AG538" s="143">
        <v>1.0828692705685033E-4</v>
      </c>
      <c r="AH538" s="142">
        <v>-0.217</v>
      </c>
      <c r="AI538" s="142">
        <v>2.76</v>
      </c>
      <c r="AJ538" s="142">
        <v>2.89</v>
      </c>
      <c r="AK538" s="144"/>
      <c r="AL538" s="297"/>
      <c r="AM538" s="146">
        <f>AK538*10000*(AL538)*10000000000</f>
        <v>0</v>
      </c>
      <c r="AQ538" s="229"/>
      <c r="AR538" s="229"/>
      <c r="AS538"/>
    </row>
    <row r="539" spans="1:45" s="236" customFormat="1" x14ac:dyDescent="0.25">
      <c r="A539" s="141" t="s">
        <v>89</v>
      </c>
      <c r="B539" s="141">
        <v>1.599</v>
      </c>
      <c r="C539" s="142">
        <v>2.08</v>
      </c>
      <c r="D539" s="142"/>
      <c r="E539" s="142">
        <f t="shared" si="111"/>
        <v>0</v>
      </c>
      <c r="F539" s="142"/>
      <c r="G539" s="142">
        <v>2.008</v>
      </c>
      <c r="H539" s="142">
        <v>56492.4</v>
      </c>
      <c r="I539" s="142">
        <v>71</v>
      </c>
      <c r="J539" s="142">
        <v>29</v>
      </c>
      <c r="K539" s="142">
        <v>63.456000000000003</v>
      </c>
      <c r="L539" s="142">
        <v>1.2369000000000001</v>
      </c>
      <c r="M539" s="142"/>
      <c r="N539" s="142">
        <v>0.25</v>
      </c>
      <c r="O539" s="142">
        <v>6.2700000000000006E-2</v>
      </c>
      <c r="P539" s="142">
        <v>4.4379999999999997</v>
      </c>
      <c r="Q539" s="142">
        <v>4.4379999999999997</v>
      </c>
      <c r="R539" s="142">
        <v>5.9960000000000004</v>
      </c>
      <c r="S539" s="142">
        <v>81</v>
      </c>
      <c r="T539" s="142">
        <v>81</v>
      </c>
      <c r="U539" s="142">
        <v>117</v>
      </c>
      <c r="V539" s="142">
        <v>3.78</v>
      </c>
      <c r="W539" s="142">
        <v>3.78</v>
      </c>
      <c r="X539" s="142">
        <v>3.54</v>
      </c>
      <c r="Y539" s="142">
        <v>15</v>
      </c>
      <c r="Z539" s="142">
        <v>15</v>
      </c>
      <c r="AA539" s="142">
        <v>35.453000000000003</v>
      </c>
      <c r="AB539" s="142">
        <v>-0.18179999999999999</v>
      </c>
      <c r="AC539" s="142">
        <f t="shared" si="119"/>
        <v>-0.18179999999999999</v>
      </c>
      <c r="AD539" s="142">
        <v>-0.186</v>
      </c>
      <c r="AE539" s="142" t="s">
        <v>44</v>
      </c>
      <c r="AF539" s="142">
        <v>31.998999999999999</v>
      </c>
      <c r="AG539" s="143">
        <v>1.5402755908922099E-5</v>
      </c>
      <c r="AH539" s="142">
        <v>2.1999999999999999E-2</v>
      </c>
      <c r="AI539" s="142">
        <v>2.94</v>
      </c>
      <c r="AJ539" s="142">
        <v>3.46</v>
      </c>
      <c r="AK539" s="144"/>
      <c r="AL539" s="297"/>
      <c r="AM539" s="146">
        <f>AK539*10000*(AL539)*10000000000</f>
        <v>0</v>
      </c>
      <c r="AQ539" s="229"/>
      <c r="AR539" s="229"/>
      <c r="AS539"/>
    </row>
    <row r="540" spans="1:45" s="236" customFormat="1" x14ac:dyDescent="0.35">
      <c r="A540" s="141" t="s">
        <v>89</v>
      </c>
      <c r="B540" s="141">
        <v>1.599</v>
      </c>
      <c r="C540" s="142">
        <v>2.08</v>
      </c>
      <c r="D540" s="142">
        <v>2.85</v>
      </c>
      <c r="E540" s="142">
        <f t="shared" si="111"/>
        <v>1.3701923076923077</v>
      </c>
      <c r="F540" s="142"/>
      <c r="G540" s="142">
        <v>2.008</v>
      </c>
      <c r="H540" s="142">
        <v>56492.4</v>
      </c>
      <c r="I540" s="142">
        <v>71</v>
      </c>
      <c r="J540" s="142">
        <v>29</v>
      </c>
      <c r="K540" s="142">
        <v>63.456000000000003</v>
      </c>
      <c r="L540" s="142">
        <v>1.2369000000000001</v>
      </c>
      <c r="M540" s="142"/>
      <c r="N540" s="142">
        <v>0.25</v>
      </c>
      <c r="O540" s="142">
        <v>6.2700000000000006E-2</v>
      </c>
      <c r="P540" s="142">
        <v>4.4379999999999997</v>
      </c>
      <c r="Q540" s="142">
        <v>4.4379999999999997</v>
      </c>
      <c r="R540" s="142">
        <v>5.9960000000000004</v>
      </c>
      <c r="S540" s="142">
        <v>81</v>
      </c>
      <c r="T540" s="142">
        <v>81</v>
      </c>
      <c r="U540" s="142">
        <v>117</v>
      </c>
      <c r="V540" s="142">
        <v>3.78</v>
      </c>
      <c r="W540" s="142">
        <v>3.78</v>
      </c>
      <c r="X540" s="142">
        <v>3.54</v>
      </c>
      <c r="Y540" s="142">
        <v>15</v>
      </c>
      <c r="Z540" s="142">
        <v>15</v>
      </c>
      <c r="AA540" s="142">
        <v>35.453000000000003</v>
      </c>
      <c r="AB540" s="142">
        <v>-0.18179999999999999</v>
      </c>
      <c r="AC540" s="142">
        <f t="shared" si="119"/>
        <v>-0.18179999999999999</v>
      </c>
      <c r="AD540" s="142">
        <v>-0.186</v>
      </c>
      <c r="AE540" s="142" t="s">
        <v>45</v>
      </c>
      <c r="AF540" s="142">
        <v>44.01</v>
      </c>
      <c r="AG540" s="143">
        <v>8.9625087063364713E-6</v>
      </c>
      <c r="AH540" s="142">
        <v>0.22500000000000001</v>
      </c>
      <c r="AI540" s="142">
        <v>3.24</v>
      </c>
      <c r="AJ540" s="142">
        <v>3.3</v>
      </c>
      <c r="AK540" s="281">
        <v>1.2E-15</v>
      </c>
      <c r="AL540" s="297"/>
      <c r="AM540" s="146">
        <f>AK541*10000*(AL540)*10000000000</f>
        <v>0</v>
      </c>
      <c r="AQ540" s="229"/>
      <c r="AR540" s="229"/>
      <c r="AS540"/>
    </row>
    <row r="541" spans="1:45" s="228" customFormat="1" x14ac:dyDescent="0.25">
      <c r="A541" s="141" t="s">
        <v>89</v>
      </c>
      <c r="B541" s="141">
        <v>1.599</v>
      </c>
      <c r="C541" s="142">
        <v>2.08</v>
      </c>
      <c r="D541" s="142"/>
      <c r="E541" s="142">
        <f t="shared" si="111"/>
        <v>0</v>
      </c>
      <c r="F541" s="142"/>
      <c r="G541" s="142">
        <v>2.008</v>
      </c>
      <c r="H541" s="142">
        <v>56492.4</v>
      </c>
      <c r="I541" s="142">
        <v>71</v>
      </c>
      <c r="J541" s="142">
        <v>29</v>
      </c>
      <c r="K541" s="142">
        <v>63.456000000000003</v>
      </c>
      <c r="L541" s="142">
        <v>1.2369000000000001</v>
      </c>
      <c r="M541" s="142"/>
      <c r="N541" s="142">
        <v>0.25</v>
      </c>
      <c r="O541" s="142">
        <v>6.2700000000000006E-2</v>
      </c>
      <c r="P541" s="142">
        <v>4.4379999999999997</v>
      </c>
      <c r="Q541" s="142">
        <v>4.4379999999999997</v>
      </c>
      <c r="R541" s="142">
        <v>5.9960000000000004</v>
      </c>
      <c r="S541" s="142">
        <v>81</v>
      </c>
      <c r="T541" s="142">
        <v>81</v>
      </c>
      <c r="U541" s="142">
        <v>117</v>
      </c>
      <c r="V541" s="142">
        <v>3.78</v>
      </c>
      <c r="W541" s="142">
        <v>3.78</v>
      </c>
      <c r="X541" s="142">
        <v>3.54</v>
      </c>
      <c r="Y541" s="142">
        <v>15</v>
      </c>
      <c r="Z541" s="142">
        <v>15</v>
      </c>
      <c r="AA541" s="142">
        <v>35.453000000000003</v>
      </c>
      <c r="AB541" s="142">
        <v>-0.18179999999999999</v>
      </c>
      <c r="AC541" s="142">
        <f t="shared" si="119"/>
        <v>-0.18179999999999999</v>
      </c>
      <c r="AD541" s="142">
        <v>-0.186</v>
      </c>
      <c r="AE541" s="142" t="s">
        <v>46</v>
      </c>
      <c r="AF541" s="142">
        <v>28</v>
      </c>
      <c r="AG541" s="143">
        <v>1.4859953853764374E-5</v>
      </c>
      <c r="AH541" s="142">
        <v>3.6999999999999998E-2</v>
      </c>
      <c r="AI541" s="142">
        <v>3.13</v>
      </c>
      <c r="AJ541" s="142">
        <v>3.64</v>
      </c>
      <c r="AK541" s="144"/>
      <c r="AL541" s="297"/>
      <c r="AM541" s="146">
        <f>AK542*10000*(AL541)*10000000000</f>
        <v>0</v>
      </c>
      <c r="AQ541" s="229"/>
      <c r="AR541" s="229"/>
      <c r="AS541"/>
    </row>
    <row r="542" spans="1:45" s="228" customFormat="1" x14ac:dyDescent="0.25">
      <c r="A542" s="141" t="s">
        <v>89</v>
      </c>
      <c r="B542" s="141">
        <v>1.599</v>
      </c>
      <c r="C542" s="142">
        <v>2.08</v>
      </c>
      <c r="D542" s="142">
        <v>3.24</v>
      </c>
      <c r="E542" s="142">
        <f>D543/C542</f>
        <v>0</v>
      </c>
      <c r="F542" s="142"/>
      <c r="G542" s="142">
        <v>2.008</v>
      </c>
      <c r="H542" s="142">
        <v>56492.4</v>
      </c>
      <c r="I542" s="142">
        <v>71</v>
      </c>
      <c r="J542" s="142">
        <v>29</v>
      </c>
      <c r="K542" s="142">
        <v>63.456000000000003</v>
      </c>
      <c r="L542" s="142">
        <v>1.2369000000000001</v>
      </c>
      <c r="M542" s="142"/>
      <c r="N542" s="142">
        <v>0.25</v>
      </c>
      <c r="O542" s="142">
        <v>6.2700000000000006E-2</v>
      </c>
      <c r="P542" s="142">
        <v>4.4379999999999997</v>
      </c>
      <c r="Q542" s="142">
        <v>4.4379999999999997</v>
      </c>
      <c r="R542" s="142">
        <v>5.9960000000000004</v>
      </c>
      <c r="S542" s="142">
        <v>81</v>
      </c>
      <c r="T542" s="142">
        <v>81</v>
      </c>
      <c r="U542" s="142">
        <v>117</v>
      </c>
      <c r="V542" s="142">
        <v>3.78</v>
      </c>
      <c r="W542" s="142">
        <v>3.78</v>
      </c>
      <c r="X542" s="142">
        <v>3.54</v>
      </c>
      <c r="Y542" s="142">
        <v>15</v>
      </c>
      <c r="Z542" s="142">
        <v>15</v>
      </c>
      <c r="AA542" s="142">
        <v>35.453000000000003</v>
      </c>
      <c r="AB542" s="142">
        <v>-0.18179999999999999</v>
      </c>
      <c r="AC542" s="142">
        <f t="shared" si="119"/>
        <v>-0.18179999999999999</v>
      </c>
      <c r="AD542" s="142">
        <v>-0.186</v>
      </c>
      <c r="AE542" s="142" t="s">
        <v>47</v>
      </c>
      <c r="AF542" s="142">
        <v>16.04</v>
      </c>
      <c r="AG542" s="143">
        <v>1.6328551327402565E-5</v>
      </c>
      <c r="AH542" s="142">
        <v>1.0999999999999999E-2</v>
      </c>
      <c r="AI542" s="142">
        <v>3.25</v>
      </c>
      <c r="AJ542" s="142">
        <v>3.8</v>
      </c>
      <c r="AK542" s="148">
        <v>5.2999999999999999E-21</v>
      </c>
      <c r="AL542" s="297"/>
      <c r="AM542" s="146" t="e">
        <f>#REF!*10000*(AL542)*10000000000</f>
        <v>#REF!</v>
      </c>
      <c r="AQ542" s="229"/>
      <c r="AR542" s="229"/>
      <c r="AS542"/>
    </row>
    <row r="543" spans="1:45" s="228" customFormat="1" x14ac:dyDescent="0.25">
      <c r="A543" s="141" t="s">
        <v>89</v>
      </c>
      <c r="B543" s="141">
        <v>1.599</v>
      </c>
      <c r="C543" s="142">
        <v>2.08</v>
      </c>
      <c r="D543" s="142"/>
      <c r="E543" s="142">
        <f>D544/C543</f>
        <v>0</v>
      </c>
      <c r="F543" s="142"/>
      <c r="G543" s="142">
        <v>2.008</v>
      </c>
      <c r="H543" s="142">
        <v>56492.4</v>
      </c>
      <c r="I543" s="142">
        <v>71</v>
      </c>
      <c r="J543" s="142">
        <v>29</v>
      </c>
      <c r="K543" s="142">
        <v>63.456000000000003</v>
      </c>
      <c r="L543" s="142">
        <v>1.2369000000000001</v>
      </c>
      <c r="M543" s="142"/>
      <c r="N543" s="142">
        <v>0.25</v>
      </c>
      <c r="O543" s="142">
        <v>6.2700000000000006E-2</v>
      </c>
      <c r="P543" s="142">
        <v>4.4379999999999997</v>
      </c>
      <c r="Q543" s="142">
        <v>4.4379999999999997</v>
      </c>
      <c r="R543" s="142">
        <v>5.9960000000000004</v>
      </c>
      <c r="S543" s="142">
        <v>81</v>
      </c>
      <c r="T543" s="142">
        <v>81</v>
      </c>
      <c r="U543" s="142">
        <v>117</v>
      </c>
      <c r="V543" s="142">
        <v>3.78</v>
      </c>
      <c r="W543" s="142">
        <v>3.78</v>
      </c>
      <c r="X543" s="142">
        <v>3.54</v>
      </c>
      <c r="Y543" s="142">
        <v>15</v>
      </c>
      <c r="Z543" s="142">
        <v>15</v>
      </c>
      <c r="AA543" s="142">
        <v>35.453000000000003</v>
      </c>
      <c r="AB543" s="142">
        <v>-0.18179999999999999</v>
      </c>
      <c r="AC543" s="142">
        <f t="shared" si="119"/>
        <v>-0.18179999999999999</v>
      </c>
      <c r="AD543" s="142">
        <v>-0.186</v>
      </c>
      <c r="AE543" s="142" t="s">
        <v>48</v>
      </c>
      <c r="AF543" s="142">
        <v>28.05</v>
      </c>
      <c r="AG543" s="142">
        <v>8.597859657763983E-6</v>
      </c>
      <c r="AH543" s="142">
        <v>8.6999999999999994E-2</v>
      </c>
      <c r="AI543" s="142">
        <v>3.59</v>
      </c>
      <c r="AJ543" s="142">
        <v>3.9</v>
      </c>
      <c r="AK543" s="286"/>
      <c r="AL543" s="297"/>
      <c r="AM543" s="149">
        <f t="shared" ref="AM543:AM565" si="120">AK543*10000*(AL543)*10000000000</f>
        <v>0</v>
      </c>
      <c r="AQ543" s="229"/>
      <c r="AR543" s="229"/>
      <c r="AS543"/>
    </row>
    <row r="544" spans="1:45" s="228" customFormat="1" x14ac:dyDescent="0.25">
      <c r="A544" s="141" t="s">
        <v>89</v>
      </c>
      <c r="B544" s="141">
        <v>1.599</v>
      </c>
      <c r="C544" s="142">
        <v>2.08</v>
      </c>
      <c r="D544" s="172"/>
      <c r="E544" s="142">
        <f>D545/C544</f>
        <v>0</v>
      </c>
      <c r="F544" s="142"/>
      <c r="G544" s="142">
        <v>2.008</v>
      </c>
      <c r="H544" s="142">
        <v>56492.4</v>
      </c>
      <c r="I544" s="142">
        <v>71</v>
      </c>
      <c r="J544" s="142">
        <v>29</v>
      </c>
      <c r="K544" s="142">
        <v>63.456000000000003</v>
      </c>
      <c r="L544" s="142">
        <v>1.2369000000000001</v>
      </c>
      <c r="M544" s="142"/>
      <c r="N544" s="142">
        <v>0.25</v>
      </c>
      <c r="O544" s="142">
        <v>6.2700000000000006E-2</v>
      </c>
      <c r="P544" s="142">
        <v>4.4379999999999997</v>
      </c>
      <c r="Q544" s="142">
        <v>4.4379999999999997</v>
      </c>
      <c r="R544" s="142">
        <v>5.9960000000000004</v>
      </c>
      <c r="S544" s="142">
        <v>81</v>
      </c>
      <c r="T544" s="142">
        <v>81</v>
      </c>
      <c r="U544" s="142">
        <v>117</v>
      </c>
      <c r="V544" s="142">
        <v>3.78</v>
      </c>
      <c r="W544" s="142">
        <v>3.78</v>
      </c>
      <c r="X544" s="142">
        <v>3.54</v>
      </c>
      <c r="Y544" s="142">
        <v>15</v>
      </c>
      <c r="Z544" s="142">
        <v>15</v>
      </c>
      <c r="AA544" s="142">
        <v>35.453000000000003</v>
      </c>
      <c r="AB544" s="142">
        <v>-0.18179999999999999</v>
      </c>
      <c r="AC544" s="142">
        <f t="shared" si="119"/>
        <v>-0.18179999999999999</v>
      </c>
      <c r="AD544" s="142">
        <v>-0.186</v>
      </c>
      <c r="AE544" s="142" t="s">
        <v>49</v>
      </c>
      <c r="AF544" s="142">
        <v>30.07</v>
      </c>
      <c r="AG544" s="142">
        <v>7.4674534117532306E-6</v>
      </c>
      <c r="AH544" s="142">
        <v>9.9000000000000005E-2</v>
      </c>
      <c r="AI544" s="142">
        <v>3.72</v>
      </c>
      <c r="AJ544" s="142">
        <v>4</v>
      </c>
      <c r="AK544" s="286"/>
      <c r="AL544" s="297"/>
      <c r="AM544" s="149">
        <f t="shared" si="120"/>
        <v>0</v>
      </c>
      <c r="AQ544" s="229"/>
      <c r="AR544" s="229"/>
      <c r="AS544"/>
    </row>
    <row r="545" spans="1:45" s="228" customFormat="1" x14ac:dyDescent="0.25">
      <c r="A545" s="141" t="s">
        <v>89</v>
      </c>
      <c r="B545" s="141">
        <v>1.599</v>
      </c>
      <c r="C545" s="142">
        <v>2.08</v>
      </c>
      <c r="D545" s="172"/>
      <c r="E545" s="142">
        <f>D546/C545</f>
        <v>0</v>
      </c>
      <c r="F545" s="142"/>
      <c r="G545" s="142">
        <v>2.008</v>
      </c>
      <c r="H545" s="142">
        <v>56492.4</v>
      </c>
      <c r="I545" s="142">
        <v>71</v>
      </c>
      <c r="J545" s="142">
        <v>29</v>
      </c>
      <c r="K545" s="142">
        <v>63.456000000000003</v>
      </c>
      <c r="L545" s="142">
        <v>1.2369000000000001</v>
      </c>
      <c r="M545" s="142"/>
      <c r="N545" s="142">
        <v>0.25</v>
      </c>
      <c r="O545" s="142">
        <v>6.2700000000000006E-2</v>
      </c>
      <c r="P545" s="142">
        <v>4.4379999999999997</v>
      </c>
      <c r="Q545" s="142">
        <v>4.4379999999999997</v>
      </c>
      <c r="R545" s="142">
        <v>5.9960000000000004</v>
      </c>
      <c r="S545" s="142">
        <v>81</v>
      </c>
      <c r="T545" s="142">
        <v>81</v>
      </c>
      <c r="U545" s="142">
        <v>117</v>
      </c>
      <c r="V545" s="142">
        <v>3.78</v>
      </c>
      <c r="W545" s="142">
        <v>3.78</v>
      </c>
      <c r="X545" s="142">
        <v>3.54</v>
      </c>
      <c r="Y545" s="142">
        <v>15</v>
      </c>
      <c r="Z545" s="142">
        <v>15</v>
      </c>
      <c r="AA545" s="142">
        <v>35.453000000000003</v>
      </c>
      <c r="AB545" s="142">
        <v>-0.18179999999999999</v>
      </c>
      <c r="AC545" s="142">
        <f t="shared" si="119"/>
        <v>-0.18179999999999999</v>
      </c>
      <c r="AD545" s="142">
        <v>-0.186</v>
      </c>
      <c r="AE545" s="142" t="s">
        <v>50</v>
      </c>
      <c r="AF545" s="142">
        <v>42.08</v>
      </c>
      <c r="AG545" s="142">
        <v>4.9578486170417476E-6</v>
      </c>
      <c r="AH545" s="142">
        <v>0.14199999999999999</v>
      </c>
      <c r="AI545" s="142">
        <v>4.03</v>
      </c>
      <c r="AJ545" s="142">
        <v>4.5</v>
      </c>
      <c r="AK545" s="286"/>
      <c r="AL545" s="297"/>
      <c r="AM545" s="149">
        <f t="shared" si="120"/>
        <v>0</v>
      </c>
      <c r="AQ545" s="229"/>
      <c r="AR545" s="229"/>
      <c r="AS545"/>
    </row>
    <row r="546" spans="1:45" s="228" customFormat="1" x14ac:dyDescent="0.25">
      <c r="A546" s="141" t="s">
        <v>89</v>
      </c>
      <c r="B546" s="141">
        <v>1.599</v>
      </c>
      <c r="C546" s="142">
        <v>2.08</v>
      </c>
      <c r="D546" s="172"/>
      <c r="E546" s="142">
        <f>D546/C546</f>
        <v>0</v>
      </c>
      <c r="F546" s="142"/>
      <c r="G546" s="142">
        <v>2.008</v>
      </c>
      <c r="H546" s="142">
        <v>56492.4</v>
      </c>
      <c r="I546" s="142">
        <v>71</v>
      </c>
      <c r="J546" s="142">
        <v>29</v>
      </c>
      <c r="K546" s="142">
        <v>63.456000000000003</v>
      </c>
      <c r="L546" s="142">
        <v>1.2369000000000001</v>
      </c>
      <c r="M546" s="142"/>
      <c r="N546" s="142">
        <v>0.25</v>
      </c>
      <c r="O546" s="142">
        <v>6.2700000000000006E-2</v>
      </c>
      <c r="P546" s="142">
        <v>4.4379999999999997</v>
      </c>
      <c r="Q546" s="142">
        <v>4.4379999999999997</v>
      </c>
      <c r="R546" s="142">
        <v>5.9960000000000004</v>
      </c>
      <c r="S546" s="142">
        <v>81</v>
      </c>
      <c r="T546" s="142">
        <v>81</v>
      </c>
      <c r="U546" s="142">
        <v>117</v>
      </c>
      <c r="V546" s="142">
        <v>3.78</v>
      </c>
      <c r="W546" s="142">
        <v>3.78</v>
      </c>
      <c r="X546" s="142">
        <v>3.54</v>
      </c>
      <c r="Y546" s="142">
        <v>15</v>
      </c>
      <c r="Z546" s="142">
        <v>15</v>
      </c>
      <c r="AA546" s="142">
        <v>35.453000000000003</v>
      </c>
      <c r="AB546" s="142">
        <v>-0.18179999999999999</v>
      </c>
      <c r="AC546" s="142">
        <f t="shared" si="119"/>
        <v>-0.18179999999999999</v>
      </c>
      <c r="AD546" s="142">
        <v>-0.186</v>
      </c>
      <c r="AE546" s="142" t="s">
        <v>51</v>
      </c>
      <c r="AF546" s="142">
        <v>44.1</v>
      </c>
      <c r="AG546" s="142">
        <v>4.5187843755253608E-6</v>
      </c>
      <c r="AH546" s="142">
        <v>0.152</v>
      </c>
      <c r="AI546" s="142">
        <v>4.16</v>
      </c>
      <c r="AJ546" s="142">
        <v>4.3</v>
      </c>
      <c r="AK546" s="286"/>
      <c r="AL546" s="297"/>
      <c r="AM546" s="149">
        <f t="shared" si="120"/>
        <v>0</v>
      </c>
      <c r="AQ546" s="229"/>
      <c r="AR546" s="229"/>
      <c r="AS546"/>
    </row>
    <row r="547" spans="1:45" s="228" customFormat="1" x14ac:dyDescent="0.25">
      <c r="A547" s="141" t="s">
        <v>89</v>
      </c>
      <c r="B547" s="141">
        <v>1.599</v>
      </c>
      <c r="C547" s="142">
        <v>2.08</v>
      </c>
      <c r="D547" s="142"/>
      <c r="E547" s="142">
        <f t="shared" si="111"/>
        <v>0</v>
      </c>
      <c r="F547" s="142"/>
      <c r="G547" s="142">
        <v>2.008</v>
      </c>
      <c r="H547" s="142">
        <v>56492.4</v>
      </c>
      <c r="I547" s="142">
        <v>71</v>
      </c>
      <c r="J547" s="142">
        <v>29</v>
      </c>
      <c r="K547" s="142">
        <v>63.456000000000003</v>
      </c>
      <c r="L547" s="142">
        <v>1.2369000000000001</v>
      </c>
      <c r="M547" s="142"/>
      <c r="N547" s="142">
        <v>0.25</v>
      </c>
      <c r="O547" s="142">
        <v>6.2700000000000006E-2</v>
      </c>
      <c r="P547" s="142">
        <v>4.4379999999999997</v>
      </c>
      <c r="Q547" s="142">
        <v>4.4379999999999997</v>
      </c>
      <c r="R547" s="142">
        <v>5.9960000000000004</v>
      </c>
      <c r="S547" s="142">
        <v>81</v>
      </c>
      <c r="T547" s="142">
        <v>81</v>
      </c>
      <c r="U547" s="142">
        <v>117</v>
      </c>
      <c r="V547" s="142">
        <v>3.78</v>
      </c>
      <c r="W547" s="142">
        <v>3.78</v>
      </c>
      <c r="X547" s="142">
        <v>3.54</v>
      </c>
      <c r="Y547" s="142">
        <v>15</v>
      </c>
      <c r="Z547" s="142">
        <v>15</v>
      </c>
      <c r="AA547" s="142">
        <v>35.453000000000003</v>
      </c>
      <c r="AB547" s="142">
        <v>-0.18179999999999999</v>
      </c>
      <c r="AC547" s="142">
        <f t="shared" si="119"/>
        <v>-0.18179999999999999</v>
      </c>
      <c r="AD547" s="142">
        <v>-0.186</v>
      </c>
      <c r="AE547" s="142" t="s">
        <v>52</v>
      </c>
      <c r="AF547" s="142">
        <v>58.12</v>
      </c>
      <c r="AG547" s="142">
        <v>2.9135357642312415E-6</v>
      </c>
      <c r="AH547" s="142">
        <v>0.2</v>
      </c>
      <c r="AI547" s="142">
        <v>4.5199999999999996</v>
      </c>
      <c r="AJ547" s="142">
        <v>4.5</v>
      </c>
      <c r="AK547" s="144"/>
      <c r="AL547" s="297"/>
      <c r="AM547" s="149">
        <f t="shared" si="120"/>
        <v>0</v>
      </c>
      <c r="AQ547" s="229"/>
      <c r="AR547" s="229"/>
      <c r="AS547"/>
    </row>
    <row r="548" spans="1:45" s="228" customFormat="1" x14ac:dyDescent="0.25">
      <c r="A548" s="141" t="s">
        <v>89</v>
      </c>
      <c r="B548" s="141">
        <v>1.599</v>
      </c>
      <c r="C548" s="142">
        <v>2.08</v>
      </c>
      <c r="D548" s="142"/>
      <c r="E548" s="142">
        <f t="shared" si="111"/>
        <v>0</v>
      </c>
      <c r="F548" s="142"/>
      <c r="G548" s="142">
        <v>2.008</v>
      </c>
      <c r="H548" s="142">
        <v>56492.4</v>
      </c>
      <c r="I548" s="142">
        <v>71</v>
      </c>
      <c r="J548" s="142">
        <v>29</v>
      </c>
      <c r="K548" s="142">
        <v>63.456000000000003</v>
      </c>
      <c r="L548" s="142">
        <v>1.2369000000000001</v>
      </c>
      <c r="M548" s="142"/>
      <c r="N548" s="142">
        <v>0.25</v>
      </c>
      <c r="O548" s="142">
        <v>6.2700000000000006E-2</v>
      </c>
      <c r="P548" s="142">
        <v>4.4379999999999997</v>
      </c>
      <c r="Q548" s="142">
        <v>4.4379999999999997</v>
      </c>
      <c r="R548" s="142">
        <v>5.9960000000000004</v>
      </c>
      <c r="S548" s="142">
        <v>81</v>
      </c>
      <c r="T548" s="142">
        <v>81</v>
      </c>
      <c r="U548" s="142">
        <v>117</v>
      </c>
      <c r="V548" s="142">
        <v>3.78</v>
      </c>
      <c r="W548" s="142">
        <v>3.78</v>
      </c>
      <c r="X548" s="142">
        <v>3.54</v>
      </c>
      <c r="Y548" s="142">
        <v>15</v>
      </c>
      <c r="Z548" s="142">
        <v>15</v>
      </c>
      <c r="AA548" s="142">
        <v>35.453000000000003</v>
      </c>
      <c r="AB548" s="142">
        <v>-0.18179999999999999</v>
      </c>
      <c r="AC548" s="142">
        <f t="shared" si="119"/>
        <v>-0.18179999999999999</v>
      </c>
      <c r="AD548" s="142">
        <v>-0.186</v>
      </c>
      <c r="AE548" s="142" t="s">
        <v>58</v>
      </c>
      <c r="AF548" s="142">
        <v>58.12</v>
      </c>
      <c r="AG548" s="142">
        <v>3.1459786150702568E-6</v>
      </c>
      <c r="AH548" s="142">
        <v>0.183</v>
      </c>
      <c r="AI548" s="142">
        <v>4.8</v>
      </c>
      <c r="AJ548" s="142">
        <v>4.42</v>
      </c>
      <c r="AK548" s="144"/>
      <c r="AL548" s="297"/>
      <c r="AM548" s="149">
        <f t="shared" si="120"/>
        <v>0</v>
      </c>
      <c r="AQ548" s="229"/>
      <c r="AR548" s="229"/>
      <c r="AS548"/>
    </row>
    <row r="549" spans="1:45" s="228" customFormat="1" x14ac:dyDescent="0.25">
      <c r="A549" s="141" t="s">
        <v>89</v>
      </c>
      <c r="B549" s="141">
        <v>1.599</v>
      </c>
      <c r="C549" s="142">
        <v>2.08</v>
      </c>
      <c r="D549" s="172"/>
      <c r="E549" s="142">
        <f>D550/C549</f>
        <v>0</v>
      </c>
      <c r="F549" s="142"/>
      <c r="G549" s="142">
        <v>2.008</v>
      </c>
      <c r="H549" s="142">
        <v>56492.4</v>
      </c>
      <c r="I549" s="142">
        <v>71</v>
      </c>
      <c r="J549" s="142">
        <v>29</v>
      </c>
      <c r="K549" s="142">
        <v>63.456000000000003</v>
      </c>
      <c r="L549" s="142">
        <v>1.2369000000000001</v>
      </c>
      <c r="M549" s="142"/>
      <c r="N549" s="142">
        <v>0.25</v>
      </c>
      <c r="O549" s="142">
        <v>6.2700000000000006E-2</v>
      </c>
      <c r="P549" s="142">
        <v>4.4379999999999997</v>
      </c>
      <c r="Q549" s="142">
        <v>4.4379999999999997</v>
      </c>
      <c r="R549" s="142">
        <v>5.9960000000000004</v>
      </c>
      <c r="S549" s="142">
        <v>81</v>
      </c>
      <c r="T549" s="142">
        <v>81</v>
      </c>
      <c r="U549" s="142">
        <v>117</v>
      </c>
      <c r="V549" s="142">
        <v>3.78</v>
      </c>
      <c r="W549" s="142">
        <v>3.78</v>
      </c>
      <c r="X549" s="142">
        <v>3.54</v>
      </c>
      <c r="Y549" s="142">
        <v>15</v>
      </c>
      <c r="Z549" s="142">
        <v>15</v>
      </c>
      <c r="AA549" s="142">
        <v>35.453000000000003</v>
      </c>
      <c r="AB549" s="142">
        <v>-0.18179999999999999</v>
      </c>
      <c r="AC549" s="142">
        <f t="shared" ref="AC549:AC552" si="121">AB549</f>
        <v>-0.18179999999999999</v>
      </c>
      <c r="AD549" s="142">
        <v>-0.186</v>
      </c>
      <c r="AE549" s="88" t="s">
        <v>53</v>
      </c>
      <c r="AF549" s="88">
        <v>83.8</v>
      </c>
      <c r="AG549" s="89"/>
      <c r="AH549" s="88">
        <v>5.0000000000000001E-3</v>
      </c>
      <c r="AI549" s="88">
        <v>4</v>
      </c>
      <c r="AJ549" s="88">
        <v>3.69</v>
      </c>
      <c r="AK549" s="120"/>
      <c r="AL549" s="296"/>
      <c r="AM549" s="97">
        <f t="shared" si="120"/>
        <v>0</v>
      </c>
      <c r="AQ549" s="229"/>
      <c r="AR549" s="229"/>
      <c r="AS549"/>
    </row>
    <row r="550" spans="1:45" s="228" customFormat="1" ht="20.25" x14ac:dyDescent="0.25">
      <c r="A550" s="141" t="s">
        <v>89</v>
      </c>
      <c r="B550" s="141">
        <v>1.599</v>
      </c>
      <c r="C550" s="142">
        <v>2.08</v>
      </c>
      <c r="D550" s="172"/>
      <c r="E550" s="142">
        <f>D550/C550</f>
        <v>0</v>
      </c>
      <c r="F550" s="142"/>
      <c r="G550" s="142">
        <v>2.008</v>
      </c>
      <c r="H550" s="142">
        <v>56492.4</v>
      </c>
      <c r="I550" s="142">
        <v>71</v>
      </c>
      <c r="J550" s="142">
        <v>29</v>
      </c>
      <c r="K550" s="142">
        <v>63.456000000000003</v>
      </c>
      <c r="L550" s="142">
        <v>1.2369000000000001</v>
      </c>
      <c r="M550" s="142"/>
      <c r="N550" s="142">
        <v>0.25</v>
      </c>
      <c r="O550" s="142">
        <v>6.2700000000000006E-2</v>
      </c>
      <c r="P550" s="142">
        <v>4.4379999999999997</v>
      </c>
      <c r="Q550" s="142">
        <v>4.4379999999999997</v>
      </c>
      <c r="R550" s="142">
        <v>5.9960000000000004</v>
      </c>
      <c r="S550" s="142">
        <v>81</v>
      </c>
      <c r="T550" s="142">
        <v>81</v>
      </c>
      <c r="U550" s="142">
        <v>117</v>
      </c>
      <c r="V550" s="142">
        <v>3.78</v>
      </c>
      <c r="W550" s="142">
        <v>3.78</v>
      </c>
      <c r="X550" s="142">
        <v>3.54</v>
      </c>
      <c r="Y550" s="142">
        <v>15</v>
      </c>
      <c r="Z550" s="142">
        <v>15</v>
      </c>
      <c r="AA550" s="142">
        <v>35.453000000000003</v>
      </c>
      <c r="AB550" s="142">
        <v>-0.18179999999999999</v>
      </c>
      <c r="AC550" s="142">
        <f t="shared" si="121"/>
        <v>-0.18179999999999999</v>
      </c>
      <c r="AD550" s="142">
        <v>-0.186</v>
      </c>
      <c r="AE550" s="88" t="s">
        <v>54</v>
      </c>
      <c r="AF550" s="88">
        <v>131.29</v>
      </c>
      <c r="AG550" s="89"/>
      <c r="AH550" s="88">
        <v>8.0000000000000002E-3</v>
      </c>
      <c r="AI550" s="88">
        <v>4.0999999999999996</v>
      </c>
      <c r="AJ550" s="88">
        <v>4.0999999999999996</v>
      </c>
      <c r="AK550" s="89"/>
      <c r="AL550" s="296"/>
      <c r="AM550" s="97">
        <f t="shared" si="120"/>
        <v>0</v>
      </c>
      <c r="AQ550" s="229"/>
      <c r="AR550" s="229"/>
      <c r="AS550"/>
    </row>
    <row r="551" spans="1:45" s="228" customFormat="1" x14ac:dyDescent="0.25">
      <c r="A551" s="141" t="s">
        <v>89</v>
      </c>
      <c r="B551" s="141">
        <v>1.599</v>
      </c>
      <c r="C551" s="142">
        <v>2.08</v>
      </c>
      <c r="D551" s="142"/>
      <c r="E551" s="142">
        <f t="shared" ref="E551:E552" si="122">D551/C551</f>
        <v>0</v>
      </c>
      <c r="F551" s="142"/>
      <c r="G551" s="142">
        <v>2.008</v>
      </c>
      <c r="H551" s="142">
        <v>56492.4</v>
      </c>
      <c r="I551" s="142">
        <v>71</v>
      </c>
      <c r="J551" s="142">
        <v>29</v>
      </c>
      <c r="K551" s="142">
        <v>63.456000000000003</v>
      </c>
      <c r="L551" s="142">
        <v>1.2369000000000001</v>
      </c>
      <c r="M551" s="142"/>
      <c r="N551" s="142">
        <v>0.25</v>
      </c>
      <c r="O551" s="142">
        <v>6.2700000000000006E-2</v>
      </c>
      <c r="P551" s="142">
        <v>4.4379999999999997</v>
      </c>
      <c r="Q551" s="142">
        <v>4.4379999999999997</v>
      </c>
      <c r="R551" s="142">
        <v>5.9960000000000004</v>
      </c>
      <c r="S551" s="142">
        <v>81</v>
      </c>
      <c r="T551" s="142">
        <v>81</v>
      </c>
      <c r="U551" s="142">
        <v>117</v>
      </c>
      <c r="V551" s="142">
        <v>3.78</v>
      </c>
      <c r="W551" s="142">
        <v>3.78</v>
      </c>
      <c r="X551" s="142">
        <v>3.54</v>
      </c>
      <c r="Y551" s="142">
        <v>15</v>
      </c>
      <c r="Z551" s="142">
        <v>15</v>
      </c>
      <c r="AA551" s="142">
        <v>35.453000000000003</v>
      </c>
      <c r="AB551" s="142">
        <v>-0.18179999999999999</v>
      </c>
      <c r="AC551" s="142">
        <f t="shared" si="121"/>
        <v>-0.18179999999999999</v>
      </c>
      <c r="AD551" s="142">
        <v>-0.186</v>
      </c>
      <c r="AE551" s="88" t="s">
        <v>55</v>
      </c>
      <c r="AF551" s="88">
        <v>146.06</v>
      </c>
      <c r="AG551" s="88"/>
      <c r="AH551" s="88">
        <v>0.21</v>
      </c>
      <c r="AI551" s="88">
        <v>5.13</v>
      </c>
      <c r="AJ551" s="88">
        <v>5.0999999999999996</v>
      </c>
      <c r="AK551" s="120"/>
      <c r="AL551" s="296"/>
      <c r="AM551" s="97">
        <f t="shared" si="120"/>
        <v>0</v>
      </c>
      <c r="AQ551" s="229"/>
      <c r="AR551" s="229"/>
      <c r="AS551"/>
    </row>
    <row r="552" spans="1:45" s="228" customFormat="1" x14ac:dyDescent="0.25">
      <c r="A552" s="141" t="s">
        <v>89</v>
      </c>
      <c r="B552" s="141">
        <v>1.599</v>
      </c>
      <c r="C552" s="142">
        <v>2.08</v>
      </c>
      <c r="D552" s="142"/>
      <c r="E552" s="142">
        <f t="shared" si="122"/>
        <v>0</v>
      </c>
      <c r="F552" s="142"/>
      <c r="G552" s="142">
        <v>2.008</v>
      </c>
      <c r="H552" s="142">
        <v>56492.4</v>
      </c>
      <c r="I552" s="142">
        <v>71</v>
      </c>
      <c r="J552" s="142">
        <v>29</v>
      </c>
      <c r="K552" s="142">
        <v>63.456000000000003</v>
      </c>
      <c r="L552" s="142">
        <v>1.2369000000000001</v>
      </c>
      <c r="M552" s="142"/>
      <c r="N552" s="142">
        <v>0.25</v>
      </c>
      <c r="O552" s="142">
        <v>6.2700000000000006E-2</v>
      </c>
      <c r="P552" s="142">
        <v>4.4379999999999997</v>
      </c>
      <c r="Q552" s="142">
        <v>4.4379999999999997</v>
      </c>
      <c r="R552" s="142">
        <v>5.9960000000000004</v>
      </c>
      <c r="S552" s="142">
        <v>81</v>
      </c>
      <c r="T552" s="142">
        <v>81</v>
      </c>
      <c r="U552" s="142">
        <v>117</v>
      </c>
      <c r="V552" s="142">
        <v>3.78</v>
      </c>
      <c r="W552" s="142">
        <v>3.78</v>
      </c>
      <c r="X552" s="142">
        <v>3.54</v>
      </c>
      <c r="Y552" s="142">
        <v>15</v>
      </c>
      <c r="Z552" s="142">
        <v>15</v>
      </c>
      <c r="AA552" s="142">
        <v>35.453000000000003</v>
      </c>
      <c r="AB552" s="142">
        <v>-0.18179999999999999</v>
      </c>
      <c r="AC552" s="142">
        <f t="shared" si="121"/>
        <v>-0.18179999999999999</v>
      </c>
      <c r="AD552" s="142">
        <v>-0.186</v>
      </c>
      <c r="AE552" s="88" t="s">
        <v>56</v>
      </c>
      <c r="AF552" s="88">
        <v>222</v>
      </c>
      <c r="AG552" s="89"/>
      <c r="AH552" s="88">
        <v>8.0000000000000002E-3</v>
      </c>
      <c r="AI552" s="88">
        <v>4.2</v>
      </c>
      <c r="AJ552" s="88">
        <v>4.2</v>
      </c>
      <c r="AK552" s="120"/>
      <c r="AL552" s="296"/>
      <c r="AM552" s="97">
        <f t="shared" si="120"/>
        <v>0</v>
      </c>
      <c r="AQ552" s="229"/>
      <c r="AR552" s="229"/>
      <c r="AS552"/>
    </row>
    <row r="553" spans="1:45" s="94" customFormat="1" x14ac:dyDescent="0.25">
      <c r="A553" s="26" t="s">
        <v>90</v>
      </c>
      <c r="B553" s="26">
        <v>1.6536999999999999</v>
      </c>
      <c r="C553" s="27">
        <v>2.2000000000000002</v>
      </c>
      <c r="D553" s="27"/>
      <c r="E553" s="27">
        <f t="shared" si="111"/>
        <v>0</v>
      </c>
      <c r="F553" s="27"/>
      <c r="G553" s="27">
        <v>2.246</v>
      </c>
      <c r="H553" s="27">
        <v>48526</v>
      </c>
      <c r="I553" s="27">
        <v>92</v>
      </c>
      <c r="J553" s="27">
        <v>48</v>
      </c>
      <c r="K553" s="27">
        <v>112.411</v>
      </c>
      <c r="L553" s="27">
        <v>1.2652000000000001</v>
      </c>
      <c r="M553" s="27"/>
      <c r="N553" s="27">
        <v>0.25</v>
      </c>
      <c r="O553" s="27">
        <v>6.2700000000000006E-2</v>
      </c>
      <c r="P553" s="27">
        <v>4.4379999999999997</v>
      </c>
      <c r="Q553" s="27">
        <v>4.4379999999999997</v>
      </c>
      <c r="R553" s="27">
        <v>5.9960000000000004</v>
      </c>
      <c r="S553" s="27">
        <v>81</v>
      </c>
      <c r="T553" s="27">
        <v>81</v>
      </c>
      <c r="U553" s="27">
        <v>117</v>
      </c>
      <c r="V553" s="27">
        <v>3.78</v>
      </c>
      <c r="W553" s="27">
        <v>3.78</v>
      </c>
      <c r="X553" s="27">
        <v>4.25</v>
      </c>
      <c r="Y553" s="27">
        <v>15</v>
      </c>
      <c r="Z553" s="27">
        <v>15</v>
      </c>
      <c r="AA553" s="27">
        <v>126.9</v>
      </c>
      <c r="AB553" s="27">
        <v>-0.20730000000000001</v>
      </c>
      <c r="AC553" s="27">
        <f t="shared" si="119"/>
        <v>-0.20730000000000001</v>
      </c>
      <c r="AD553" s="27">
        <v>-0.15329999999999999</v>
      </c>
      <c r="AE553" s="27" t="s">
        <v>42</v>
      </c>
      <c r="AF553" s="27">
        <v>4.0019999999999998</v>
      </c>
      <c r="AG553" s="85">
        <v>1.213598928416634E-4</v>
      </c>
      <c r="AH553" s="27">
        <v>-0.39</v>
      </c>
      <c r="AI553" s="27">
        <v>2.66</v>
      </c>
      <c r="AJ553" s="27">
        <v>2.6</v>
      </c>
      <c r="AK553" s="118">
        <v>2.1999999999999998E-9</v>
      </c>
      <c r="AL553" s="291"/>
      <c r="AM553" s="29">
        <f t="shared" si="120"/>
        <v>0</v>
      </c>
      <c r="AQ553"/>
      <c r="AR553"/>
      <c r="AS553"/>
    </row>
    <row r="554" spans="1:45" s="94" customFormat="1" x14ac:dyDescent="0.25">
      <c r="A554" s="26" t="s">
        <v>90</v>
      </c>
      <c r="B554" s="26">
        <v>1.6536999999999999</v>
      </c>
      <c r="C554" s="27">
        <v>2.2000000000000002</v>
      </c>
      <c r="D554" s="27">
        <v>2.746</v>
      </c>
      <c r="E554" s="27">
        <f t="shared" si="111"/>
        <v>1.2481818181818181</v>
      </c>
      <c r="F554" s="27"/>
      <c r="G554" s="27">
        <v>2.246</v>
      </c>
      <c r="H554" s="27">
        <v>48526</v>
      </c>
      <c r="I554" s="27">
        <v>92</v>
      </c>
      <c r="J554" s="27">
        <v>48</v>
      </c>
      <c r="K554" s="27">
        <v>112.411</v>
      </c>
      <c r="L554" s="27">
        <v>1.2652000000000001</v>
      </c>
      <c r="M554" s="27"/>
      <c r="N554" s="27">
        <v>0.25</v>
      </c>
      <c r="O554" s="27">
        <v>6.2700000000000006E-2</v>
      </c>
      <c r="P554" s="27">
        <v>4.4379999999999997</v>
      </c>
      <c r="Q554" s="27">
        <v>4.4379999999999997</v>
      </c>
      <c r="R554" s="27">
        <v>5.9960000000000004</v>
      </c>
      <c r="S554" s="27">
        <v>81</v>
      </c>
      <c r="T554" s="27">
        <v>81</v>
      </c>
      <c r="U554" s="27">
        <v>117</v>
      </c>
      <c r="V554" s="27">
        <v>3.78</v>
      </c>
      <c r="W554" s="27">
        <v>3.78</v>
      </c>
      <c r="X554" s="27">
        <v>4.25</v>
      </c>
      <c r="Y554" s="27">
        <v>15</v>
      </c>
      <c r="Z554" s="27">
        <v>15</v>
      </c>
      <c r="AA554" s="27">
        <v>126.9</v>
      </c>
      <c r="AB554" s="27">
        <v>-0.20730000000000001</v>
      </c>
      <c r="AC554" s="27">
        <f t="shared" si="119"/>
        <v>-0.20730000000000001</v>
      </c>
      <c r="AD554" s="27">
        <v>-0.15329999999999999</v>
      </c>
      <c r="AE554" s="27" t="s">
        <v>43</v>
      </c>
      <c r="AF554" s="27">
        <v>2.0099999999999998</v>
      </c>
      <c r="AG554" s="85">
        <v>1.0828692705685033E-4</v>
      </c>
      <c r="AH554" s="27">
        <v>-0.217</v>
      </c>
      <c r="AI554" s="27">
        <v>2.76</v>
      </c>
      <c r="AJ554" s="27">
        <v>2.89</v>
      </c>
      <c r="AK554" s="118">
        <v>1E-10</v>
      </c>
      <c r="AL554" s="291">
        <v>8.0000000000000002E-3</v>
      </c>
      <c r="AM554" s="29">
        <f t="shared" si="120"/>
        <v>80</v>
      </c>
      <c r="AQ554"/>
      <c r="AR554"/>
      <c r="AS554"/>
    </row>
    <row r="555" spans="1:45" s="94" customFormat="1" x14ac:dyDescent="0.25">
      <c r="A555" s="26" t="s">
        <v>90</v>
      </c>
      <c r="B555" s="26">
        <v>1.6536999999999999</v>
      </c>
      <c r="C555" s="27">
        <v>2.2000000000000002</v>
      </c>
      <c r="D555" s="27">
        <v>2.98</v>
      </c>
      <c r="E555" s="27">
        <f t="shared" si="111"/>
        <v>1.3545454545454545</v>
      </c>
      <c r="F555" s="27"/>
      <c r="G555" s="27">
        <v>2.246</v>
      </c>
      <c r="H555" s="27">
        <v>48526</v>
      </c>
      <c r="I555" s="27">
        <v>92</v>
      </c>
      <c r="J555" s="27">
        <v>48</v>
      </c>
      <c r="K555" s="27">
        <v>112.411</v>
      </c>
      <c r="L555" s="27">
        <v>1.2652000000000001</v>
      </c>
      <c r="M555" s="27"/>
      <c r="N555" s="27">
        <v>0.25</v>
      </c>
      <c r="O555" s="27">
        <v>6.2700000000000006E-2</v>
      </c>
      <c r="P555" s="27">
        <v>4.4379999999999997</v>
      </c>
      <c r="Q555" s="27">
        <v>4.4379999999999997</v>
      </c>
      <c r="R555" s="27">
        <v>5.9960000000000004</v>
      </c>
      <c r="S555" s="27">
        <v>81</v>
      </c>
      <c r="T555" s="27">
        <v>81</v>
      </c>
      <c r="U555" s="27">
        <v>117</v>
      </c>
      <c r="V555" s="27">
        <v>3.78</v>
      </c>
      <c r="W555" s="27">
        <v>3.78</v>
      </c>
      <c r="X555" s="27">
        <v>4.25</v>
      </c>
      <c r="Y555" s="27">
        <v>15</v>
      </c>
      <c r="Z555" s="27">
        <v>15</v>
      </c>
      <c r="AA555" s="27">
        <v>126.9</v>
      </c>
      <c r="AB555" s="27">
        <v>-0.20730000000000001</v>
      </c>
      <c r="AC555" s="27">
        <f t="shared" si="119"/>
        <v>-0.20730000000000001</v>
      </c>
      <c r="AD555" s="27">
        <v>-0.15329999999999999</v>
      </c>
      <c r="AE555" s="27" t="s">
        <v>44</v>
      </c>
      <c r="AF555" s="27">
        <v>31.998999999999999</v>
      </c>
      <c r="AG555" s="85">
        <v>1.5402755908922099E-5</v>
      </c>
      <c r="AH555" s="27">
        <v>2.1999999999999999E-2</v>
      </c>
      <c r="AI555" s="27">
        <v>2.94</v>
      </c>
      <c r="AJ555" s="27">
        <v>3.46</v>
      </c>
      <c r="AK555" s="118">
        <v>1.24E-12</v>
      </c>
      <c r="AL555" s="307">
        <v>5.2999999999999999E-2</v>
      </c>
      <c r="AM555" s="29">
        <f t="shared" si="120"/>
        <v>6.5720000000000001</v>
      </c>
      <c r="AQ555"/>
      <c r="AR555"/>
      <c r="AS555"/>
    </row>
    <row r="556" spans="1:45" s="94" customFormat="1" x14ac:dyDescent="0.25">
      <c r="A556" s="26" t="s">
        <v>90</v>
      </c>
      <c r="B556" s="26">
        <v>1.6536999999999999</v>
      </c>
      <c r="C556" s="27">
        <v>2.2000000000000002</v>
      </c>
      <c r="D556" s="27">
        <v>3.0049999999999999</v>
      </c>
      <c r="E556" s="27">
        <f t="shared" si="111"/>
        <v>1.3659090909090907</v>
      </c>
      <c r="F556" s="27"/>
      <c r="G556" s="27">
        <v>2.246</v>
      </c>
      <c r="H556" s="27">
        <v>48526</v>
      </c>
      <c r="I556" s="27">
        <v>92</v>
      </c>
      <c r="J556" s="27">
        <v>48</v>
      </c>
      <c r="K556" s="27">
        <v>112.411</v>
      </c>
      <c r="L556" s="27">
        <v>1.2652000000000001</v>
      </c>
      <c r="M556" s="27"/>
      <c r="N556" s="27">
        <v>0.25</v>
      </c>
      <c r="O556" s="27">
        <v>6.2700000000000006E-2</v>
      </c>
      <c r="P556" s="27">
        <v>4.4379999999999997</v>
      </c>
      <c r="Q556" s="27">
        <v>4.4379999999999997</v>
      </c>
      <c r="R556" s="27">
        <v>5.9960000000000004</v>
      </c>
      <c r="S556" s="27">
        <v>81</v>
      </c>
      <c r="T556" s="27">
        <v>81</v>
      </c>
      <c r="U556" s="27">
        <v>117</v>
      </c>
      <c r="V556" s="27">
        <v>3.78</v>
      </c>
      <c r="W556" s="27">
        <v>3.78</v>
      </c>
      <c r="X556" s="27">
        <v>4.25</v>
      </c>
      <c r="Y556" s="27">
        <v>15</v>
      </c>
      <c r="Z556" s="27">
        <v>15</v>
      </c>
      <c r="AA556" s="27">
        <v>126.9</v>
      </c>
      <c r="AB556" s="27">
        <v>-0.20730000000000001</v>
      </c>
      <c r="AC556" s="27">
        <f t="shared" si="119"/>
        <v>-0.20730000000000001</v>
      </c>
      <c r="AD556" s="27">
        <v>-0.15329999999999999</v>
      </c>
      <c r="AE556" s="27" t="s">
        <v>45</v>
      </c>
      <c r="AF556" s="27">
        <v>44.01</v>
      </c>
      <c r="AG556" s="85">
        <v>8.9625087063364713E-6</v>
      </c>
      <c r="AH556" s="27">
        <v>0.22500000000000001</v>
      </c>
      <c r="AI556" s="27">
        <v>3.24</v>
      </c>
      <c r="AJ556" s="27">
        <v>3.3</v>
      </c>
      <c r="AK556" s="118">
        <v>5.46E-13</v>
      </c>
      <c r="AL556" s="291">
        <v>0.45808433846186392</v>
      </c>
      <c r="AM556" s="29">
        <f t="shared" si="120"/>
        <v>25.011404880017768</v>
      </c>
      <c r="AQ556"/>
      <c r="AR556"/>
      <c r="AS556"/>
    </row>
    <row r="557" spans="1:45" s="94" customFormat="1" x14ac:dyDescent="0.25">
      <c r="A557" s="26" t="s">
        <v>90</v>
      </c>
      <c r="B557" s="26">
        <v>1.6536999999999999</v>
      </c>
      <c r="C557" s="27">
        <v>2.2000000000000002</v>
      </c>
      <c r="D557" s="27">
        <v>3.17</v>
      </c>
      <c r="E557" s="27">
        <f t="shared" si="111"/>
        <v>1.4409090909090907</v>
      </c>
      <c r="F557" s="27"/>
      <c r="G557" s="27">
        <v>2.246</v>
      </c>
      <c r="H557" s="27">
        <v>48526</v>
      </c>
      <c r="I557" s="27">
        <v>92</v>
      </c>
      <c r="J557" s="27">
        <v>48</v>
      </c>
      <c r="K557" s="27">
        <v>112.411</v>
      </c>
      <c r="L557" s="27">
        <v>1.2652000000000001</v>
      </c>
      <c r="M557" s="27"/>
      <c r="N557" s="27">
        <v>0.25</v>
      </c>
      <c r="O557" s="27">
        <v>6.2700000000000006E-2</v>
      </c>
      <c r="P557" s="27">
        <v>4.4379999999999997</v>
      </c>
      <c r="Q557" s="27">
        <v>4.4379999999999997</v>
      </c>
      <c r="R557" s="27">
        <v>5.9960000000000004</v>
      </c>
      <c r="S557" s="27">
        <v>81</v>
      </c>
      <c r="T557" s="27">
        <v>81</v>
      </c>
      <c r="U557" s="27">
        <v>117</v>
      </c>
      <c r="V557" s="27">
        <v>3.78</v>
      </c>
      <c r="W557" s="27">
        <v>3.78</v>
      </c>
      <c r="X557" s="27">
        <v>4.25</v>
      </c>
      <c r="Y557" s="27">
        <v>15</v>
      </c>
      <c r="Z557" s="27">
        <v>15</v>
      </c>
      <c r="AA557" s="27">
        <v>126.9</v>
      </c>
      <c r="AB557" s="27">
        <v>-0.20730000000000001</v>
      </c>
      <c r="AC557" s="27">
        <f t="shared" si="119"/>
        <v>-0.20730000000000001</v>
      </c>
      <c r="AD557" s="27">
        <v>-0.15329999999999999</v>
      </c>
      <c r="AE557" s="27" t="s">
        <v>46</v>
      </c>
      <c r="AF557" s="27">
        <v>28</v>
      </c>
      <c r="AG557" s="85">
        <v>1.4859953853764374E-5</v>
      </c>
      <c r="AH557" s="27">
        <v>3.6999999999999998E-2</v>
      </c>
      <c r="AI557" s="27">
        <v>3.13</v>
      </c>
      <c r="AJ557" s="27">
        <v>3.64</v>
      </c>
      <c r="AK557" s="126">
        <v>2.4600000000000001E-14</v>
      </c>
      <c r="AL557" s="291">
        <v>5.1033007861839126E-2</v>
      </c>
      <c r="AM557" s="29">
        <f t="shared" si="120"/>
        <v>0.12554119934012425</v>
      </c>
      <c r="AQ557"/>
      <c r="AR557"/>
      <c r="AS557"/>
    </row>
    <row r="558" spans="1:45" s="94" customFormat="1" x14ac:dyDescent="0.25">
      <c r="A558" s="26" t="s">
        <v>90</v>
      </c>
      <c r="B558" s="26">
        <v>1.6536999999999999</v>
      </c>
      <c r="C558" s="27">
        <v>2.2000000000000002</v>
      </c>
      <c r="D558" s="27">
        <v>3.44</v>
      </c>
      <c r="E558" s="27">
        <f t="shared" si="111"/>
        <v>1.5636363636363635</v>
      </c>
      <c r="F558" s="27"/>
      <c r="G558" s="27">
        <v>2.246</v>
      </c>
      <c r="H558" s="27">
        <v>48526</v>
      </c>
      <c r="I558" s="27">
        <v>92</v>
      </c>
      <c r="J558" s="27">
        <v>48</v>
      </c>
      <c r="K558" s="27">
        <v>112.411</v>
      </c>
      <c r="L558" s="27">
        <v>1.2652000000000001</v>
      </c>
      <c r="M558" s="27"/>
      <c r="N558" s="27">
        <v>0.25</v>
      </c>
      <c r="O558" s="27">
        <v>6.2700000000000006E-2</v>
      </c>
      <c r="P558" s="27">
        <v>4.4379999999999997</v>
      </c>
      <c r="Q558" s="27">
        <v>4.4379999999999997</v>
      </c>
      <c r="R558" s="27">
        <v>5.9960000000000004</v>
      </c>
      <c r="S558" s="27">
        <v>81</v>
      </c>
      <c r="T558" s="27">
        <v>81</v>
      </c>
      <c r="U558" s="27">
        <v>117</v>
      </c>
      <c r="V558" s="27">
        <v>3.78</v>
      </c>
      <c r="W558" s="27">
        <v>3.78</v>
      </c>
      <c r="X558" s="27">
        <v>4.25</v>
      </c>
      <c r="Y558" s="27">
        <v>15</v>
      </c>
      <c r="Z558" s="27">
        <v>15</v>
      </c>
      <c r="AA558" s="27">
        <v>126.9</v>
      </c>
      <c r="AB558" s="27">
        <v>-0.20730000000000001</v>
      </c>
      <c r="AC558" s="27">
        <f t="shared" si="119"/>
        <v>-0.20730000000000001</v>
      </c>
      <c r="AD558" s="27">
        <v>-0.15329999999999999</v>
      </c>
      <c r="AE558" s="27" t="s">
        <v>47</v>
      </c>
      <c r="AF558" s="27">
        <v>16.04</v>
      </c>
      <c r="AG558" s="85">
        <v>1.6328551327402565E-5</v>
      </c>
      <c r="AH558" s="27">
        <v>1.0999999999999999E-2</v>
      </c>
      <c r="AI558" s="27">
        <v>3.25</v>
      </c>
      <c r="AJ558" s="27">
        <v>3.8</v>
      </c>
      <c r="AK558" s="126">
        <v>6.6100000000000004E-17</v>
      </c>
      <c r="AL558" s="291">
        <v>0.21475405322026131</v>
      </c>
      <c r="AM558" s="29">
        <f t="shared" si="120"/>
        <v>1.4195242917859274E-3</v>
      </c>
      <c r="AQ558"/>
      <c r="AR558"/>
      <c r="AS558"/>
    </row>
    <row r="559" spans="1:45" s="94" customFormat="1" x14ac:dyDescent="0.25">
      <c r="A559" s="26" t="s">
        <v>538</v>
      </c>
      <c r="B559" s="26">
        <v>1.6536999999999999</v>
      </c>
      <c r="C559" s="27">
        <v>2.2000000000000002</v>
      </c>
      <c r="D559" s="27">
        <v>3.44</v>
      </c>
      <c r="E559" s="27">
        <f t="shared" ref="E559:E560" si="123">D559/C559</f>
        <v>1.5636363636363635</v>
      </c>
      <c r="F559" s="27"/>
      <c r="G559" s="27">
        <v>2.246</v>
      </c>
      <c r="H559" s="27">
        <v>48526</v>
      </c>
      <c r="I559" s="27">
        <v>92</v>
      </c>
      <c r="J559" s="27">
        <v>48</v>
      </c>
      <c r="K559" s="27">
        <v>112.411</v>
      </c>
      <c r="L559" s="27">
        <v>1.2652000000000001</v>
      </c>
      <c r="M559" s="27"/>
      <c r="N559" s="27">
        <v>0.25</v>
      </c>
      <c r="O559" s="27">
        <v>6.2700000000000006E-2</v>
      </c>
      <c r="P559" s="27">
        <v>4.4379999999999997</v>
      </c>
      <c r="Q559" s="27">
        <v>4.4379999999999997</v>
      </c>
      <c r="R559" s="27">
        <v>5.9960000000000004</v>
      </c>
      <c r="S559" s="27">
        <v>81</v>
      </c>
      <c r="T559" s="27">
        <v>81</v>
      </c>
      <c r="U559" s="27">
        <v>117</v>
      </c>
      <c r="V559" s="27">
        <v>3.78</v>
      </c>
      <c r="W559" s="27">
        <v>3.78</v>
      </c>
      <c r="X559" s="27">
        <v>4.25</v>
      </c>
      <c r="Y559" s="27">
        <v>15</v>
      </c>
      <c r="Z559" s="27">
        <v>15</v>
      </c>
      <c r="AA559" s="27">
        <v>126.9</v>
      </c>
      <c r="AB559" s="27">
        <v>-0.20730000000000001</v>
      </c>
      <c r="AC559" s="27">
        <f t="shared" ref="AC559:AC560" si="124">AB559</f>
        <v>-0.20730000000000001</v>
      </c>
      <c r="AD559" s="27">
        <v>0.84670000000000001</v>
      </c>
      <c r="AE559" s="27" t="s">
        <v>536</v>
      </c>
      <c r="AF559" s="27">
        <v>46.005499999999998</v>
      </c>
      <c r="AG559" s="85">
        <v>3.5000000000000002E-14</v>
      </c>
      <c r="AH559" s="27">
        <v>0.83399999999999996</v>
      </c>
      <c r="AI559" s="27">
        <v>3.22</v>
      </c>
      <c r="AJ559" s="27">
        <v>3.3</v>
      </c>
      <c r="AK559" s="126">
        <v>3.4900000000000001E-14</v>
      </c>
      <c r="AL559" s="291"/>
      <c r="AM559" s="29"/>
      <c r="AQ559"/>
      <c r="AR559"/>
      <c r="AS559"/>
    </row>
    <row r="560" spans="1:45" s="94" customFormat="1" x14ac:dyDescent="0.25">
      <c r="A560" s="26" t="s">
        <v>539</v>
      </c>
      <c r="B560" s="26">
        <v>1.6536999999999999</v>
      </c>
      <c r="C560" s="27">
        <v>2.2000000000000002</v>
      </c>
      <c r="D560" s="27">
        <v>3.44</v>
      </c>
      <c r="E560" s="27">
        <f t="shared" si="123"/>
        <v>1.5636363636363635</v>
      </c>
      <c r="F560" s="27"/>
      <c r="G560" s="27">
        <v>2.246</v>
      </c>
      <c r="H560" s="27">
        <v>48526</v>
      </c>
      <c r="I560" s="27">
        <v>92</v>
      </c>
      <c r="J560" s="27">
        <v>48</v>
      </c>
      <c r="K560" s="27">
        <v>112.411</v>
      </c>
      <c r="L560" s="27">
        <v>1.2652000000000001</v>
      </c>
      <c r="M560" s="27"/>
      <c r="N560" s="27">
        <v>0.25</v>
      </c>
      <c r="O560" s="27">
        <v>6.2700000000000006E-2</v>
      </c>
      <c r="P560" s="27">
        <v>4.4379999999999997</v>
      </c>
      <c r="Q560" s="27">
        <v>4.4379999999999997</v>
      </c>
      <c r="R560" s="27">
        <v>5.9960000000000004</v>
      </c>
      <c r="S560" s="27">
        <v>81</v>
      </c>
      <c r="T560" s="27">
        <v>81</v>
      </c>
      <c r="U560" s="27">
        <v>117</v>
      </c>
      <c r="V560" s="27">
        <v>3.78</v>
      </c>
      <c r="W560" s="27">
        <v>3.78</v>
      </c>
      <c r="X560" s="27">
        <v>4.25</v>
      </c>
      <c r="Y560" s="27">
        <v>15</v>
      </c>
      <c r="Z560" s="27">
        <v>15</v>
      </c>
      <c r="AA560" s="27">
        <v>126.9</v>
      </c>
      <c r="AB560" s="27">
        <v>-0.20730000000000001</v>
      </c>
      <c r="AC560" s="27">
        <f t="shared" si="124"/>
        <v>-0.20730000000000001</v>
      </c>
      <c r="AD560" s="27">
        <v>1.8467</v>
      </c>
      <c r="AE560" s="27" t="s">
        <v>537</v>
      </c>
      <c r="AF560" s="27">
        <v>64.066000000000003</v>
      </c>
      <c r="AG560" s="85">
        <v>1.2E-18</v>
      </c>
      <c r="AH560" s="27">
        <v>0.251</v>
      </c>
      <c r="AI560" s="27">
        <v>3.55</v>
      </c>
      <c r="AJ560" s="27">
        <v>4.0999999999999996</v>
      </c>
      <c r="AK560" s="126">
        <v>1.16E-18</v>
      </c>
      <c r="AL560" s="291"/>
      <c r="AM560" s="29"/>
      <c r="AQ560"/>
      <c r="AR560"/>
      <c r="AS560"/>
    </row>
    <row r="561" spans="1:45" s="94" customFormat="1" x14ac:dyDescent="0.25">
      <c r="A561" s="26" t="s">
        <v>90</v>
      </c>
      <c r="B561" s="26">
        <v>1.6536999999999999</v>
      </c>
      <c r="C561" s="27">
        <v>2.2000000000000002</v>
      </c>
      <c r="D561" s="27">
        <v>3.48</v>
      </c>
      <c r="E561" s="27">
        <f t="shared" si="111"/>
        <v>1.5818181818181818</v>
      </c>
      <c r="F561" s="27"/>
      <c r="G561" s="27">
        <v>2.246</v>
      </c>
      <c r="H561" s="27">
        <v>48526</v>
      </c>
      <c r="I561" s="27">
        <v>92</v>
      </c>
      <c r="J561" s="27">
        <v>48</v>
      </c>
      <c r="K561" s="27">
        <v>112.411</v>
      </c>
      <c r="L561" s="27">
        <v>1.2652000000000001</v>
      </c>
      <c r="M561" s="27"/>
      <c r="N561" s="27">
        <v>0.25</v>
      </c>
      <c r="O561" s="27">
        <v>6.2700000000000006E-2</v>
      </c>
      <c r="P561" s="27">
        <v>4.4379999999999997</v>
      </c>
      <c r="Q561" s="27">
        <v>4.4379999999999997</v>
      </c>
      <c r="R561" s="27">
        <v>5.9960000000000004</v>
      </c>
      <c r="S561" s="27">
        <v>81</v>
      </c>
      <c r="T561" s="27">
        <v>81</v>
      </c>
      <c r="U561" s="27">
        <v>117</v>
      </c>
      <c r="V561" s="27">
        <v>3.78</v>
      </c>
      <c r="W561" s="27">
        <v>3.78</v>
      </c>
      <c r="X561" s="27">
        <v>4.25</v>
      </c>
      <c r="Y561" s="27">
        <v>15</v>
      </c>
      <c r="Z561" s="27">
        <v>15</v>
      </c>
      <c r="AA561" s="27">
        <v>126.9</v>
      </c>
      <c r="AB561" s="27">
        <v>-0.20730000000000001</v>
      </c>
      <c r="AC561" s="27">
        <f t="shared" si="119"/>
        <v>-0.20730000000000001</v>
      </c>
      <c r="AD561" s="27">
        <v>-0.15329999999999999</v>
      </c>
      <c r="AE561" s="27" t="s">
        <v>48</v>
      </c>
      <c r="AF561" s="27">
        <v>28.05</v>
      </c>
      <c r="AG561" s="27">
        <v>8.597859657763983E-6</v>
      </c>
      <c r="AH561" s="27">
        <v>8.6999999999999994E-2</v>
      </c>
      <c r="AI561" s="27">
        <v>3.59</v>
      </c>
      <c r="AJ561" s="27">
        <v>3.9</v>
      </c>
      <c r="AK561" s="286">
        <v>5.8000000000000006E-17</v>
      </c>
      <c r="AL561" s="291"/>
      <c r="AM561" s="30">
        <f t="shared" si="120"/>
        <v>0</v>
      </c>
      <c r="AQ561"/>
      <c r="AR561"/>
      <c r="AS561"/>
    </row>
    <row r="562" spans="1:45" s="94" customFormat="1" x14ac:dyDescent="0.25">
      <c r="A562" s="26" t="s">
        <v>90</v>
      </c>
      <c r="B562" s="26">
        <v>1.6536999999999999</v>
      </c>
      <c r="C562" s="27">
        <v>2.2000000000000002</v>
      </c>
      <c r="D562" s="27">
        <v>3.53</v>
      </c>
      <c r="E562" s="27">
        <f t="shared" si="111"/>
        <v>1.6045454545454543</v>
      </c>
      <c r="F562" s="27"/>
      <c r="G562" s="27">
        <v>2.246</v>
      </c>
      <c r="H562" s="27">
        <v>48526</v>
      </c>
      <c r="I562" s="27">
        <v>92</v>
      </c>
      <c r="J562" s="27">
        <v>48</v>
      </c>
      <c r="K562" s="27">
        <v>112.411</v>
      </c>
      <c r="L562" s="27">
        <v>1.2652000000000001</v>
      </c>
      <c r="M562" s="27"/>
      <c r="N562" s="27">
        <v>0.25</v>
      </c>
      <c r="O562" s="27">
        <v>6.2700000000000006E-2</v>
      </c>
      <c r="P562" s="27">
        <v>4.4379999999999997</v>
      </c>
      <c r="Q562" s="27">
        <v>4.4379999999999997</v>
      </c>
      <c r="R562" s="27">
        <v>5.9960000000000004</v>
      </c>
      <c r="S562" s="27">
        <v>81</v>
      </c>
      <c r="T562" s="27">
        <v>81</v>
      </c>
      <c r="U562" s="27">
        <v>117</v>
      </c>
      <c r="V562" s="27">
        <v>3.78</v>
      </c>
      <c r="W562" s="27">
        <v>3.78</v>
      </c>
      <c r="X562" s="27">
        <v>4.25</v>
      </c>
      <c r="Y562" s="27">
        <v>15</v>
      </c>
      <c r="Z562" s="27">
        <v>15</v>
      </c>
      <c r="AA562" s="27">
        <v>126.9</v>
      </c>
      <c r="AB562" s="27">
        <v>-0.20730000000000001</v>
      </c>
      <c r="AC562" s="27">
        <f t="shared" si="119"/>
        <v>-0.20730000000000001</v>
      </c>
      <c r="AD562" s="27">
        <v>-0.15329999999999999</v>
      </c>
      <c r="AE562" s="27" t="s">
        <v>49</v>
      </c>
      <c r="AF562" s="27">
        <v>30.07</v>
      </c>
      <c r="AG562" s="27">
        <v>7.4674534117532306E-6</v>
      </c>
      <c r="AH562" s="27">
        <v>9.9000000000000005E-2</v>
      </c>
      <c r="AI562" s="27">
        <v>3.72</v>
      </c>
      <c r="AJ562" s="27">
        <v>4</v>
      </c>
      <c r="AK562" s="286">
        <v>1.0000000000000001E-18</v>
      </c>
      <c r="AL562" s="291"/>
      <c r="AM562" s="30">
        <f t="shared" si="120"/>
        <v>0</v>
      </c>
      <c r="AQ562"/>
      <c r="AR562"/>
      <c r="AS562"/>
    </row>
    <row r="563" spans="1:45" s="94" customFormat="1" x14ac:dyDescent="0.25">
      <c r="A563" s="26" t="s">
        <v>90</v>
      </c>
      <c r="B563" s="26">
        <v>1.6536999999999999</v>
      </c>
      <c r="C563" s="27">
        <v>2.2000000000000002</v>
      </c>
      <c r="D563" s="27">
        <v>3.65</v>
      </c>
      <c r="E563" s="27">
        <f t="shared" si="111"/>
        <v>1.6590909090909089</v>
      </c>
      <c r="F563" s="27"/>
      <c r="G563" s="27">
        <v>2.246</v>
      </c>
      <c r="H563" s="27">
        <v>48526</v>
      </c>
      <c r="I563" s="27">
        <v>92</v>
      </c>
      <c r="J563" s="27">
        <v>48</v>
      </c>
      <c r="K563" s="27">
        <v>112.411</v>
      </c>
      <c r="L563" s="27">
        <v>1.2652000000000001</v>
      </c>
      <c r="M563" s="27"/>
      <c r="N563" s="27">
        <v>0.25</v>
      </c>
      <c r="O563" s="27">
        <v>6.2700000000000006E-2</v>
      </c>
      <c r="P563" s="27">
        <v>4.4379999999999997</v>
      </c>
      <c r="Q563" s="27">
        <v>4.4379999999999997</v>
      </c>
      <c r="R563" s="27">
        <v>5.9960000000000004</v>
      </c>
      <c r="S563" s="27">
        <v>81</v>
      </c>
      <c r="T563" s="27">
        <v>81</v>
      </c>
      <c r="U563" s="27">
        <v>117</v>
      </c>
      <c r="V563" s="27">
        <v>3.78</v>
      </c>
      <c r="W563" s="27">
        <v>3.78</v>
      </c>
      <c r="X563" s="27">
        <v>4.25</v>
      </c>
      <c r="Y563" s="27">
        <v>15</v>
      </c>
      <c r="Z563" s="27">
        <v>15</v>
      </c>
      <c r="AA563" s="27">
        <v>126.9</v>
      </c>
      <c r="AB563" s="27">
        <v>-0.20730000000000001</v>
      </c>
      <c r="AC563" s="27">
        <f t="shared" si="119"/>
        <v>-0.20730000000000001</v>
      </c>
      <c r="AD563" s="27">
        <v>-0.15329999999999999</v>
      </c>
      <c r="AE563" s="27" t="s">
        <v>50</v>
      </c>
      <c r="AF563" s="27">
        <v>42.08</v>
      </c>
      <c r="AG563" s="27">
        <v>4.9578486170417476E-6</v>
      </c>
      <c r="AH563" s="27">
        <v>0.14199999999999999</v>
      </c>
      <c r="AI563" s="27">
        <v>4.03</v>
      </c>
      <c r="AJ563" s="27">
        <v>4.5</v>
      </c>
      <c r="AK563" s="286">
        <v>2.8E-19</v>
      </c>
      <c r="AL563" s="291"/>
      <c r="AM563" s="30">
        <f t="shared" si="120"/>
        <v>0</v>
      </c>
      <c r="AQ563"/>
      <c r="AR563"/>
      <c r="AS563"/>
    </row>
    <row r="564" spans="1:45" s="94" customFormat="1" x14ac:dyDescent="0.25">
      <c r="A564" s="26" t="s">
        <v>90</v>
      </c>
      <c r="B564" s="26">
        <v>1.6536999999999999</v>
      </c>
      <c r="C564" s="27">
        <v>2.2000000000000002</v>
      </c>
      <c r="D564" s="27"/>
      <c r="E564" s="27">
        <f t="shared" si="111"/>
        <v>0</v>
      </c>
      <c r="F564" s="27"/>
      <c r="G564" s="27">
        <v>2.246</v>
      </c>
      <c r="H564" s="27">
        <v>48526</v>
      </c>
      <c r="I564" s="27">
        <v>92</v>
      </c>
      <c r="J564" s="27">
        <v>48</v>
      </c>
      <c r="K564" s="27">
        <v>112.411</v>
      </c>
      <c r="L564" s="27">
        <v>1.2652000000000001</v>
      </c>
      <c r="M564" s="27"/>
      <c r="N564" s="27">
        <v>0.25</v>
      </c>
      <c r="O564" s="27">
        <v>6.2700000000000006E-2</v>
      </c>
      <c r="P564" s="27">
        <v>4.4379999999999997</v>
      </c>
      <c r="Q564" s="27">
        <v>4.4379999999999997</v>
      </c>
      <c r="R564" s="27">
        <v>5.9960000000000004</v>
      </c>
      <c r="S564" s="27">
        <v>81</v>
      </c>
      <c r="T564" s="27">
        <v>81</v>
      </c>
      <c r="U564" s="27">
        <v>117</v>
      </c>
      <c r="V564" s="27">
        <v>3.78</v>
      </c>
      <c r="W564" s="27">
        <v>3.78</v>
      </c>
      <c r="X564" s="27">
        <v>4.25</v>
      </c>
      <c r="Y564" s="27">
        <v>15</v>
      </c>
      <c r="Z564" s="27">
        <v>15</v>
      </c>
      <c r="AA564" s="27">
        <v>126.9</v>
      </c>
      <c r="AB564" s="27">
        <v>-0.20730000000000001</v>
      </c>
      <c r="AC564" s="27">
        <f t="shared" si="119"/>
        <v>-0.20730000000000001</v>
      </c>
      <c r="AD564" s="27">
        <v>-0.15329999999999999</v>
      </c>
      <c r="AE564" s="27" t="s">
        <v>51</v>
      </c>
      <c r="AF564" s="27">
        <v>44.1</v>
      </c>
      <c r="AG564" s="27">
        <v>4.5187843755253608E-6</v>
      </c>
      <c r="AH564" s="27">
        <v>0.152</v>
      </c>
      <c r="AI564" s="27">
        <v>4.16</v>
      </c>
      <c r="AJ564" s="27">
        <v>4.3</v>
      </c>
      <c r="AK564" s="286"/>
      <c r="AL564" s="291"/>
      <c r="AM564" s="30">
        <f t="shared" si="120"/>
        <v>0</v>
      </c>
      <c r="AQ564"/>
      <c r="AR564"/>
      <c r="AS564"/>
    </row>
    <row r="565" spans="1:45" s="94" customFormat="1" x14ac:dyDescent="0.25">
      <c r="A565" s="26" t="s">
        <v>90</v>
      </c>
      <c r="B565" s="26">
        <v>1.6536999999999999</v>
      </c>
      <c r="C565" s="27">
        <v>2.2000000000000002</v>
      </c>
      <c r="D565" s="27"/>
      <c r="E565" s="27">
        <f t="shared" si="111"/>
        <v>0</v>
      </c>
      <c r="F565" s="27"/>
      <c r="G565" s="27">
        <v>2.246</v>
      </c>
      <c r="H565" s="27">
        <v>48526</v>
      </c>
      <c r="I565" s="27">
        <v>92</v>
      </c>
      <c r="J565" s="27">
        <v>48</v>
      </c>
      <c r="K565" s="27">
        <v>112.411</v>
      </c>
      <c r="L565" s="27">
        <v>1.2652000000000001</v>
      </c>
      <c r="M565" s="27"/>
      <c r="N565" s="27">
        <v>0.25</v>
      </c>
      <c r="O565" s="27">
        <v>6.2700000000000006E-2</v>
      </c>
      <c r="P565" s="27">
        <v>4.4379999999999997</v>
      </c>
      <c r="Q565" s="27">
        <v>4.4379999999999997</v>
      </c>
      <c r="R565" s="27">
        <v>5.9960000000000004</v>
      </c>
      <c r="S565" s="27">
        <v>81</v>
      </c>
      <c r="T565" s="27">
        <v>81</v>
      </c>
      <c r="U565" s="27">
        <v>117</v>
      </c>
      <c r="V565" s="27">
        <v>3.78</v>
      </c>
      <c r="W565" s="27">
        <v>3.78</v>
      </c>
      <c r="X565" s="27">
        <v>4.25</v>
      </c>
      <c r="Y565" s="27">
        <v>15</v>
      </c>
      <c r="Z565" s="27">
        <v>15</v>
      </c>
      <c r="AA565" s="27">
        <v>126.9</v>
      </c>
      <c r="AB565" s="27">
        <v>-0.20730000000000001</v>
      </c>
      <c r="AC565" s="27">
        <f t="shared" si="119"/>
        <v>-0.20730000000000001</v>
      </c>
      <c r="AD565" s="27">
        <v>-0.15329999999999999</v>
      </c>
      <c r="AE565" s="27" t="s">
        <v>52</v>
      </c>
      <c r="AF565" s="27">
        <v>58.12</v>
      </c>
      <c r="AG565" s="27">
        <v>2.9135357642312415E-6</v>
      </c>
      <c r="AH565" s="27">
        <v>0.2</v>
      </c>
      <c r="AI565" s="27">
        <v>4.5199999999999996</v>
      </c>
      <c r="AJ565" s="27">
        <v>4.5</v>
      </c>
      <c r="AK565" s="118"/>
      <c r="AL565" s="291"/>
      <c r="AM565" s="30">
        <f t="shared" si="120"/>
        <v>0</v>
      </c>
      <c r="AQ565"/>
      <c r="AR565"/>
      <c r="AS565"/>
    </row>
    <row r="566" spans="1:45" s="94" customFormat="1" x14ac:dyDescent="0.25">
      <c r="A566" s="26" t="s">
        <v>90</v>
      </c>
      <c r="B566" s="26">
        <v>1.6536999999999999</v>
      </c>
      <c r="C566" s="27">
        <v>2.2000000000000002</v>
      </c>
      <c r="D566" s="27"/>
      <c r="E566" s="27">
        <f t="shared" si="111"/>
        <v>0</v>
      </c>
      <c r="F566" s="27"/>
      <c r="G566" s="27">
        <v>2.246</v>
      </c>
      <c r="H566" s="27">
        <v>48526</v>
      </c>
      <c r="I566" s="27">
        <v>92</v>
      </c>
      <c r="J566" s="27">
        <v>48</v>
      </c>
      <c r="K566" s="27">
        <v>112.411</v>
      </c>
      <c r="L566" s="27">
        <v>1.2652000000000001</v>
      </c>
      <c r="M566" s="27"/>
      <c r="N566" s="27">
        <v>0.25</v>
      </c>
      <c r="O566" s="27">
        <v>6.2700000000000006E-2</v>
      </c>
      <c r="P566" s="27">
        <v>4.4379999999999997</v>
      </c>
      <c r="Q566" s="27">
        <v>4.4379999999999997</v>
      </c>
      <c r="R566" s="27">
        <v>5.9960000000000004</v>
      </c>
      <c r="S566" s="27">
        <v>81</v>
      </c>
      <c r="T566" s="27">
        <v>81</v>
      </c>
      <c r="U566" s="27">
        <v>117</v>
      </c>
      <c r="V566" s="27">
        <v>3.78</v>
      </c>
      <c r="W566" s="27">
        <v>3.78</v>
      </c>
      <c r="X566" s="27">
        <v>4.25</v>
      </c>
      <c r="Y566" s="27">
        <v>15</v>
      </c>
      <c r="Z566" s="27">
        <v>15</v>
      </c>
      <c r="AA566" s="27">
        <v>126.9</v>
      </c>
      <c r="AB566" s="27">
        <v>-0.20730000000000001</v>
      </c>
      <c r="AC566" s="27">
        <f t="shared" si="119"/>
        <v>-0.20730000000000001</v>
      </c>
      <c r="AD566" s="27">
        <v>-0.15329999999999999</v>
      </c>
      <c r="AE566" s="27" t="s">
        <v>58</v>
      </c>
      <c r="AF566" s="27">
        <v>58.12</v>
      </c>
      <c r="AG566" s="27">
        <v>3.1459786150702568E-6</v>
      </c>
      <c r="AH566" s="27">
        <v>0.183</v>
      </c>
      <c r="AI566" s="27">
        <v>4.8</v>
      </c>
      <c r="AJ566" s="27">
        <v>4.42</v>
      </c>
      <c r="AK566" s="118"/>
      <c r="AL566" s="291"/>
      <c r="AM566" s="30"/>
      <c r="AQ566"/>
      <c r="AR566"/>
      <c r="AS566"/>
    </row>
    <row r="567" spans="1:45" s="116" customFormat="1" x14ac:dyDescent="0.25">
      <c r="A567" s="26" t="s">
        <v>90</v>
      </c>
      <c r="B567" s="26">
        <v>1.6536999999999999</v>
      </c>
      <c r="C567" s="27">
        <v>2.2000000000000002</v>
      </c>
      <c r="D567" s="27">
        <v>3.65</v>
      </c>
      <c r="E567" s="27">
        <f t="shared" ref="E567:E570" si="125">D567/C567</f>
        <v>1.6590909090909089</v>
      </c>
      <c r="F567" s="27"/>
      <c r="G567" s="27">
        <v>2.246</v>
      </c>
      <c r="H567" s="27">
        <v>48526</v>
      </c>
      <c r="I567" s="27">
        <v>92</v>
      </c>
      <c r="J567" s="27">
        <v>48</v>
      </c>
      <c r="K567" s="27">
        <v>112.411</v>
      </c>
      <c r="L567" s="27">
        <v>1.2652000000000001</v>
      </c>
      <c r="M567" s="27"/>
      <c r="N567" s="27">
        <v>0.25</v>
      </c>
      <c r="O567" s="27">
        <v>6.2700000000000006E-2</v>
      </c>
      <c r="P567" s="27">
        <v>4.4379999999999997</v>
      </c>
      <c r="Q567" s="27">
        <v>4.4379999999999997</v>
      </c>
      <c r="R567" s="27">
        <v>5.9960000000000004</v>
      </c>
      <c r="S567" s="27">
        <v>81</v>
      </c>
      <c r="T567" s="27">
        <v>81</v>
      </c>
      <c r="U567" s="27">
        <v>117</v>
      </c>
      <c r="V567" s="27">
        <v>3.78</v>
      </c>
      <c r="W567" s="27">
        <v>3.78</v>
      </c>
      <c r="X567" s="27">
        <v>4.25</v>
      </c>
      <c r="Y567" s="27">
        <v>15</v>
      </c>
      <c r="Z567" s="27">
        <v>15</v>
      </c>
      <c r="AA567" s="27">
        <v>126.9</v>
      </c>
      <c r="AB567" s="27">
        <v>-0.20730000000000001</v>
      </c>
      <c r="AC567" s="27">
        <f t="shared" ref="AC567:AC570" si="126">AB567</f>
        <v>-0.20730000000000001</v>
      </c>
      <c r="AD567" s="27">
        <v>-0.15329999999999999</v>
      </c>
      <c r="AE567" s="27" t="s">
        <v>53</v>
      </c>
      <c r="AF567" s="27">
        <v>83.8</v>
      </c>
      <c r="AG567" s="85"/>
      <c r="AH567" s="27">
        <v>5.0000000000000001E-3</v>
      </c>
      <c r="AI567" s="27">
        <v>4</v>
      </c>
      <c r="AJ567" s="27">
        <v>3.69</v>
      </c>
      <c r="AK567" s="118">
        <v>1.44E-16</v>
      </c>
      <c r="AL567" s="291"/>
      <c r="AM567" s="30">
        <f t="shared" ref="AM567:AM570" si="127">AK567*10000*(AL567)*10000000000</f>
        <v>0</v>
      </c>
      <c r="AQ567"/>
      <c r="AR567"/>
      <c r="AS567"/>
    </row>
    <row r="568" spans="1:45" s="116" customFormat="1" ht="20.25" x14ac:dyDescent="0.25">
      <c r="A568" s="26" t="s">
        <v>90</v>
      </c>
      <c r="B568" s="26">
        <v>1.6536999999999999</v>
      </c>
      <c r="C568" s="27">
        <v>2.2000000000000002</v>
      </c>
      <c r="D568" s="27"/>
      <c r="E568" s="27">
        <f t="shared" si="125"/>
        <v>0</v>
      </c>
      <c r="F568" s="27"/>
      <c r="G568" s="27">
        <v>2.246</v>
      </c>
      <c r="H568" s="27">
        <v>48526</v>
      </c>
      <c r="I568" s="27">
        <v>92</v>
      </c>
      <c r="J568" s="27">
        <v>48</v>
      </c>
      <c r="K568" s="27">
        <v>112.411</v>
      </c>
      <c r="L568" s="27">
        <v>1.2652000000000001</v>
      </c>
      <c r="M568" s="27"/>
      <c r="N568" s="27">
        <v>0.25</v>
      </c>
      <c r="O568" s="27">
        <v>6.2700000000000006E-2</v>
      </c>
      <c r="P568" s="27">
        <v>4.4379999999999997</v>
      </c>
      <c r="Q568" s="27">
        <v>4.4379999999999997</v>
      </c>
      <c r="R568" s="27">
        <v>5.9960000000000004</v>
      </c>
      <c r="S568" s="27">
        <v>81</v>
      </c>
      <c r="T568" s="27">
        <v>81</v>
      </c>
      <c r="U568" s="27">
        <v>117</v>
      </c>
      <c r="V568" s="27">
        <v>3.78</v>
      </c>
      <c r="W568" s="27">
        <v>3.78</v>
      </c>
      <c r="X568" s="27">
        <v>4.25</v>
      </c>
      <c r="Y568" s="27">
        <v>15</v>
      </c>
      <c r="Z568" s="27">
        <v>15</v>
      </c>
      <c r="AA568" s="27">
        <v>126.9</v>
      </c>
      <c r="AB568" s="27">
        <v>-0.20730000000000001</v>
      </c>
      <c r="AC568" s="27">
        <f t="shared" si="126"/>
        <v>-0.20730000000000001</v>
      </c>
      <c r="AD568" s="27">
        <v>-0.15329999999999999</v>
      </c>
      <c r="AE568" s="27" t="s">
        <v>54</v>
      </c>
      <c r="AF568" s="27">
        <v>131.29</v>
      </c>
      <c r="AG568" s="85"/>
      <c r="AH568" s="27">
        <v>8.0000000000000002E-3</v>
      </c>
      <c r="AI568" s="27">
        <v>4.0999999999999996</v>
      </c>
      <c r="AJ568" s="27">
        <v>4.0999999999999996</v>
      </c>
      <c r="AK568" s="85">
        <v>2.1500000000000001E-20</v>
      </c>
      <c r="AL568" s="291"/>
      <c r="AM568" s="30">
        <f t="shared" si="127"/>
        <v>0</v>
      </c>
      <c r="AQ568"/>
      <c r="AR568"/>
      <c r="AS568"/>
    </row>
    <row r="569" spans="1:45" s="116" customFormat="1" x14ac:dyDescent="0.25">
      <c r="A569" s="26" t="s">
        <v>90</v>
      </c>
      <c r="B569" s="26">
        <v>1.6536999999999999</v>
      </c>
      <c r="C569" s="27">
        <v>2.2000000000000002</v>
      </c>
      <c r="D569" s="27"/>
      <c r="E569" s="27">
        <f t="shared" si="125"/>
        <v>0</v>
      </c>
      <c r="F569" s="27"/>
      <c r="G569" s="27">
        <v>2.246</v>
      </c>
      <c r="H569" s="27">
        <v>48526</v>
      </c>
      <c r="I569" s="27">
        <v>92</v>
      </c>
      <c r="J569" s="27">
        <v>48</v>
      </c>
      <c r="K569" s="27">
        <v>112.411</v>
      </c>
      <c r="L569" s="27">
        <v>1.2652000000000001</v>
      </c>
      <c r="M569" s="27"/>
      <c r="N569" s="27">
        <v>0.25</v>
      </c>
      <c r="O569" s="27">
        <v>6.2700000000000006E-2</v>
      </c>
      <c r="P569" s="27">
        <v>4.4379999999999997</v>
      </c>
      <c r="Q569" s="27">
        <v>4.4379999999999997</v>
      </c>
      <c r="R569" s="27">
        <v>5.9960000000000004</v>
      </c>
      <c r="S569" s="27">
        <v>81</v>
      </c>
      <c r="T569" s="27">
        <v>81</v>
      </c>
      <c r="U569" s="27">
        <v>117</v>
      </c>
      <c r="V569" s="27">
        <v>3.78</v>
      </c>
      <c r="W569" s="27">
        <v>3.78</v>
      </c>
      <c r="X569" s="27">
        <v>4.25</v>
      </c>
      <c r="Y569" s="27">
        <v>15</v>
      </c>
      <c r="Z569" s="27">
        <v>15</v>
      </c>
      <c r="AA569" s="27">
        <v>126.9</v>
      </c>
      <c r="AB569" s="27">
        <v>-0.20730000000000001</v>
      </c>
      <c r="AC569" s="27">
        <f t="shared" si="126"/>
        <v>-0.20730000000000001</v>
      </c>
      <c r="AD569" s="27">
        <v>-0.15329999999999999</v>
      </c>
      <c r="AE569" s="27" t="s">
        <v>55</v>
      </c>
      <c r="AF569" s="27">
        <v>146.06</v>
      </c>
      <c r="AG569" s="27"/>
      <c r="AH569" s="27">
        <v>0.21</v>
      </c>
      <c r="AI569" s="27">
        <v>5.13</v>
      </c>
      <c r="AJ569" s="27">
        <v>5.0999999999999996</v>
      </c>
      <c r="AK569" s="118"/>
      <c r="AL569" s="291"/>
      <c r="AM569" s="30">
        <f t="shared" si="127"/>
        <v>0</v>
      </c>
      <c r="AQ569"/>
      <c r="AR569"/>
      <c r="AS569"/>
    </row>
    <row r="570" spans="1:45" s="116" customFormat="1" x14ac:dyDescent="0.25">
      <c r="A570" s="26" t="s">
        <v>90</v>
      </c>
      <c r="B570" s="26">
        <v>1.6536999999999999</v>
      </c>
      <c r="C570" s="27">
        <v>2.2000000000000002</v>
      </c>
      <c r="D570" s="27"/>
      <c r="E570" s="27">
        <f t="shared" si="125"/>
        <v>0</v>
      </c>
      <c r="F570" s="27"/>
      <c r="G570" s="27">
        <v>2.246</v>
      </c>
      <c r="H570" s="27">
        <v>48526</v>
      </c>
      <c r="I570" s="27">
        <v>92</v>
      </c>
      <c r="J570" s="27">
        <v>48</v>
      </c>
      <c r="K570" s="27">
        <v>112.411</v>
      </c>
      <c r="L570" s="27">
        <v>1.2652000000000001</v>
      </c>
      <c r="M570" s="27"/>
      <c r="N570" s="27">
        <v>0.25</v>
      </c>
      <c r="O570" s="27">
        <v>6.2700000000000006E-2</v>
      </c>
      <c r="P570" s="27">
        <v>4.4379999999999997</v>
      </c>
      <c r="Q570" s="27">
        <v>4.4379999999999997</v>
      </c>
      <c r="R570" s="27">
        <v>5.9960000000000004</v>
      </c>
      <c r="S570" s="27">
        <v>81</v>
      </c>
      <c r="T570" s="27">
        <v>81</v>
      </c>
      <c r="U570" s="27">
        <v>117</v>
      </c>
      <c r="V570" s="27">
        <v>3.78</v>
      </c>
      <c r="W570" s="27">
        <v>3.78</v>
      </c>
      <c r="X570" s="27">
        <v>4.25</v>
      </c>
      <c r="Y570" s="27">
        <v>15</v>
      </c>
      <c r="Z570" s="27">
        <v>15</v>
      </c>
      <c r="AA570" s="27">
        <v>126.9</v>
      </c>
      <c r="AB570" s="27">
        <v>-0.20730000000000001</v>
      </c>
      <c r="AC570" s="27">
        <f t="shared" si="126"/>
        <v>-0.20730000000000001</v>
      </c>
      <c r="AD570" s="27">
        <v>-0.15329999999999999</v>
      </c>
      <c r="AE570" s="27" t="s">
        <v>56</v>
      </c>
      <c r="AF570" s="27">
        <v>222</v>
      </c>
      <c r="AG570" s="85"/>
      <c r="AH570" s="27">
        <v>8.0000000000000002E-3</v>
      </c>
      <c r="AI570" s="27">
        <v>4.2</v>
      </c>
      <c r="AJ570" s="27">
        <v>4.2</v>
      </c>
      <c r="AK570" s="118">
        <v>3.7700000000000002E-22</v>
      </c>
      <c r="AL570" s="291"/>
      <c r="AM570" s="30">
        <f t="shared" si="127"/>
        <v>0</v>
      </c>
      <c r="AQ570"/>
      <c r="AR570"/>
      <c r="AS570"/>
    </row>
    <row r="571" spans="1:45" s="116" customFormat="1" x14ac:dyDescent="0.25">
      <c r="A571" s="111" t="s">
        <v>91</v>
      </c>
      <c r="B571" s="111"/>
      <c r="C571" s="112">
        <v>2.11</v>
      </c>
      <c r="D571" s="112">
        <v>2.38</v>
      </c>
      <c r="E571" s="112">
        <f t="shared" ref="E571:E660" si="128">D571/C571</f>
        <v>1.127962085308057</v>
      </c>
      <c r="F571" s="112"/>
      <c r="G571" s="112">
        <v>2.0350000000000001</v>
      </c>
      <c r="H571" s="112">
        <v>61914</v>
      </c>
      <c r="I571" s="112">
        <v>72</v>
      </c>
      <c r="J571" s="112">
        <v>27</v>
      </c>
      <c r="K571" s="112">
        <v>58.93</v>
      </c>
      <c r="L571" s="112">
        <v>1.3856999999999999</v>
      </c>
      <c r="M571" s="112"/>
      <c r="N571" s="112">
        <v>0.25</v>
      </c>
      <c r="O571" s="112">
        <v>6.2700000000000006E-2</v>
      </c>
      <c r="P571" s="112">
        <v>4.4379999999999997</v>
      </c>
      <c r="Q571" s="112">
        <v>4.4379999999999997</v>
      </c>
      <c r="R571" s="112">
        <v>5.9960000000000004</v>
      </c>
      <c r="S571" s="112">
        <v>81</v>
      </c>
      <c r="T571" s="112">
        <v>81</v>
      </c>
      <c r="U571" s="112">
        <v>117</v>
      </c>
      <c r="V571" s="112">
        <v>3.78</v>
      </c>
      <c r="W571" s="112">
        <v>3.78</v>
      </c>
      <c r="X571" s="112">
        <v>4.25</v>
      </c>
      <c r="Y571" s="112">
        <v>15</v>
      </c>
      <c r="Z571" s="112">
        <v>15</v>
      </c>
      <c r="AA571" s="112">
        <v>126.9</v>
      </c>
      <c r="AB571" s="112">
        <v>-0.21110000000000001</v>
      </c>
      <c r="AC571" s="112">
        <f>AB571</f>
        <v>-0.21110000000000001</v>
      </c>
      <c r="AD571" s="112">
        <v>-0.15959999999999999</v>
      </c>
      <c r="AE571" s="112" t="s">
        <v>42</v>
      </c>
      <c r="AF571" s="112">
        <v>4.0019999999999998</v>
      </c>
      <c r="AG571" s="113">
        <v>1.213598928416634E-4</v>
      </c>
      <c r="AH571" s="112">
        <v>-0.39</v>
      </c>
      <c r="AI571" s="112">
        <v>2.66</v>
      </c>
      <c r="AJ571" s="112">
        <v>2.6</v>
      </c>
      <c r="AK571" s="122">
        <v>5.9500000000000001E-11</v>
      </c>
      <c r="AL571" s="227"/>
      <c r="AM571" s="115">
        <f t="shared" ref="AM571:AM601" si="129">AK571*10000*(AL571)*10000000000</f>
        <v>0</v>
      </c>
      <c r="AQ571"/>
      <c r="AR571"/>
      <c r="AS571"/>
    </row>
    <row r="572" spans="1:45" s="116" customFormat="1" x14ac:dyDescent="0.25">
      <c r="A572" s="111" t="s">
        <v>91</v>
      </c>
      <c r="B572" s="111"/>
      <c r="C572" s="112">
        <v>2.11</v>
      </c>
      <c r="D572" s="112">
        <v>2.61</v>
      </c>
      <c r="E572" s="112">
        <f t="shared" si="128"/>
        <v>1.2369668246445498</v>
      </c>
      <c r="F572" s="112"/>
      <c r="G572" s="112">
        <v>2.0350000000000001</v>
      </c>
      <c r="H572" s="112">
        <v>61914</v>
      </c>
      <c r="I572" s="112">
        <v>72</v>
      </c>
      <c r="J572" s="112">
        <v>27</v>
      </c>
      <c r="K572" s="112">
        <v>58.93</v>
      </c>
      <c r="L572" s="112">
        <v>1.3856999999999999</v>
      </c>
      <c r="M572" s="112"/>
      <c r="N572" s="112">
        <v>0.25</v>
      </c>
      <c r="O572" s="112">
        <v>6.2700000000000006E-2</v>
      </c>
      <c r="P572" s="112">
        <v>4.4379999999999997</v>
      </c>
      <c r="Q572" s="112">
        <v>4.4379999999999997</v>
      </c>
      <c r="R572" s="112">
        <v>5.9960000000000004</v>
      </c>
      <c r="S572" s="112">
        <v>81</v>
      </c>
      <c r="T572" s="112">
        <v>81</v>
      </c>
      <c r="U572" s="112">
        <v>117</v>
      </c>
      <c r="V572" s="112">
        <v>3.78</v>
      </c>
      <c r="W572" s="112">
        <v>3.78</v>
      </c>
      <c r="X572" s="112">
        <v>4.25</v>
      </c>
      <c r="Y572" s="112">
        <v>15</v>
      </c>
      <c r="Z572" s="112">
        <v>15</v>
      </c>
      <c r="AA572" s="112">
        <v>126.9</v>
      </c>
      <c r="AB572" s="112">
        <v>-0.21110000000000001</v>
      </c>
      <c r="AC572" s="112">
        <f t="shared" ref="AC572:AC584" si="130">AB572</f>
        <v>-0.21110000000000001</v>
      </c>
      <c r="AD572" s="112">
        <v>-0.15959999999999999</v>
      </c>
      <c r="AE572" s="112" t="s">
        <v>43</v>
      </c>
      <c r="AF572" s="112">
        <v>2.0099999999999998</v>
      </c>
      <c r="AG572" s="113">
        <v>1.0828692705685033E-4</v>
      </c>
      <c r="AH572" s="112">
        <v>-0.217</v>
      </c>
      <c r="AI572" s="112">
        <v>2.76</v>
      </c>
      <c r="AJ572" s="112">
        <v>2.89</v>
      </c>
      <c r="AK572" s="122">
        <v>1.6999999999999999E-11</v>
      </c>
      <c r="AL572" s="227">
        <v>8.0000000000000002E-3</v>
      </c>
      <c r="AM572" s="115">
        <f t="shared" si="129"/>
        <v>13.599999999999998</v>
      </c>
      <c r="AQ572"/>
      <c r="AR572"/>
      <c r="AS572"/>
    </row>
    <row r="573" spans="1:45" s="116" customFormat="1" x14ac:dyDescent="0.25">
      <c r="A573" s="111" t="s">
        <v>91</v>
      </c>
      <c r="B573" s="111"/>
      <c r="C573" s="112">
        <v>2.11</v>
      </c>
      <c r="D573" s="112">
        <v>2.85</v>
      </c>
      <c r="E573" s="112">
        <f t="shared" si="128"/>
        <v>1.3507109004739337</v>
      </c>
      <c r="F573" s="112"/>
      <c r="G573" s="112">
        <v>2.0350000000000001</v>
      </c>
      <c r="H573" s="112">
        <v>61914</v>
      </c>
      <c r="I573" s="112">
        <v>72</v>
      </c>
      <c r="J573" s="112">
        <v>27</v>
      </c>
      <c r="K573" s="112">
        <v>58.93</v>
      </c>
      <c r="L573" s="112">
        <v>1.3856999999999999</v>
      </c>
      <c r="M573" s="112"/>
      <c r="N573" s="112">
        <v>0.25</v>
      </c>
      <c r="O573" s="112">
        <v>6.2700000000000006E-2</v>
      </c>
      <c r="P573" s="112">
        <v>4.4379999999999997</v>
      </c>
      <c r="Q573" s="112">
        <v>4.4379999999999997</v>
      </c>
      <c r="R573" s="112">
        <v>5.9960000000000004</v>
      </c>
      <c r="S573" s="112">
        <v>81</v>
      </c>
      <c r="T573" s="112">
        <v>81</v>
      </c>
      <c r="U573" s="112">
        <v>117</v>
      </c>
      <c r="V573" s="112">
        <v>3.78</v>
      </c>
      <c r="W573" s="112">
        <v>3.78</v>
      </c>
      <c r="X573" s="112">
        <v>4.25</v>
      </c>
      <c r="Y573" s="112">
        <v>15</v>
      </c>
      <c r="Z573" s="112">
        <v>15</v>
      </c>
      <c r="AA573" s="112">
        <v>126.9</v>
      </c>
      <c r="AB573" s="112">
        <v>-0.21110000000000001</v>
      </c>
      <c r="AC573" s="112">
        <f t="shared" si="130"/>
        <v>-0.21110000000000001</v>
      </c>
      <c r="AD573" s="112">
        <v>-0.15959999999999999</v>
      </c>
      <c r="AE573" s="112" t="s">
        <v>44</v>
      </c>
      <c r="AF573" s="112">
        <v>31.998999999999999</v>
      </c>
      <c r="AG573" s="113">
        <v>1.5402755908922099E-5</v>
      </c>
      <c r="AH573" s="112">
        <v>2.1999999999999999E-2</v>
      </c>
      <c r="AI573" s="112">
        <v>2.94</v>
      </c>
      <c r="AJ573" s="112">
        <v>3.46</v>
      </c>
      <c r="AK573" s="122">
        <v>5.6200000000000003E-14</v>
      </c>
      <c r="AL573" s="227"/>
      <c r="AM573" s="115">
        <f t="shared" si="129"/>
        <v>0</v>
      </c>
      <c r="AQ573"/>
      <c r="AR573"/>
      <c r="AS573"/>
    </row>
    <row r="574" spans="1:45" s="116" customFormat="1" x14ac:dyDescent="0.25">
      <c r="A574" s="111" t="s">
        <v>91</v>
      </c>
      <c r="B574" s="111"/>
      <c r="C574" s="112">
        <v>2.11</v>
      </c>
      <c r="D574" s="112">
        <v>2.87</v>
      </c>
      <c r="E574" s="112">
        <f t="shared" si="128"/>
        <v>1.3601895734597158</v>
      </c>
      <c r="F574" s="112"/>
      <c r="G574" s="112">
        <v>2.0350000000000001</v>
      </c>
      <c r="H574" s="112">
        <v>61914</v>
      </c>
      <c r="I574" s="112">
        <v>72</v>
      </c>
      <c r="J574" s="112">
        <v>27</v>
      </c>
      <c r="K574" s="112">
        <v>58.93</v>
      </c>
      <c r="L574" s="112">
        <v>1.3856999999999999</v>
      </c>
      <c r="M574" s="112"/>
      <c r="N574" s="112">
        <v>0.25</v>
      </c>
      <c r="O574" s="112">
        <v>6.2700000000000006E-2</v>
      </c>
      <c r="P574" s="112">
        <v>4.4379999999999997</v>
      </c>
      <c r="Q574" s="112">
        <v>4.4379999999999997</v>
      </c>
      <c r="R574" s="112">
        <v>5.9960000000000004</v>
      </c>
      <c r="S574" s="112">
        <v>81</v>
      </c>
      <c r="T574" s="112">
        <v>81</v>
      </c>
      <c r="U574" s="112">
        <v>117</v>
      </c>
      <c r="V574" s="112">
        <v>3.78</v>
      </c>
      <c r="W574" s="112">
        <v>3.78</v>
      </c>
      <c r="X574" s="112">
        <v>4.25</v>
      </c>
      <c r="Y574" s="112">
        <v>15</v>
      </c>
      <c r="Z574" s="112">
        <v>15</v>
      </c>
      <c r="AA574" s="112">
        <v>126.9</v>
      </c>
      <c r="AB574" s="112">
        <v>-0.21110000000000001</v>
      </c>
      <c r="AC574" s="112">
        <f t="shared" si="130"/>
        <v>-0.21110000000000001</v>
      </c>
      <c r="AD574" s="112">
        <v>-0.15959999999999999</v>
      </c>
      <c r="AE574" s="112" t="s">
        <v>45</v>
      </c>
      <c r="AF574" s="112">
        <v>44.01</v>
      </c>
      <c r="AG574" s="113">
        <v>8.9625087063364713E-6</v>
      </c>
      <c r="AH574" s="112">
        <v>0.22500000000000001</v>
      </c>
      <c r="AI574" s="112">
        <v>3.24</v>
      </c>
      <c r="AJ574" s="112">
        <v>3.3</v>
      </c>
      <c r="AK574" s="122">
        <v>2E-14</v>
      </c>
      <c r="AL574" s="227">
        <v>0.47262057277181208</v>
      </c>
      <c r="AM574" s="115">
        <f t="shared" si="129"/>
        <v>0.94524114554362415</v>
      </c>
      <c r="AQ574"/>
      <c r="AR574"/>
      <c r="AS574"/>
    </row>
    <row r="575" spans="1:45" s="116" customFormat="1" x14ac:dyDescent="0.25">
      <c r="A575" s="111" t="s">
        <v>91</v>
      </c>
      <c r="B575" s="111"/>
      <c r="C575" s="112">
        <v>2.11</v>
      </c>
      <c r="D575" s="112">
        <v>3.03</v>
      </c>
      <c r="E575" s="112">
        <f t="shared" si="128"/>
        <v>1.4360189573459716</v>
      </c>
      <c r="F575" s="112"/>
      <c r="G575" s="112">
        <v>2.0350000000000001</v>
      </c>
      <c r="H575" s="112">
        <v>61914</v>
      </c>
      <c r="I575" s="112">
        <v>72</v>
      </c>
      <c r="J575" s="112">
        <v>27</v>
      </c>
      <c r="K575" s="112">
        <v>58.93</v>
      </c>
      <c r="L575" s="112">
        <v>1.3856999999999999</v>
      </c>
      <c r="M575" s="112"/>
      <c r="N575" s="112">
        <v>0.25</v>
      </c>
      <c r="O575" s="112">
        <v>6.2700000000000006E-2</v>
      </c>
      <c r="P575" s="112">
        <v>4.4379999999999997</v>
      </c>
      <c r="Q575" s="112">
        <v>4.4379999999999997</v>
      </c>
      <c r="R575" s="112">
        <v>5.9960000000000004</v>
      </c>
      <c r="S575" s="112">
        <v>81</v>
      </c>
      <c r="T575" s="112">
        <v>81</v>
      </c>
      <c r="U575" s="112">
        <v>117</v>
      </c>
      <c r="V575" s="112">
        <v>3.78</v>
      </c>
      <c r="W575" s="112">
        <v>3.78</v>
      </c>
      <c r="X575" s="112">
        <v>4.25</v>
      </c>
      <c r="Y575" s="112">
        <v>15</v>
      </c>
      <c r="Z575" s="112">
        <v>15</v>
      </c>
      <c r="AA575" s="112">
        <v>126.9</v>
      </c>
      <c r="AB575" s="112">
        <v>-0.21110000000000001</v>
      </c>
      <c r="AC575" s="112">
        <f t="shared" si="130"/>
        <v>-0.21110000000000001</v>
      </c>
      <c r="AD575" s="112">
        <v>-0.15959999999999999</v>
      </c>
      <c r="AE575" s="112" t="s">
        <v>46</v>
      </c>
      <c r="AF575" s="112">
        <v>28</v>
      </c>
      <c r="AG575" s="113">
        <v>1.4859953853764374E-5</v>
      </c>
      <c r="AH575" s="112">
        <v>3.6999999999999998E-2</v>
      </c>
      <c r="AI575" s="112">
        <v>3.13</v>
      </c>
      <c r="AJ575" s="112">
        <v>3.64</v>
      </c>
      <c r="AK575" s="129">
        <v>1.6800000000000001E-15</v>
      </c>
      <c r="AL575" s="227">
        <v>5.3065240775294321E-2</v>
      </c>
      <c r="AM575" s="115">
        <f t="shared" si="129"/>
        <v>8.9149604502494449E-3</v>
      </c>
      <c r="AQ575"/>
      <c r="AR575"/>
      <c r="AS575"/>
    </row>
    <row r="576" spans="1:45" s="116" customFormat="1" x14ac:dyDescent="0.25">
      <c r="A576" s="111" t="s">
        <v>91</v>
      </c>
      <c r="B576" s="111"/>
      <c r="C576" s="112">
        <v>2.11</v>
      </c>
      <c r="D576" s="112">
        <v>3.327</v>
      </c>
      <c r="E576" s="112">
        <f t="shared" si="128"/>
        <v>1.5767772511848341</v>
      </c>
      <c r="F576" s="112"/>
      <c r="G576" s="112">
        <v>2.0350000000000001</v>
      </c>
      <c r="H576" s="112">
        <v>61914</v>
      </c>
      <c r="I576" s="112">
        <v>72</v>
      </c>
      <c r="J576" s="112">
        <v>27</v>
      </c>
      <c r="K576" s="112">
        <v>58.93</v>
      </c>
      <c r="L576" s="112">
        <v>1.3856999999999999</v>
      </c>
      <c r="M576" s="112"/>
      <c r="N576" s="112">
        <v>0.25</v>
      </c>
      <c r="O576" s="112">
        <v>6.2700000000000006E-2</v>
      </c>
      <c r="P576" s="112">
        <v>4.4379999999999997</v>
      </c>
      <c r="Q576" s="112">
        <v>4.4379999999999997</v>
      </c>
      <c r="R576" s="112">
        <v>5.9960000000000004</v>
      </c>
      <c r="S576" s="112">
        <v>81</v>
      </c>
      <c r="T576" s="112">
        <v>81</v>
      </c>
      <c r="U576" s="112">
        <v>117</v>
      </c>
      <c r="V576" s="112">
        <v>3.78</v>
      </c>
      <c r="W576" s="112">
        <v>3.78</v>
      </c>
      <c r="X576" s="112">
        <v>4.25</v>
      </c>
      <c r="Y576" s="112">
        <v>15</v>
      </c>
      <c r="Z576" s="112">
        <v>15</v>
      </c>
      <c r="AA576" s="112">
        <v>126.9</v>
      </c>
      <c r="AB576" s="112">
        <v>-0.21110000000000001</v>
      </c>
      <c r="AC576" s="112">
        <f t="shared" si="130"/>
        <v>-0.21110000000000001</v>
      </c>
      <c r="AD576" s="112">
        <v>-0.15959999999999999</v>
      </c>
      <c r="AE576" s="112" t="s">
        <v>47</v>
      </c>
      <c r="AF576" s="112">
        <v>16.04</v>
      </c>
      <c r="AG576" s="113">
        <v>1.6328551327402565E-5</v>
      </c>
      <c r="AH576" s="112">
        <v>1.0999999999999999E-2</v>
      </c>
      <c r="AI576" s="112">
        <v>3.25</v>
      </c>
      <c r="AJ576" s="112">
        <v>3.8</v>
      </c>
      <c r="AK576" s="129">
        <v>1.8399999999999999E-19</v>
      </c>
      <c r="AL576" s="227">
        <v>0.25105984768379142</v>
      </c>
      <c r="AM576" s="115">
        <f t="shared" si="129"/>
        <v>4.6195011973817624E-6</v>
      </c>
      <c r="AQ576"/>
      <c r="AR576"/>
      <c r="AS576"/>
    </row>
    <row r="577" spans="1:45" s="116" customFormat="1" x14ac:dyDescent="0.25">
      <c r="A577" s="111" t="s">
        <v>91</v>
      </c>
      <c r="B577" s="111"/>
      <c r="C577" s="112">
        <v>2.11</v>
      </c>
      <c r="D577" s="112">
        <v>3.03</v>
      </c>
      <c r="E577" s="112">
        <f t="shared" ref="E577:E578" si="131">D577/C577</f>
        <v>1.4360189573459716</v>
      </c>
      <c r="F577" s="112"/>
      <c r="G577" s="112">
        <v>2.0350000000000001</v>
      </c>
      <c r="H577" s="112">
        <v>61914</v>
      </c>
      <c r="I577" s="112">
        <v>72</v>
      </c>
      <c r="J577" s="112">
        <v>27</v>
      </c>
      <c r="K577" s="112">
        <v>58.93</v>
      </c>
      <c r="L577" s="112">
        <v>1.3856999999999999</v>
      </c>
      <c r="M577" s="112"/>
      <c r="N577" s="112">
        <v>0.25</v>
      </c>
      <c r="O577" s="112">
        <v>6.2700000000000006E-2</v>
      </c>
      <c r="P577" s="112">
        <v>4.4379999999999997</v>
      </c>
      <c r="Q577" s="112">
        <v>4.4379999999999997</v>
      </c>
      <c r="R577" s="112">
        <v>5.9960000000000004</v>
      </c>
      <c r="S577" s="112">
        <v>81</v>
      </c>
      <c r="T577" s="112">
        <v>81</v>
      </c>
      <c r="U577" s="112">
        <v>117</v>
      </c>
      <c r="V577" s="112">
        <v>3.78</v>
      </c>
      <c r="W577" s="112">
        <v>3.78</v>
      </c>
      <c r="X577" s="112">
        <v>4.25</v>
      </c>
      <c r="Y577" s="112">
        <v>15</v>
      </c>
      <c r="Z577" s="112">
        <v>15</v>
      </c>
      <c r="AA577" s="112">
        <v>126.9</v>
      </c>
      <c r="AB577" s="112">
        <v>-0.21110000000000001</v>
      </c>
      <c r="AC577" s="112">
        <f t="shared" ref="AC577:AC578" si="132">AB577</f>
        <v>-0.21110000000000001</v>
      </c>
      <c r="AD577" s="112">
        <v>-0.15959999999999999</v>
      </c>
      <c r="AE577" s="112" t="s">
        <v>536</v>
      </c>
      <c r="AF577" s="112">
        <v>46.005499999999998</v>
      </c>
      <c r="AG577" s="113"/>
      <c r="AH577" s="112">
        <v>0.83399999999999996</v>
      </c>
      <c r="AI577" s="112">
        <v>3.22</v>
      </c>
      <c r="AJ577" s="112">
        <v>3.3</v>
      </c>
      <c r="AK577" s="129"/>
      <c r="AL577" s="227"/>
      <c r="AM577" s="115"/>
      <c r="AQ577"/>
      <c r="AR577"/>
      <c r="AS577"/>
    </row>
    <row r="578" spans="1:45" s="116" customFormat="1" x14ac:dyDescent="0.25">
      <c r="A578" s="111" t="s">
        <v>91</v>
      </c>
      <c r="B578" s="111"/>
      <c r="C578" s="112">
        <v>2.11</v>
      </c>
      <c r="D578" s="112">
        <v>3.327</v>
      </c>
      <c r="E578" s="112">
        <f t="shared" si="131"/>
        <v>1.5767772511848341</v>
      </c>
      <c r="F578" s="112"/>
      <c r="G578" s="112">
        <v>2.0350000000000001</v>
      </c>
      <c r="H578" s="112">
        <v>61914</v>
      </c>
      <c r="I578" s="112">
        <v>72</v>
      </c>
      <c r="J578" s="112">
        <v>27</v>
      </c>
      <c r="K578" s="112">
        <v>58.93</v>
      </c>
      <c r="L578" s="112">
        <v>1.3856999999999999</v>
      </c>
      <c r="M578" s="112"/>
      <c r="N578" s="112">
        <v>0.25</v>
      </c>
      <c r="O578" s="112">
        <v>6.2700000000000006E-2</v>
      </c>
      <c r="P578" s="112">
        <v>4.4379999999999997</v>
      </c>
      <c r="Q578" s="112">
        <v>4.4379999999999997</v>
      </c>
      <c r="R578" s="112">
        <v>5.9960000000000004</v>
      </c>
      <c r="S578" s="112">
        <v>81</v>
      </c>
      <c r="T578" s="112">
        <v>81</v>
      </c>
      <c r="U578" s="112">
        <v>117</v>
      </c>
      <c r="V578" s="112">
        <v>3.78</v>
      </c>
      <c r="W578" s="112">
        <v>3.78</v>
      </c>
      <c r="X578" s="112">
        <v>4.25</v>
      </c>
      <c r="Y578" s="112">
        <v>15</v>
      </c>
      <c r="Z578" s="112">
        <v>15</v>
      </c>
      <c r="AA578" s="112">
        <v>126.9</v>
      </c>
      <c r="AB578" s="112">
        <v>-0.21110000000000001</v>
      </c>
      <c r="AC578" s="112">
        <f t="shared" si="132"/>
        <v>-0.21110000000000001</v>
      </c>
      <c r="AD578" s="112">
        <v>-0.15959999999999999</v>
      </c>
      <c r="AE578" s="112" t="s">
        <v>537</v>
      </c>
      <c r="AF578" s="112">
        <v>64.066000000000003</v>
      </c>
      <c r="AG578" s="113"/>
      <c r="AH578" s="112">
        <v>0.251</v>
      </c>
      <c r="AI578" s="112">
        <v>3.55</v>
      </c>
      <c r="AJ578" s="112">
        <v>4.0999999999999996</v>
      </c>
      <c r="AK578" s="129"/>
      <c r="AL578" s="227"/>
      <c r="AM578" s="115"/>
      <c r="AQ578"/>
      <c r="AR578"/>
      <c r="AS578"/>
    </row>
    <row r="579" spans="1:45" s="116" customFormat="1" x14ac:dyDescent="0.25">
      <c r="A579" s="111" t="s">
        <v>91</v>
      </c>
      <c r="B579" s="111"/>
      <c r="C579" s="112">
        <v>2.11</v>
      </c>
      <c r="D579" s="112">
        <v>3.36</v>
      </c>
      <c r="E579" s="112">
        <f t="shared" si="128"/>
        <v>1.5924170616113744</v>
      </c>
      <c r="F579" s="112"/>
      <c r="G579" s="112">
        <v>2.0350000000000001</v>
      </c>
      <c r="H579" s="112">
        <v>61914</v>
      </c>
      <c r="I579" s="112">
        <v>72</v>
      </c>
      <c r="J579" s="112">
        <v>27</v>
      </c>
      <c r="K579" s="112">
        <v>58.93</v>
      </c>
      <c r="L579" s="112">
        <v>1.3856999999999999</v>
      </c>
      <c r="M579" s="112"/>
      <c r="N579" s="112">
        <v>0.25</v>
      </c>
      <c r="O579" s="112">
        <v>6.2700000000000006E-2</v>
      </c>
      <c r="P579" s="112">
        <v>4.4379999999999997</v>
      </c>
      <c r="Q579" s="112">
        <v>4.4379999999999997</v>
      </c>
      <c r="R579" s="112">
        <v>5.9960000000000004</v>
      </c>
      <c r="S579" s="112">
        <v>81</v>
      </c>
      <c r="T579" s="112">
        <v>81</v>
      </c>
      <c r="U579" s="112">
        <v>117</v>
      </c>
      <c r="V579" s="112">
        <v>3.78</v>
      </c>
      <c r="W579" s="112">
        <v>3.78</v>
      </c>
      <c r="X579" s="112">
        <v>4.25</v>
      </c>
      <c r="Y579" s="112">
        <v>15</v>
      </c>
      <c r="Z579" s="112">
        <v>15</v>
      </c>
      <c r="AA579" s="112">
        <v>126.9</v>
      </c>
      <c r="AB579" s="112">
        <v>-0.21110000000000001</v>
      </c>
      <c r="AC579" s="112">
        <f t="shared" si="130"/>
        <v>-0.21110000000000001</v>
      </c>
      <c r="AD579" s="112">
        <v>-0.15959999999999999</v>
      </c>
      <c r="AE579" s="112" t="s">
        <v>48</v>
      </c>
      <c r="AF579" s="112">
        <v>28.05</v>
      </c>
      <c r="AG579" s="112">
        <v>8.597859657763983E-6</v>
      </c>
      <c r="AH579" s="112">
        <v>8.6999999999999994E-2</v>
      </c>
      <c r="AI579" s="112">
        <v>3.59</v>
      </c>
      <c r="AJ579" s="112">
        <v>3.9</v>
      </c>
      <c r="AK579" s="283">
        <v>7.4000000000000001E-20</v>
      </c>
      <c r="AL579" s="227"/>
      <c r="AM579" s="117">
        <f t="shared" si="129"/>
        <v>0</v>
      </c>
      <c r="AQ579"/>
      <c r="AR579"/>
      <c r="AS579"/>
    </row>
    <row r="580" spans="1:45" s="116" customFormat="1" x14ac:dyDescent="0.25">
      <c r="A580" s="111" t="s">
        <v>91</v>
      </c>
      <c r="B580" s="111"/>
      <c r="C580" s="112">
        <v>2.11</v>
      </c>
      <c r="D580" s="112">
        <v>3.4</v>
      </c>
      <c r="E580" s="112">
        <f t="shared" si="128"/>
        <v>1.6113744075829384</v>
      </c>
      <c r="F580" s="112"/>
      <c r="G580" s="112">
        <v>2.0350000000000001</v>
      </c>
      <c r="H580" s="112">
        <v>61914</v>
      </c>
      <c r="I580" s="112">
        <v>72</v>
      </c>
      <c r="J580" s="112">
        <v>27</v>
      </c>
      <c r="K580" s="112">
        <v>58.93</v>
      </c>
      <c r="L580" s="112">
        <v>1.3856999999999999</v>
      </c>
      <c r="M580" s="112"/>
      <c r="N580" s="112">
        <v>0.25</v>
      </c>
      <c r="O580" s="112">
        <v>6.2700000000000006E-2</v>
      </c>
      <c r="P580" s="112">
        <v>4.4379999999999997</v>
      </c>
      <c r="Q580" s="112">
        <v>4.4379999999999997</v>
      </c>
      <c r="R580" s="112">
        <v>5.9960000000000004</v>
      </c>
      <c r="S580" s="112">
        <v>81</v>
      </c>
      <c r="T580" s="112">
        <v>81</v>
      </c>
      <c r="U580" s="112">
        <v>117</v>
      </c>
      <c r="V580" s="112">
        <v>3.78</v>
      </c>
      <c r="W580" s="112">
        <v>3.78</v>
      </c>
      <c r="X580" s="112">
        <v>4.25</v>
      </c>
      <c r="Y580" s="112">
        <v>15</v>
      </c>
      <c r="Z580" s="112">
        <v>15</v>
      </c>
      <c r="AA580" s="112">
        <v>126.9</v>
      </c>
      <c r="AB580" s="112">
        <v>-0.21110000000000001</v>
      </c>
      <c r="AC580" s="112">
        <f t="shared" si="130"/>
        <v>-0.21110000000000001</v>
      </c>
      <c r="AD580" s="112">
        <v>-0.15959999999999999</v>
      </c>
      <c r="AE580" s="112" t="s">
        <v>49</v>
      </c>
      <c r="AF580" s="112">
        <v>30.07</v>
      </c>
      <c r="AG580" s="112">
        <v>7.4674534117532306E-6</v>
      </c>
      <c r="AH580" s="112">
        <v>9.9000000000000005E-2</v>
      </c>
      <c r="AI580" s="112">
        <v>3.72</v>
      </c>
      <c r="AJ580" s="112">
        <v>4</v>
      </c>
      <c r="AK580" s="283">
        <v>8.1999999999999999E-21</v>
      </c>
      <c r="AL580" s="227"/>
      <c r="AM580" s="117">
        <f t="shared" si="129"/>
        <v>0</v>
      </c>
      <c r="AQ580"/>
      <c r="AR580"/>
      <c r="AS580"/>
    </row>
    <row r="581" spans="1:45" s="94" customFormat="1" x14ac:dyDescent="0.25">
      <c r="A581" s="111" t="s">
        <v>91</v>
      </c>
      <c r="B581" s="111"/>
      <c r="C581" s="112">
        <v>2.11</v>
      </c>
      <c r="D581" s="112">
        <v>3.53</v>
      </c>
      <c r="E581" s="112">
        <f t="shared" si="128"/>
        <v>1.6729857819905214</v>
      </c>
      <c r="F581" s="112"/>
      <c r="G581" s="112">
        <v>2.0350000000000001</v>
      </c>
      <c r="H581" s="112">
        <v>61914</v>
      </c>
      <c r="I581" s="112">
        <v>72</v>
      </c>
      <c r="J581" s="112">
        <v>27</v>
      </c>
      <c r="K581" s="112">
        <v>58.93</v>
      </c>
      <c r="L581" s="112">
        <v>1.3856999999999999</v>
      </c>
      <c r="M581" s="112"/>
      <c r="N581" s="112">
        <v>0.25</v>
      </c>
      <c r="O581" s="112">
        <v>6.2700000000000006E-2</v>
      </c>
      <c r="P581" s="112">
        <v>4.4379999999999997</v>
      </c>
      <c r="Q581" s="112">
        <v>4.4379999999999997</v>
      </c>
      <c r="R581" s="112">
        <v>5.9960000000000004</v>
      </c>
      <c r="S581" s="112">
        <v>81</v>
      </c>
      <c r="T581" s="112">
        <v>81</v>
      </c>
      <c r="U581" s="112">
        <v>117</v>
      </c>
      <c r="V581" s="112">
        <v>3.78</v>
      </c>
      <c r="W581" s="112">
        <v>3.78</v>
      </c>
      <c r="X581" s="112">
        <v>4.25</v>
      </c>
      <c r="Y581" s="112">
        <v>15</v>
      </c>
      <c r="Z581" s="112">
        <v>15</v>
      </c>
      <c r="AA581" s="112">
        <v>126.9</v>
      </c>
      <c r="AB581" s="112">
        <v>-0.21110000000000001</v>
      </c>
      <c r="AC581" s="112">
        <f t="shared" si="130"/>
        <v>-0.21110000000000001</v>
      </c>
      <c r="AD581" s="112">
        <v>-0.15959999999999999</v>
      </c>
      <c r="AE581" s="112" t="s">
        <v>50</v>
      </c>
      <c r="AF581" s="112">
        <v>42.08</v>
      </c>
      <c r="AG581" s="112">
        <v>4.9578486170417476E-6</v>
      </c>
      <c r="AH581" s="112">
        <v>0.14199999999999999</v>
      </c>
      <c r="AI581" s="112">
        <v>4.03</v>
      </c>
      <c r="AJ581" s="112">
        <v>4.5</v>
      </c>
      <c r="AK581" s="283">
        <v>1.1E-23</v>
      </c>
      <c r="AL581" s="227"/>
      <c r="AM581" s="117">
        <f t="shared" si="129"/>
        <v>0</v>
      </c>
      <c r="AQ581"/>
      <c r="AR581"/>
      <c r="AS581"/>
    </row>
    <row r="582" spans="1:45" s="94" customFormat="1" x14ac:dyDescent="0.25">
      <c r="A582" s="111" t="s">
        <v>91</v>
      </c>
      <c r="B582" s="111"/>
      <c r="C582" s="112">
        <v>2.11</v>
      </c>
      <c r="D582" s="112">
        <v>3.61</v>
      </c>
      <c r="E582" s="112">
        <f t="shared" si="128"/>
        <v>1.7109004739336493</v>
      </c>
      <c r="F582" s="112"/>
      <c r="G582" s="112">
        <v>2.0350000000000001</v>
      </c>
      <c r="H582" s="112">
        <v>61914</v>
      </c>
      <c r="I582" s="112">
        <v>72</v>
      </c>
      <c r="J582" s="112">
        <v>27</v>
      </c>
      <c r="K582" s="112">
        <v>58.93</v>
      </c>
      <c r="L582" s="112">
        <v>1.3856999999999999</v>
      </c>
      <c r="M582" s="112"/>
      <c r="N582" s="112">
        <v>0.25</v>
      </c>
      <c r="O582" s="112">
        <v>6.2700000000000006E-2</v>
      </c>
      <c r="P582" s="112">
        <v>4.4379999999999997</v>
      </c>
      <c r="Q582" s="112">
        <v>4.4379999999999997</v>
      </c>
      <c r="R582" s="112">
        <v>5.9960000000000004</v>
      </c>
      <c r="S582" s="112">
        <v>81</v>
      </c>
      <c r="T582" s="112">
        <v>81</v>
      </c>
      <c r="U582" s="112">
        <v>117</v>
      </c>
      <c r="V582" s="112">
        <v>3.78</v>
      </c>
      <c r="W582" s="112">
        <v>3.78</v>
      </c>
      <c r="X582" s="112">
        <v>4.25</v>
      </c>
      <c r="Y582" s="112">
        <v>15</v>
      </c>
      <c r="Z582" s="112">
        <v>15</v>
      </c>
      <c r="AA582" s="112">
        <v>126.9</v>
      </c>
      <c r="AB582" s="112">
        <v>-0.21110000000000001</v>
      </c>
      <c r="AC582" s="112">
        <f t="shared" si="130"/>
        <v>-0.21110000000000001</v>
      </c>
      <c r="AD582" s="112">
        <v>-0.15959999999999999</v>
      </c>
      <c r="AE582" s="112" t="s">
        <v>51</v>
      </c>
      <c r="AF582" s="112">
        <v>44.1</v>
      </c>
      <c r="AG582" s="112">
        <v>4.5187843755253608E-6</v>
      </c>
      <c r="AH582" s="112">
        <v>0.152</v>
      </c>
      <c r="AI582" s="112">
        <v>4.16</v>
      </c>
      <c r="AJ582" s="112">
        <v>4.3</v>
      </c>
      <c r="AK582" s="283">
        <v>1.7000000000000001E-26</v>
      </c>
      <c r="AL582" s="227"/>
      <c r="AM582" s="117">
        <f t="shared" si="129"/>
        <v>0</v>
      </c>
      <c r="AQ582"/>
      <c r="AR582"/>
      <c r="AS582"/>
    </row>
    <row r="583" spans="1:45" s="94" customFormat="1" x14ac:dyDescent="0.25">
      <c r="A583" s="111" t="s">
        <v>91</v>
      </c>
      <c r="B583" s="111"/>
      <c r="C583" s="112">
        <v>2.11</v>
      </c>
      <c r="D583" s="112"/>
      <c r="E583" s="112">
        <f t="shared" si="128"/>
        <v>0</v>
      </c>
      <c r="F583" s="112"/>
      <c r="G583" s="112">
        <v>2.0350000000000001</v>
      </c>
      <c r="H583" s="112">
        <v>61914</v>
      </c>
      <c r="I583" s="112">
        <v>72</v>
      </c>
      <c r="J583" s="112">
        <v>27</v>
      </c>
      <c r="K583" s="112">
        <v>58.93</v>
      </c>
      <c r="L583" s="112">
        <v>1.3856999999999999</v>
      </c>
      <c r="M583" s="112"/>
      <c r="N583" s="112">
        <v>0.25</v>
      </c>
      <c r="O583" s="112">
        <v>6.2700000000000006E-2</v>
      </c>
      <c r="P583" s="112">
        <v>4.4379999999999997</v>
      </c>
      <c r="Q583" s="112">
        <v>4.4379999999999997</v>
      </c>
      <c r="R583" s="112">
        <v>5.9960000000000004</v>
      </c>
      <c r="S583" s="112">
        <v>81</v>
      </c>
      <c r="T583" s="112">
        <v>81</v>
      </c>
      <c r="U583" s="112">
        <v>117</v>
      </c>
      <c r="V583" s="112">
        <v>3.78</v>
      </c>
      <c r="W583" s="112">
        <v>3.78</v>
      </c>
      <c r="X583" s="112">
        <v>4.25</v>
      </c>
      <c r="Y583" s="112">
        <v>15</v>
      </c>
      <c r="Z583" s="112">
        <v>15</v>
      </c>
      <c r="AA583" s="112">
        <v>126.9</v>
      </c>
      <c r="AB583" s="112">
        <v>-0.21110000000000001</v>
      </c>
      <c r="AC583" s="112">
        <f t="shared" si="130"/>
        <v>-0.21110000000000001</v>
      </c>
      <c r="AD583" s="112">
        <v>-0.15959999999999999</v>
      </c>
      <c r="AE583" s="112" t="s">
        <v>52</v>
      </c>
      <c r="AF583" s="112">
        <v>58.12</v>
      </c>
      <c r="AG583" s="112">
        <v>2.9135357642312415E-6</v>
      </c>
      <c r="AH583" s="112">
        <v>0.2</v>
      </c>
      <c r="AI583" s="112">
        <v>4.5199999999999996</v>
      </c>
      <c r="AJ583" s="112">
        <v>4.5</v>
      </c>
      <c r="AK583" s="282"/>
      <c r="AL583" s="227"/>
      <c r="AM583" s="117">
        <f t="shared" si="129"/>
        <v>0</v>
      </c>
      <c r="AQ583"/>
      <c r="AR583"/>
      <c r="AS583"/>
    </row>
    <row r="584" spans="1:45" s="94" customFormat="1" x14ac:dyDescent="0.25">
      <c r="A584" s="111" t="s">
        <v>91</v>
      </c>
      <c r="B584" s="111"/>
      <c r="C584" s="112">
        <v>2.11</v>
      </c>
      <c r="D584" s="112"/>
      <c r="E584" s="112">
        <f t="shared" si="128"/>
        <v>0</v>
      </c>
      <c r="F584" s="112"/>
      <c r="G584" s="112">
        <v>2.0350000000000001</v>
      </c>
      <c r="H584" s="112">
        <v>61914</v>
      </c>
      <c r="I584" s="112">
        <v>72</v>
      </c>
      <c r="J584" s="112">
        <v>27</v>
      </c>
      <c r="K584" s="112">
        <v>58.93</v>
      </c>
      <c r="L584" s="112">
        <v>1.3856999999999999</v>
      </c>
      <c r="M584" s="112"/>
      <c r="N584" s="112">
        <v>0.25</v>
      </c>
      <c r="O584" s="112">
        <v>6.2700000000000006E-2</v>
      </c>
      <c r="P584" s="112">
        <v>4.4379999999999997</v>
      </c>
      <c r="Q584" s="112">
        <v>4.4379999999999997</v>
      </c>
      <c r="R584" s="112">
        <v>5.9960000000000004</v>
      </c>
      <c r="S584" s="112">
        <v>81</v>
      </c>
      <c r="T584" s="112">
        <v>81</v>
      </c>
      <c r="U584" s="112">
        <v>117</v>
      </c>
      <c r="V584" s="112">
        <v>3.78</v>
      </c>
      <c r="W584" s="112">
        <v>3.78</v>
      </c>
      <c r="X584" s="112">
        <v>4.25</v>
      </c>
      <c r="Y584" s="112">
        <v>15</v>
      </c>
      <c r="Z584" s="112">
        <v>15</v>
      </c>
      <c r="AA584" s="112">
        <v>126.9</v>
      </c>
      <c r="AB584" s="112">
        <v>-0.21110000000000001</v>
      </c>
      <c r="AC584" s="112">
        <f t="shared" si="130"/>
        <v>-0.21110000000000001</v>
      </c>
      <c r="AD584" s="112">
        <v>-0.15959999999999999</v>
      </c>
      <c r="AE584" s="112" t="s">
        <v>58</v>
      </c>
      <c r="AF584" s="112">
        <v>58.12</v>
      </c>
      <c r="AG584" s="112">
        <v>3.1459786150702568E-6</v>
      </c>
      <c r="AH584" s="112">
        <v>0.183</v>
      </c>
      <c r="AI584" s="112">
        <v>4.8</v>
      </c>
      <c r="AJ584" s="112">
        <v>4.42</v>
      </c>
      <c r="AK584" s="282"/>
      <c r="AL584" s="227"/>
      <c r="AM584" s="117">
        <f t="shared" si="129"/>
        <v>0</v>
      </c>
      <c r="AQ584"/>
      <c r="AR584"/>
      <c r="AS584"/>
    </row>
    <row r="585" spans="1:45" s="94" customFormat="1" x14ac:dyDescent="0.25">
      <c r="A585" s="111" t="s">
        <v>91</v>
      </c>
      <c r="B585" s="111"/>
      <c r="C585" s="112">
        <v>2.11</v>
      </c>
      <c r="D585" s="112">
        <v>3.53</v>
      </c>
      <c r="E585" s="112">
        <f t="shared" ref="E585:E588" si="133">D585/C585</f>
        <v>1.6729857819905214</v>
      </c>
      <c r="F585" s="112"/>
      <c r="G585" s="112">
        <v>2.0350000000000001</v>
      </c>
      <c r="H585" s="112">
        <v>61914</v>
      </c>
      <c r="I585" s="112">
        <v>72</v>
      </c>
      <c r="J585" s="112">
        <v>27</v>
      </c>
      <c r="K585" s="112">
        <v>58.93</v>
      </c>
      <c r="L585" s="112">
        <v>1.3856999999999999</v>
      </c>
      <c r="M585" s="112"/>
      <c r="N585" s="112">
        <v>0.25</v>
      </c>
      <c r="O585" s="112">
        <v>6.2700000000000006E-2</v>
      </c>
      <c r="P585" s="112">
        <v>4.4379999999999997</v>
      </c>
      <c r="Q585" s="112">
        <v>4.4379999999999997</v>
      </c>
      <c r="R585" s="112">
        <v>5.9960000000000004</v>
      </c>
      <c r="S585" s="112">
        <v>81</v>
      </c>
      <c r="T585" s="112">
        <v>81</v>
      </c>
      <c r="U585" s="112">
        <v>117</v>
      </c>
      <c r="V585" s="112">
        <v>3.78</v>
      </c>
      <c r="W585" s="112">
        <v>3.78</v>
      </c>
      <c r="X585" s="112">
        <v>4.25</v>
      </c>
      <c r="Y585" s="112">
        <v>15</v>
      </c>
      <c r="Z585" s="112">
        <v>15</v>
      </c>
      <c r="AA585" s="112">
        <v>126.9</v>
      </c>
      <c r="AB585" s="112">
        <v>-0.21110000000000001</v>
      </c>
      <c r="AC585" s="112">
        <f t="shared" ref="AC585:AC588" si="134">AB585</f>
        <v>-0.21110000000000001</v>
      </c>
      <c r="AD585" s="112">
        <v>-0.15959999999999999</v>
      </c>
      <c r="AE585" s="112" t="s">
        <v>53</v>
      </c>
      <c r="AF585" s="112">
        <v>83.8</v>
      </c>
      <c r="AG585" s="113"/>
      <c r="AH585" s="112">
        <v>5.0000000000000001E-3</v>
      </c>
      <c r="AI585" s="112">
        <v>4</v>
      </c>
      <c r="AJ585" s="112">
        <v>3.69</v>
      </c>
      <c r="AK585" s="122">
        <v>4.5999999999999996E-19</v>
      </c>
      <c r="AL585" s="227"/>
      <c r="AM585" s="117">
        <f t="shared" si="129"/>
        <v>0</v>
      </c>
      <c r="AQ585"/>
      <c r="AR585"/>
      <c r="AS585"/>
    </row>
    <row r="586" spans="1:45" s="94" customFormat="1" ht="20.25" x14ac:dyDescent="0.25">
      <c r="A586" s="111" t="s">
        <v>91</v>
      </c>
      <c r="B586" s="111"/>
      <c r="C586" s="112">
        <v>2.11</v>
      </c>
      <c r="D586" s="112">
        <v>3.61</v>
      </c>
      <c r="E586" s="112">
        <f t="shared" si="133"/>
        <v>1.7109004739336493</v>
      </c>
      <c r="F586" s="112"/>
      <c r="G586" s="112">
        <v>2.0350000000000001</v>
      </c>
      <c r="H586" s="112">
        <v>61914</v>
      </c>
      <c r="I586" s="112">
        <v>72</v>
      </c>
      <c r="J586" s="112">
        <v>27</v>
      </c>
      <c r="K586" s="112">
        <v>58.93</v>
      </c>
      <c r="L586" s="112">
        <v>1.3856999999999999</v>
      </c>
      <c r="M586" s="112"/>
      <c r="N586" s="112">
        <v>0.25</v>
      </c>
      <c r="O586" s="112">
        <v>6.2700000000000006E-2</v>
      </c>
      <c r="P586" s="112">
        <v>4.4379999999999997</v>
      </c>
      <c r="Q586" s="112">
        <v>4.4379999999999997</v>
      </c>
      <c r="R586" s="112">
        <v>5.9960000000000004</v>
      </c>
      <c r="S586" s="112">
        <v>81</v>
      </c>
      <c r="T586" s="112">
        <v>81</v>
      </c>
      <c r="U586" s="112">
        <v>117</v>
      </c>
      <c r="V586" s="112">
        <v>3.78</v>
      </c>
      <c r="W586" s="112">
        <v>3.78</v>
      </c>
      <c r="X586" s="112">
        <v>4.25</v>
      </c>
      <c r="Y586" s="112">
        <v>15</v>
      </c>
      <c r="Z586" s="112">
        <v>15</v>
      </c>
      <c r="AA586" s="112">
        <v>126.9</v>
      </c>
      <c r="AB586" s="112">
        <v>-0.21110000000000001</v>
      </c>
      <c r="AC586" s="112">
        <f t="shared" si="134"/>
        <v>-0.21110000000000001</v>
      </c>
      <c r="AD586" s="112">
        <v>-0.15959999999999999</v>
      </c>
      <c r="AE586" s="112" t="s">
        <v>54</v>
      </c>
      <c r="AF586" s="112">
        <v>131.29</v>
      </c>
      <c r="AG586" s="113"/>
      <c r="AH586" s="112">
        <v>8.0000000000000002E-3</v>
      </c>
      <c r="AI586" s="112">
        <v>4.0999999999999996</v>
      </c>
      <c r="AJ586" s="112">
        <v>4.0999999999999996</v>
      </c>
      <c r="AK586" s="113">
        <v>9.2000000000000004E-26</v>
      </c>
      <c r="AL586" s="227"/>
      <c r="AM586" s="117">
        <f t="shared" si="129"/>
        <v>0</v>
      </c>
      <c r="AQ586"/>
      <c r="AR586"/>
      <c r="AS586"/>
    </row>
    <row r="587" spans="1:45" s="94" customFormat="1" x14ac:dyDescent="0.25">
      <c r="A587" s="111" t="s">
        <v>91</v>
      </c>
      <c r="B587" s="111"/>
      <c r="C587" s="112">
        <v>2.11</v>
      </c>
      <c r="D587" s="112"/>
      <c r="E587" s="112">
        <f t="shared" si="133"/>
        <v>0</v>
      </c>
      <c r="F587" s="112"/>
      <c r="G587" s="112">
        <v>2.0350000000000001</v>
      </c>
      <c r="H587" s="112">
        <v>61914</v>
      </c>
      <c r="I587" s="112">
        <v>72</v>
      </c>
      <c r="J587" s="112">
        <v>27</v>
      </c>
      <c r="K587" s="112">
        <v>58.93</v>
      </c>
      <c r="L587" s="112">
        <v>1.3856999999999999</v>
      </c>
      <c r="M587" s="112"/>
      <c r="N587" s="112">
        <v>0.25</v>
      </c>
      <c r="O587" s="112">
        <v>6.2700000000000006E-2</v>
      </c>
      <c r="P587" s="112">
        <v>4.4379999999999997</v>
      </c>
      <c r="Q587" s="112">
        <v>4.4379999999999997</v>
      </c>
      <c r="R587" s="112">
        <v>5.9960000000000004</v>
      </c>
      <c r="S587" s="112">
        <v>81</v>
      </c>
      <c r="T587" s="112">
        <v>81</v>
      </c>
      <c r="U587" s="112">
        <v>117</v>
      </c>
      <c r="V587" s="112">
        <v>3.78</v>
      </c>
      <c r="W587" s="112">
        <v>3.78</v>
      </c>
      <c r="X587" s="112">
        <v>4.25</v>
      </c>
      <c r="Y587" s="112">
        <v>15</v>
      </c>
      <c r="Z587" s="112">
        <v>15</v>
      </c>
      <c r="AA587" s="112">
        <v>126.9</v>
      </c>
      <c r="AB587" s="112">
        <v>-0.21110000000000001</v>
      </c>
      <c r="AC587" s="112">
        <f t="shared" si="134"/>
        <v>-0.21110000000000001</v>
      </c>
      <c r="AD587" s="112">
        <v>-0.15959999999999999</v>
      </c>
      <c r="AE587" s="112" t="s">
        <v>55</v>
      </c>
      <c r="AF587" s="112">
        <v>146.06</v>
      </c>
      <c r="AG587" s="112"/>
      <c r="AH587" s="112">
        <v>0.21</v>
      </c>
      <c r="AI587" s="112">
        <v>5.13</v>
      </c>
      <c r="AJ587" s="112">
        <v>5.0999999999999996</v>
      </c>
      <c r="AK587" s="122"/>
      <c r="AL587" s="227"/>
      <c r="AM587" s="117">
        <f t="shared" si="129"/>
        <v>0</v>
      </c>
      <c r="AQ587"/>
      <c r="AR587"/>
      <c r="AS587"/>
    </row>
    <row r="588" spans="1:45" s="94" customFormat="1" x14ac:dyDescent="0.25">
      <c r="A588" s="111" t="s">
        <v>91</v>
      </c>
      <c r="B588" s="111"/>
      <c r="C588" s="112">
        <v>2.11</v>
      </c>
      <c r="D588" s="112"/>
      <c r="E588" s="112">
        <f t="shared" si="133"/>
        <v>0</v>
      </c>
      <c r="F588" s="112"/>
      <c r="G588" s="112">
        <v>2.0350000000000001</v>
      </c>
      <c r="H588" s="112">
        <v>61914</v>
      </c>
      <c r="I588" s="112">
        <v>72</v>
      </c>
      <c r="J588" s="112">
        <v>27</v>
      </c>
      <c r="K588" s="112">
        <v>58.93</v>
      </c>
      <c r="L588" s="112">
        <v>1.3856999999999999</v>
      </c>
      <c r="M588" s="112"/>
      <c r="N588" s="112">
        <v>0.25</v>
      </c>
      <c r="O588" s="112">
        <v>6.2700000000000006E-2</v>
      </c>
      <c r="P588" s="112">
        <v>4.4379999999999997</v>
      </c>
      <c r="Q588" s="112">
        <v>4.4379999999999997</v>
      </c>
      <c r="R588" s="112">
        <v>5.9960000000000004</v>
      </c>
      <c r="S588" s="112">
        <v>81</v>
      </c>
      <c r="T588" s="112">
        <v>81</v>
      </c>
      <c r="U588" s="112">
        <v>117</v>
      </c>
      <c r="V588" s="112">
        <v>3.78</v>
      </c>
      <c r="W588" s="112">
        <v>3.78</v>
      </c>
      <c r="X588" s="112">
        <v>4.25</v>
      </c>
      <c r="Y588" s="112">
        <v>15</v>
      </c>
      <c r="Z588" s="112">
        <v>15</v>
      </c>
      <c r="AA588" s="112">
        <v>126.9</v>
      </c>
      <c r="AB588" s="112">
        <v>-0.21110000000000001</v>
      </c>
      <c r="AC588" s="112">
        <f t="shared" si="134"/>
        <v>-0.21110000000000001</v>
      </c>
      <c r="AD588" s="112">
        <v>-0.15959999999999999</v>
      </c>
      <c r="AE588" s="112" t="s">
        <v>56</v>
      </c>
      <c r="AF588" s="112">
        <v>222</v>
      </c>
      <c r="AG588" s="113"/>
      <c r="AH588" s="112">
        <v>8.0000000000000002E-3</v>
      </c>
      <c r="AI588" s="112">
        <v>4.2</v>
      </c>
      <c r="AJ588" s="112">
        <v>4.2</v>
      </c>
      <c r="AK588" s="122">
        <v>4.05E-27</v>
      </c>
      <c r="AL588" s="227"/>
      <c r="AM588" s="117">
        <f t="shared" si="129"/>
        <v>0</v>
      </c>
      <c r="AQ588"/>
      <c r="AR588"/>
      <c r="AS588"/>
    </row>
    <row r="589" spans="1:45" s="94" customFormat="1" x14ac:dyDescent="0.25">
      <c r="A589" s="26" t="s">
        <v>92</v>
      </c>
      <c r="B589" s="26"/>
      <c r="C589" s="27">
        <v>3.36</v>
      </c>
      <c r="D589" s="27">
        <v>3.37981</v>
      </c>
      <c r="E589" s="27">
        <f t="shared" si="128"/>
        <v>1.0058958333333334</v>
      </c>
      <c r="F589" s="27"/>
      <c r="G589" s="27">
        <v>2.048</v>
      </c>
      <c r="H589" s="27">
        <v>54308</v>
      </c>
      <c r="I589" s="27">
        <v>74</v>
      </c>
      <c r="J589" s="27">
        <v>30</v>
      </c>
      <c r="K589" s="27">
        <v>65.38</v>
      </c>
      <c r="L589" s="27">
        <v>1.2669999999999999</v>
      </c>
      <c r="M589" s="27"/>
      <c r="N589" s="27">
        <v>0.32500000000000001</v>
      </c>
      <c r="O589" s="27">
        <v>0.71120000000000005</v>
      </c>
      <c r="P589" s="27">
        <v>3.66</v>
      </c>
      <c r="Q589" s="27">
        <v>3.66</v>
      </c>
      <c r="R589" s="27">
        <v>3.66</v>
      </c>
      <c r="S589" s="27">
        <v>83</v>
      </c>
      <c r="T589" s="27">
        <v>83</v>
      </c>
      <c r="U589" s="27">
        <v>83</v>
      </c>
      <c r="V589" s="27">
        <v>3.927</v>
      </c>
      <c r="W589" s="27">
        <v>3.927</v>
      </c>
      <c r="X589" s="27">
        <v>3.927</v>
      </c>
      <c r="Y589" s="27">
        <v>16</v>
      </c>
      <c r="Z589" s="27">
        <v>16</v>
      </c>
      <c r="AA589" s="27">
        <v>16</v>
      </c>
      <c r="AB589" s="27">
        <v>-0.25890000000000002</v>
      </c>
      <c r="AC589" s="27">
        <v>-0.25890000000000002</v>
      </c>
      <c r="AD589" s="27">
        <v>-0.25890000000000002</v>
      </c>
      <c r="AE589" s="27" t="s">
        <v>42</v>
      </c>
      <c r="AF589" s="27">
        <v>4.0019999999999998</v>
      </c>
      <c r="AG589" s="85">
        <v>1.213598928416634E-4</v>
      </c>
      <c r="AH589" s="27">
        <v>-0.39</v>
      </c>
      <c r="AI589" s="27">
        <v>2.66</v>
      </c>
      <c r="AJ589" s="27">
        <v>2.6</v>
      </c>
      <c r="AK589" s="118">
        <v>4.0000000000000001E-8</v>
      </c>
      <c r="AL589" s="291"/>
      <c r="AM589" s="29">
        <f t="shared" si="129"/>
        <v>0</v>
      </c>
      <c r="AQ589"/>
      <c r="AR589"/>
      <c r="AS589"/>
    </row>
    <row r="590" spans="1:45" s="94" customFormat="1" x14ac:dyDescent="0.25">
      <c r="A590" s="26" t="s">
        <v>92</v>
      </c>
      <c r="B590" s="26"/>
      <c r="C590" s="27">
        <v>3.36</v>
      </c>
      <c r="D590" s="27">
        <v>3.3912500000000003</v>
      </c>
      <c r="E590" s="27">
        <f t="shared" si="128"/>
        <v>1.0093005952380953</v>
      </c>
      <c r="F590" s="27"/>
      <c r="G590" s="27">
        <v>2.048</v>
      </c>
      <c r="H590" s="27">
        <v>54308</v>
      </c>
      <c r="I590" s="27">
        <v>74</v>
      </c>
      <c r="J590" s="27">
        <v>30</v>
      </c>
      <c r="K590" s="27">
        <v>65.38</v>
      </c>
      <c r="L590" s="27">
        <v>1.2669999999999999</v>
      </c>
      <c r="M590" s="27"/>
      <c r="N590" s="27">
        <v>0.32500000000000001</v>
      </c>
      <c r="O590" s="27">
        <v>0.71120000000000005</v>
      </c>
      <c r="P590" s="27">
        <v>3.66</v>
      </c>
      <c r="Q590" s="27">
        <v>3.66</v>
      </c>
      <c r="R590" s="27">
        <v>3.66</v>
      </c>
      <c r="S590" s="27">
        <v>83</v>
      </c>
      <c r="T590" s="27">
        <v>83</v>
      </c>
      <c r="U590" s="27">
        <v>83</v>
      </c>
      <c r="V590" s="27">
        <v>3.927</v>
      </c>
      <c r="W590" s="27">
        <v>3.927</v>
      </c>
      <c r="X590" s="27">
        <v>3.927</v>
      </c>
      <c r="Y590" s="27">
        <v>16</v>
      </c>
      <c r="Z590" s="27">
        <v>16</v>
      </c>
      <c r="AA590" s="27">
        <v>16</v>
      </c>
      <c r="AB590" s="27">
        <v>-0.25890000000000002</v>
      </c>
      <c r="AC590" s="27">
        <v>-0.25890000000000002</v>
      </c>
      <c r="AD590" s="27">
        <v>-0.25890000000000002</v>
      </c>
      <c r="AE590" s="27" t="s">
        <v>43</v>
      </c>
      <c r="AF590" s="27">
        <v>2.0099999999999998</v>
      </c>
      <c r="AG590" s="85">
        <v>1.0828692705685033E-4</v>
      </c>
      <c r="AH590" s="27">
        <v>-0.217</v>
      </c>
      <c r="AI590" s="27">
        <v>2.76</v>
      </c>
      <c r="AJ590" s="27">
        <v>2.89</v>
      </c>
      <c r="AK590" s="118">
        <v>4.0000000000000001E-8</v>
      </c>
      <c r="AL590" s="291">
        <v>1.2999999999999999E-2</v>
      </c>
      <c r="AM590" s="29">
        <f t="shared" si="129"/>
        <v>52000</v>
      </c>
      <c r="AQ590"/>
      <c r="AR590"/>
      <c r="AS590"/>
    </row>
    <row r="591" spans="1:45" s="94" customFormat="1" ht="23.25" customHeight="1" x14ac:dyDescent="0.25">
      <c r="A591" s="26" t="s">
        <v>92</v>
      </c>
      <c r="B591" s="26"/>
      <c r="C591" s="27">
        <v>3.36</v>
      </c>
      <c r="D591" s="27"/>
      <c r="E591" s="27">
        <f t="shared" si="128"/>
        <v>0</v>
      </c>
      <c r="F591" s="27"/>
      <c r="G591" s="27">
        <v>2.048</v>
      </c>
      <c r="H591" s="27">
        <v>54308</v>
      </c>
      <c r="I591" s="27">
        <v>74</v>
      </c>
      <c r="J591" s="27">
        <v>30</v>
      </c>
      <c r="K591" s="27">
        <v>65.38</v>
      </c>
      <c r="L591" s="27">
        <v>1.2669999999999999</v>
      </c>
      <c r="M591" s="27"/>
      <c r="N591" s="27">
        <v>0.32500000000000001</v>
      </c>
      <c r="O591" s="27">
        <v>0.71120000000000005</v>
      </c>
      <c r="P591" s="27">
        <v>3.66</v>
      </c>
      <c r="Q591" s="27">
        <v>3.66</v>
      </c>
      <c r="R591" s="27">
        <v>3.66</v>
      </c>
      <c r="S591" s="27">
        <v>83</v>
      </c>
      <c r="T591" s="27">
        <v>83</v>
      </c>
      <c r="U591" s="27">
        <v>83</v>
      </c>
      <c r="V591" s="27">
        <v>3.927</v>
      </c>
      <c r="W591" s="27">
        <v>3.927</v>
      </c>
      <c r="X591" s="27">
        <v>3.927</v>
      </c>
      <c r="Y591" s="27">
        <v>16</v>
      </c>
      <c r="Z591" s="27">
        <v>16</v>
      </c>
      <c r="AA591" s="27">
        <v>16</v>
      </c>
      <c r="AB591" s="27">
        <v>-0.25890000000000002</v>
      </c>
      <c r="AC591" s="27">
        <v>-0.25890000000000002</v>
      </c>
      <c r="AD591" s="27">
        <v>-0.25890000000000002</v>
      </c>
      <c r="AE591" s="27" t="s">
        <v>44</v>
      </c>
      <c r="AF591" s="27">
        <v>31.998999999999999</v>
      </c>
      <c r="AG591" s="85">
        <v>1.5402755908922099E-5</v>
      </c>
      <c r="AH591" s="27">
        <v>2.1999999999999999E-2</v>
      </c>
      <c r="AI591" s="27">
        <v>2.94</v>
      </c>
      <c r="AJ591" s="27">
        <v>3.46</v>
      </c>
      <c r="AK591" s="118">
        <v>5.4000000000000004E-9</v>
      </c>
      <c r="AL591" s="291"/>
      <c r="AM591" s="29">
        <f t="shared" si="129"/>
        <v>0</v>
      </c>
      <c r="AQ591"/>
      <c r="AR591"/>
      <c r="AS591"/>
    </row>
    <row r="592" spans="1:45" s="94" customFormat="1" ht="23.25" customHeight="1" x14ac:dyDescent="0.25">
      <c r="A592" s="26" t="s">
        <v>92</v>
      </c>
      <c r="B592" s="26"/>
      <c r="C592" s="27">
        <v>3.36</v>
      </c>
      <c r="D592" s="27">
        <v>3.38</v>
      </c>
      <c r="E592" s="27">
        <f t="shared" si="128"/>
        <v>1.0059523809523809</v>
      </c>
      <c r="F592" s="27"/>
      <c r="G592" s="27">
        <v>2.048</v>
      </c>
      <c r="H592" s="27">
        <v>54308</v>
      </c>
      <c r="I592" s="27">
        <v>74</v>
      </c>
      <c r="J592" s="27">
        <v>30</v>
      </c>
      <c r="K592" s="27">
        <v>65.38</v>
      </c>
      <c r="L592" s="27">
        <v>1.2669999999999999</v>
      </c>
      <c r="M592" s="27"/>
      <c r="N592" s="27">
        <v>0.32500000000000001</v>
      </c>
      <c r="O592" s="27">
        <v>0.71120000000000005</v>
      </c>
      <c r="P592" s="27">
        <v>3.66</v>
      </c>
      <c r="Q592" s="27">
        <v>3.66</v>
      </c>
      <c r="R592" s="27">
        <v>3.66</v>
      </c>
      <c r="S592" s="27">
        <v>83</v>
      </c>
      <c r="T592" s="27">
        <v>83</v>
      </c>
      <c r="U592" s="27">
        <v>83</v>
      </c>
      <c r="V592" s="27">
        <v>3.927</v>
      </c>
      <c r="W592" s="27">
        <v>3.927</v>
      </c>
      <c r="X592" s="27">
        <v>3.927</v>
      </c>
      <c r="Y592" s="27">
        <v>16</v>
      </c>
      <c r="Z592" s="27">
        <v>16</v>
      </c>
      <c r="AA592" s="27">
        <v>16</v>
      </c>
      <c r="AB592" s="27">
        <v>-0.25890000000000002</v>
      </c>
      <c r="AC592" s="27">
        <v>-0.25890000000000002</v>
      </c>
      <c r="AD592" s="27">
        <v>-0.25890000000000002</v>
      </c>
      <c r="AE592" s="27" t="s">
        <v>45</v>
      </c>
      <c r="AF592" s="27">
        <v>44.01</v>
      </c>
      <c r="AG592" s="85">
        <v>8.9625087063364713E-6</v>
      </c>
      <c r="AH592" s="27">
        <v>0.22500000000000001</v>
      </c>
      <c r="AI592" s="27">
        <v>3.24</v>
      </c>
      <c r="AJ592" s="27">
        <v>3.3</v>
      </c>
      <c r="AK592" s="118">
        <v>2.0000000000000001E-9</v>
      </c>
      <c r="AL592" s="291">
        <v>1.0564950440883658</v>
      </c>
      <c r="AM592" s="29">
        <f t="shared" si="129"/>
        <v>211299.00881767317</v>
      </c>
      <c r="AQ592"/>
      <c r="AR592"/>
      <c r="AS592"/>
    </row>
    <row r="593" spans="1:45" s="228" customFormat="1" x14ac:dyDescent="0.25">
      <c r="A593" s="26" t="s">
        <v>92</v>
      </c>
      <c r="B593" s="26"/>
      <c r="C593" s="27">
        <v>3.36</v>
      </c>
      <c r="D593" s="27">
        <v>3.43</v>
      </c>
      <c r="E593" s="27">
        <f t="shared" si="128"/>
        <v>1.0208333333333335</v>
      </c>
      <c r="F593" s="27"/>
      <c r="G593" s="27">
        <v>2.048</v>
      </c>
      <c r="H593" s="27">
        <v>54308</v>
      </c>
      <c r="I593" s="27">
        <v>74</v>
      </c>
      <c r="J593" s="27">
        <v>30</v>
      </c>
      <c r="K593" s="27">
        <v>65.38</v>
      </c>
      <c r="L593" s="27">
        <v>1.2669999999999999</v>
      </c>
      <c r="M593" s="27"/>
      <c r="N593" s="27">
        <v>0.32500000000000001</v>
      </c>
      <c r="O593" s="27">
        <v>0.71120000000000005</v>
      </c>
      <c r="P593" s="27">
        <v>3.66</v>
      </c>
      <c r="Q593" s="27">
        <v>3.66</v>
      </c>
      <c r="R593" s="27">
        <v>3.66</v>
      </c>
      <c r="S593" s="27">
        <v>83</v>
      </c>
      <c r="T593" s="27">
        <v>83</v>
      </c>
      <c r="U593" s="27">
        <v>83</v>
      </c>
      <c r="V593" s="27">
        <v>3.927</v>
      </c>
      <c r="W593" s="27">
        <v>3.927</v>
      </c>
      <c r="X593" s="27">
        <v>3.927</v>
      </c>
      <c r="Y593" s="27">
        <v>16</v>
      </c>
      <c r="Z593" s="27">
        <v>16</v>
      </c>
      <c r="AA593" s="27">
        <v>16</v>
      </c>
      <c r="AB593" s="27">
        <v>-0.25890000000000002</v>
      </c>
      <c r="AC593" s="27">
        <v>-0.25890000000000002</v>
      </c>
      <c r="AD593" s="27">
        <v>-0.25890000000000002</v>
      </c>
      <c r="AE593" s="27" t="s">
        <v>46</v>
      </c>
      <c r="AF593" s="27">
        <v>28</v>
      </c>
      <c r="AG593" s="85">
        <v>1.4859953853764374E-5</v>
      </c>
      <c r="AH593" s="27">
        <v>3.6999999999999998E-2</v>
      </c>
      <c r="AI593" s="27">
        <v>3.13</v>
      </c>
      <c r="AJ593" s="27">
        <v>3.64</v>
      </c>
      <c r="AK593" s="126">
        <v>2.7999999999999998E-9</v>
      </c>
      <c r="AL593" s="291">
        <v>7.6599244197951555E-2</v>
      </c>
      <c r="AM593" s="29">
        <f t="shared" si="129"/>
        <v>21447.788375426437</v>
      </c>
      <c r="AQ593" s="229"/>
      <c r="AR593" s="229"/>
      <c r="AS593"/>
    </row>
    <row r="594" spans="1:45" s="228" customFormat="1" x14ac:dyDescent="0.25">
      <c r="A594" s="26" t="s">
        <v>92</v>
      </c>
      <c r="B594" s="26"/>
      <c r="C594" s="27">
        <v>3.36</v>
      </c>
      <c r="D594" s="27">
        <v>3.51</v>
      </c>
      <c r="E594" s="27">
        <f t="shared" si="128"/>
        <v>1.0446428571428572</v>
      </c>
      <c r="F594" s="27"/>
      <c r="G594" s="27">
        <v>2.048</v>
      </c>
      <c r="H594" s="27">
        <v>54308</v>
      </c>
      <c r="I594" s="27">
        <v>74</v>
      </c>
      <c r="J594" s="27">
        <v>30</v>
      </c>
      <c r="K594" s="27">
        <v>65.38</v>
      </c>
      <c r="L594" s="27">
        <v>1.2669999999999999</v>
      </c>
      <c r="M594" s="27"/>
      <c r="N594" s="27">
        <v>0.32500000000000001</v>
      </c>
      <c r="O594" s="27">
        <v>0.71120000000000005</v>
      </c>
      <c r="P594" s="27">
        <v>3.66</v>
      </c>
      <c r="Q594" s="27">
        <v>3.66</v>
      </c>
      <c r="R594" s="27">
        <v>3.66</v>
      </c>
      <c r="S594" s="27">
        <v>83</v>
      </c>
      <c r="T594" s="27">
        <v>83</v>
      </c>
      <c r="U594" s="27">
        <v>83</v>
      </c>
      <c r="V594" s="27">
        <v>3.927</v>
      </c>
      <c r="W594" s="27">
        <v>3.927</v>
      </c>
      <c r="X594" s="27">
        <v>3.927</v>
      </c>
      <c r="Y594" s="27">
        <v>16</v>
      </c>
      <c r="Z594" s="27">
        <v>16</v>
      </c>
      <c r="AA594" s="27">
        <v>16</v>
      </c>
      <c r="AB594" s="27">
        <v>-0.25890000000000002</v>
      </c>
      <c r="AC594" s="27">
        <v>-0.25890000000000002</v>
      </c>
      <c r="AD594" s="27">
        <v>-0.25890000000000002</v>
      </c>
      <c r="AE594" s="27" t="s">
        <v>47</v>
      </c>
      <c r="AF594" s="27">
        <v>16.04</v>
      </c>
      <c r="AG594" s="85">
        <v>1.6328551327402565E-5</v>
      </c>
      <c r="AH594" s="27">
        <v>1.0999999999999999E-2</v>
      </c>
      <c r="AI594" s="27">
        <v>3.25</v>
      </c>
      <c r="AJ594" s="27">
        <v>3.8</v>
      </c>
      <c r="AK594" s="126">
        <v>4.0000000000000001E-10</v>
      </c>
      <c r="AL594" s="291">
        <v>0.28336752504852952</v>
      </c>
      <c r="AM594" s="29">
        <f t="shared" si="129"/>
        <v>11334.701001941181</v>
      </c>
      <c r="AQ594" s="229"/>
      <c r="AR594" s="229"/>
      <c r="AS594"/>
    </row>
    <row r="595" spans="1:45" s="228" customFormat="1" x14ac:dyDescent="0.25">
      <c r="A595" s="26" t="s">
        <v>92</v>
      </c>
      <c r="B595" s="26"/>
      <c r="C595" s="27">
        <v>3.36</v>
      </c>
      <c r="D595" s="27">
        <v>3.43</v>
      </c>
      <c r="E595" s="27">
        <f t="shared" ref="E595:E596" si="135">D595/C595</f>
        <v>1.0208333333333335</v>
      </c>
      <c r="F595" s="27"/>
      <c r="G595" s="27">
        <v>2.048</v>
      </c>
      <c r="H595" s="27">
        <v>54308</v>
      </c>
      <c r="I595" s="27">
        <v>74</v>
      </c>
      <c r="J595" s="27">
        <v>30</v>
      </c>
      <c r="K595" s="27">
        <v>65.38</v>
      </c>
      <c r="L595" s="27">
        <v>1.2669999999999999</v>
      </c>
      <c r="M595" s="27"/>
      <c r="N595" s="27">
        <v>0.32500000000000001</v>
      </c>
      <c r="O595" s="27">
        <v>0.71120000000000005</v>
      </c>
      <c r="P595" s="27">
        <v>3.66</v>
      </c>
      <c r="Q595" s="27">
        <v>3.66</v>
      </c>
      <c r="R595" s="27">
        <v>3.66</v>
      </c>
      <c r="S595" s="27">
        <v>83</v>
      </c>
      <c r="T595" s="27">
        <v>83</v>
      </c>
      <c r="U595" s="27">
        <v>83</v>
      </c>
      <c r="V595" s="27">
        <v>3.927</v>
      </c>
      <c r="W595" s="27">
        <v>3.927</v>
      </c>
      <c r="X595" s="27">
        <v>3.927</v>
      </c>
      <c r="Y595" s="27">
        <v>16</v>
      </c>
      <c r="Z595" s="27">
        <v>16</v>
      </c>
      <c r="AA595" s="27">
        <v>16</v>
      </c>
      <c r="AB595" s="27">
        <v>-0.25890000000000002</v>
      </c>
      <c r="AC595" s="27">
        <v>-0.25890000000000002</v>
      </c>
      <c r="AD595" s="27">
        <v>-0.25890000000000002</v>
      </c>
      <c r="AE595" s="27" t="s">
        <v>536</v>
      </c>
      <c r="AF595" s="27">
        <v>46.005499999999998</v>
      </c>
      <c r="AG595" s="85"/>
      <c r="AH595" s="27">
        <v>0.83399999999999996</v>
      </c>
      <c r="AI595" s="27">
        <v>3.22</v>
      </c>
      <c r="AJ595" s="27">
        <v>3.3</v>
      </c>
      <c r="AK595" s="126">
        <v>3.3999999999999998E-9</v>
      </c>
      <c r="AL595" s="291"/>
      <c r="AM595" s="29"/>
      <c r="AQ595" s="229"/>
      <c r="AR595" s="229"/>
      <c r="AS595"/>
    </row>
    <row r="596" spans="1:45" s="228" customFormat="1" x14ac:dyDescent="0.25">
      <c r="A596" s="26" t="s">
        <v>92</v>
      </c>
      <c r="B596" s="26"/>
      <c r="C596" s="27">
        <v>3.36</v>
      </c>
      <c r="D596" s="27">
        <v>3.51</v>
      </c>
      <c r="E596" s="27">
        <f t="shared" si="135"/>
        <v>1.0446428571428572</v>
      </c>
      <c r="F596" s="27"/>
      <c r="G596" s="27">
        <v>2.048</v>
      </c>
      <c r="H596" s="27">
        <v>54308</v>
      </c>
      <c r="I596" s="27">
        <v>74</v>
      </c>
      <c r="J596" s="27">
        <v>30</v>
      </c>
      <c r="K596" s="27">
        <v>65.38</v>
      </c>
      <c r="L596" s="27">
        <v>1.2669999999999999</v>
      </c>
      <c r="M596" s="27"/>
      <c r="N596" s="27">
        <v>0.32500000000000001</v>
      </c>
      <c r="O596" s="27">
        <v>0.71120000000000005</v>
      </c>
      <c r="P596" s="27">
        <v>3.66</v>
      </c>
      <c r="Q596" s="27">
        <v>3.66</v>
      </c>
      <c r="R596" s="27">
        <v>3.66</v>
      </c>
      <c r="S596" s="27">
        <v>83</v>
      </c>
      <c r="T596" s="27">
        <v>83</v>
      </c>
      <c r="U596" s="27">
        <v>83</v>
      </c>
      <c r="V596" s="27">
        <v>3.927</v>
      </c>
      <c r="W596" s="27">
        <v>3.927</v>
      </c>
      <c r="X596" s="27">
        <v>3.927</v>
      </c>
      <c r="Y596" s="27">
        <v>16</v>
      </c>
      <c r="Z596" s="27">
        <v>16</v>
      </c>
      <c r="AA596" s="27">
        <v>16</v>
      </c>
      <c r="AB596" s="27">
        <v>-0.25890000000000002</v>
      </c>
      <c r="AC596" s="27">
        <v>-0.25890000000000002</v>
      </c>
      <c r="AD596" s="27">
        <v>-0.25890000000000002</v>
      </c>
      <c r="AE596" s="27" t="s">
        <v>537</v>
      </c>
      <c r="AF596" s="27">
        <v>64.066000000000003</v>
      </c>
      <c r="AG596" s="85"/>
      <c r="AH596" s="27">
        <v>0.251</v>
      </c>
      <c r="AI596" s="27">
        <v>3.55</v>
      </c>
      <c r="AJ596" s="27">
        <v>4.0999999999999996</v>
      </c>
      <c r="AK596" s="126">
        <v>4.0000000000000001E-10</v>
      </c>
      <c r="AL596" s="291"/>
      <c r="AM596" s="29"/>
      <c r="AQ596" s="229"/>
      <c r="AR596" s="229"/>
      <c r="AS596"/>
    </row>
    <row r="597" spans="1:45" s="228" customFormat="1" x14ac:dyDescent="0.25">
      <c r="A597" s="26" t="s">
        <v>92</v>
      </c>
      <c r="B597" s="26"/>
      <c r="C597" s="27">
        <v>3.36</v>
      </c>
      <c r="D597" s="27">
        <v>3.52</v>
      </c>
      <c r="E597" s="27">
        <f t="shared" si="128"/>
        <v>1.0476190476190477</v>
      </c>
      <c r="F597" s="27"/>
      <c r="G597" s="27">
        <v>2.048</v>
      </c>
      <c r="H597" s="27">
        <v>54308</v>
      </c>
      <c r="I597" s="27">
        <v>74</v>
      </c>
      <c r="J597" s="27">
        <v>30</v>
      </c>
      <c r="K597" s="27">
        <v>65.38</v>
      </c>
      <c r="L597" s="27">
        <v>1.2669999999999999</v>
      </c>
      <c r="M597" s="27"/>
      <c r="N597" s="27">
        <v>0.32500000000000001</v>
      </c>
      <c r="O597" s="27">
        <v>0.71120000000000005</v>
      </c>
      <c r="P597" s="27">
        <v>3.66</v>
      </c>
      <c r="Q597" s="27">
        <v>3.66</v>
      </c>
      <c r="R597" s="27">
        <v>3.66</v>
      </c>
      <c r="S597" s="27">
        <v>83</v>
      </c>
      <c r="T597" s="27">
        <v>83</v>
      </c>
      <c r="U597" s="27">
        <v>83</v>
      </c>
      <c r="V597" s="27">
        <v>3.927</v>
      </c>
      <c r="W597" s="27">
        <v>3.927</v>
      </c>
      <c r="X597" s="27">
        <v>3.927</v>
      </c>
      <c r="Y597" s="27">
        <v>16</v>
      </c>
      <c r="Z597" s="27">
        <v>16</v>
      </c>
      <c r="AA597" s="27">
        <v>16</v>
      </c>
      <c r="AB597" s="27">
        <v>-0.25890000000000002</v>
      </c>
      <c r="AC597" s="27">
        <v>-0.25890000000000002</v>
      </c>
      <c r="AD597" s="27">
        <v>-0.25890000000000002</v>
      </c>
      <c r="AE597" s="27" t="s">
        <v>48</v>
      </c>
      <c r="AF597" s="27">
        <v>28.05</v>
      </c>
      <c r="AG597" s="27">
        <v>8.597859657763983E-6</v>
      </c>
      <c r="AH597" s="27">
        <v>8.6999999999999994E-2</v>
      </c>
      <c r="AI597" s="27">
        <v>3.59</v>
      </c>
      <c r="AJ597" s="27">
        <v>3.9</v>
      </c>
      <c r="AK597" s="126">
        <v>3.9999999999999998E-11</v>
      </c>
      <c r="AL597" s="291"/>
      <c r="AM597" s="30">
        <f t="shared" si="129"/>
        <v>0</v>
      </c>
      <c r="AQ597" s="229"/>
      <c r="AR597" s="229"/>
      <c r="AS597"/>
    </row>
    <row r="598" spans="1:45" s="228" customFormat="1" x14ac:dyDescent="0.25">
      <c r="A598" s="26" t="s">
        <v>92</v>
      </c>
      <c r="B598" s="26"/>
      <c r="C598" s="27">
        <v>3.36</v>
      </c>
      <c r="D598" s="27">
        <v>3.53</v>
      </c>
      <c r="E598" s="27">
        <f t="shared" si="128"/>
        <v>1.0505952380952381</v>
      </c>
      <c r="F598" s="27"/>
      <c r="G598" s="27">
        <v>2.048</v>
      </c>
      <c r="H598" s="27">
        <v>54308</v>
      </c>
      <c r="I598" s="27">
        <v>74</v>
      </c>
      <c r="J598" s="27">
        <v>30</v>
      </c>
      <c r="K598" s="27">
        <v>65.38</v>
      </c>
      <c r="L598" s="27">
        <v>1.2669999999999999</v>
      </c>
      <c r="M598" s="27"/>
      <c r="N598" s="27">
        <v>0.32500000000000001</v>
      </c>
      <c r="O598" s="27">
        <v>0.71120000000000005</v>
      </c>
      <c r="P598" s="27">
        <v>3.66</v>
      </c>
      <c r="Q598" s="27">
        <v>3.66</v>
      </c>
      <c r="R598" s="27">
        <v>3.66</v>
      </c>
      <c r="S598" s="27">
        <v>83</v>
      </c>
      <c r="T598" s="27">
        <v>83</v>
      </c>
      <c r="U598" s="27">
        <v>83</v>
      </c>
      <c r="V598" s="27">
        <v>3.927</v>
      </c>
      <c r="W598" s="27">
        <v>3.927</v>
      </c>
      <c r="X598" s="27">
        <v>3.927</v>
      </c>
      <c r="Y598" s="27">
        <v>16</v>
      </c>
      <c r="Z598" s="27">
        <v>16</v>
      </c>
      <c r="AA598" s="27">
        <v>16</v>
      </c>
      <c r="AB598" s="27">
        <v>-0.25890000000000002</v>
      </c>
      <c r="AC598" s="27">
        <v>-0.25890000000000002</v>
      </c>
      <c r="AD598" s="27">
        <v>-0.25890000000000002</v>
      </c>
      <c r="AE598" s="27" t="s">
        <v>49</v>
      </c>
      <c r="AF598" s="27">
        <v>30.07</v>
      </c>
      <c r="AG598" s="27">
        <v>7.4674534117532306E-6</v>
      </c>
      <c r="AH598" s="27">
        <v>9.9000000000000005E-2</v>
      </c>
      <c r="AI598" s="27">
        <v>3.72</v>
      </c>
      <c r="AJ598" s="27">
        <v>4</v>
      </c>
      <c r="AK598" s="126">
        <v>3.2200000000000003E-11</v>
      </c>
      <c r="AL598" s="291"/>
      <c r="AM598" s="30">
        <f t="shared" si="129"/>
        <v>0</v>
      </c>
      <c r="AQ598" s="229"/>
      <c r="AR598" s="229"/>
      <c r="AS598"/>
    </row>
    <row r="599" spans="1:45" s="228" customFormat="1" x14ac:dyDescent="0.25">
      <c r="A599" s="26" t="s">
        <v>92</v>
      </c>
      <c r="B599" s="26"/>
      <c r="C599" s="27">
        <v>3.36</v>
      </c>
      <c r="D599" s="27">
        <v>3.57</v>
      </c>
      <c r="E599" s="27">
        <f t="shared" si="128"/>
        <v>1.0625</v>
      </c>
      <c r="F599" s="27"/>
      <c r="G599" s="27">
        <v>2.048</v>
      </c>
      <c r="H599" s="27">
        <v>54308</v>
      </c>
      <c r="I599" s="27">
        <v>74</v>
      </c>
      <c r="J599" s="27">
        <v>30</v>
      </c>
      <c r="K599" s="27">
        <v>65.38</v>
      </c>
      <c r="L599" s="27">
        <v>1.2669999999999999</v>
      </c>
      <c r="M599" s="27"/>
      <c r="N599" s="27">
        <v>0.32500000000000001</v>
      </c>
      <c r="O599" s="27">
        <v>0.71120000000000005</v>
      </c>
      <c r="P599" s="27">
        <v>3.66</v>
      </c>
      <c r="Q599" s="27">
        <v>3.66</v>
      </c>
      <c r="R599" s="27">
        <v>3.66</v>
      </c>
      <c r="S599" s="27">
        <v>83</v>
      </c>
      <c r="T599" s="27">
        <v>83</v>
      </c>
      <c r="U599" s="27">
        <v>83</v>
      </c>
      <c r="V599" s="27">
        <v>3.927</v>
      </c>
      <c r="W599" s="27">
        <v>3.927</v>
      </c>
      <c r="X599" s="27">
        <v>3.927</v>
      </c>
      <c r="Y599" s="27">
        <v>16</v>
      </c>
      <c r="Z599" s="27">
        <v>16</v>
      </c>
      <c r="AA599" s="27">
        <v>16</v>
      </c>
      <c r="AB599" s="27">
        <v>-0.25890000000000002</v>
      </c>
      <c r="AC599" s="27">
        <v>-0.25890000000000002</v>
      </c>
      <c r="AD599" s="27">
        <v>-0.25890000000000002</v>
      </c>
      <c r="AE599" s="27" t="s">
        <v>50</v>
      </c>
      <c r="AF599" s="27">
        <v>42.08</v>
      </c>
      <c r="AG599" s="27">
        <v>4.9578486170417476E-6</v>
      </c>
      <c r="AH599" s="27">
        <v>0.14199999999999999</v>
      </c>
      <c r="AI599" s="27">
        <v>4.03</v>
      </c>
      <c r="AJ599" s="27">
        <v>4.5</v>
      </c>
      <c r="AK599" s="126">
        <v>8.2699999999999993E-12</v>
      </c>
      <c r="AL599" s="291"/>
      <c r="AM599" s="30">
        <f t="shared" si="129"/>
        <v>0</v>
      </c>
      <c r="AQ599" s="229"/>
      <c r="AR599" s="229"/>
      <c r="AS599"/>
    </row>
    <row r="600" spans="1:45" s="228" customFormat="1" x14ac:dyDescent="0.25">
      <c r="A600" s="26" t="s">
        <v>92</v>
      </c>
      <c r="B600" s="26"/>
      <c r="C600" s="27">
        <v>3.36</v>
      </c>
      <c r="D600" s="27">
        <v>3.63</v>
      </c>
      <c r="E600" s="27">
        <f t="shared" si="128"/>
        <v>1.0803571428571428</v>
      </c>
      <c r="F600" s="27"/>
      <c r="G600" s="27">
        <v>2.048</v>
      </c>
      <c r="H600" s="27">
        <v>54308</v>
      </c>
      <c r="I600" s="27">
        <v>74</v>
      </c>
      <c r="J600" s="27">
        <v>30</v>
      </c>
      <c r="K600" s="27">
        <v>65.38</v>
      </c>
      <c r="L600" s="27">
        <v>1.2669999999999999</v>
      </c>
      <c r="M600" s="27"/>
      <c r="N600" s="27">
        <v>0.32500000000000001</v>
      </c>
      <c r="O600" s="27">
        <v>0.71120000000000005</v>
      </c>
      <c r="P600" s="27">
        <v>3.66</v>
      </c>
      <c r="Q600" s="27">
        <v>3.66</v>
      </c>
      <c r="R600" s="27">
        <v>3.66</v>
      </c>
      <c r="S600" s="27">
        <v>83</v>
      </c>
      <c r="T600" s="27">
        <v>83</v>
      </c>
      <c r="U600" s="27">
        <v>83</v>
      </c>
      <c r="V600" s="27">
        <v>3.927</v>
      </c>
      <c r="W600" s="27">
        <v>3.927</v>
      </c>
      <c r="X600" s="27">
        <v>3.927</v>
      </c>
      <c r="Y600" s="27">
        <v>16</v>
      </c>
      <c r="Z600" s="27">
        <v>16</v>
      </c>
      <c r="AA600" s="27">
        <v>16</v>
      </c>
      <c r="AB600" s="27">
        <v>-0.25890000000000002</v>
      </c>
      <c r="AC600" s="27">
        <v>-0.25890000000000002</v>
      </c>
      <c r="AD600" s="27">
        <v>-0.25890000000000002</v>
      </c>
      <c r="AE600" s="27" t="s">
        <v>51</v>
      </c>
      <c r="AF600" s="27">
        <v>44.1</v>
      </c>
      <c r="AG600" s="27">
        <v>4.5187843755253608E-6</v>
      </c>
      <c r="AH600" s="27">
        <v>0.152</v>
      </c>
      <c r="AI600" s="27">
        <v>4.16</v>
      </c>
      <c r="AJ600" s="27">
        <v>4.3</v>
      </c>
      <c r="AK600" s="126">
        <v>1.95E-13</v>
      </c>
      <c r="AL600" s="291"/>
      <c r="AM600" s="30">
        <f t="shared" si="129"/>
        <v>0</v>
      </c>
      <c r="AQ600" s="229"/>
      <c r="AR600" s="229"/>
      <c r="AS600"/>
    </row>
    <row r="601" spans="1:45" s="228" customFormat="1" x14ac:dyDescent="0.25">
      <c r="A601" s="26" t="s">
        <v>92</v>
      </c>
      <c r="B601" s="26"/>
      <c r="C601" s="27">
        <v>3.36</v>
      </c>
      <c r="D601" s="27">
        <v>3.63</v>
      </c>
      <c r="E601" s="27">
        <f t="shared" si="128"/>
        <v>1.0803571428571428</v>
      </c>
      <c r="F601" s="27"/>
      <c r="G601" s="27">
        <v>2.048</v>
      </c>
      <c r="H601" s="27">
        <v>54308</v>
      </c>
      <c r="I601" s="27">
        <v>74</v>
      </c>
      <c r="J601" s="27">
        <v>30</v>
      </c>
      <c r="K601" s="27">
        <v>65.38</v>
      </c>
      <c r="L601" s="27">
        <v>1.2669999999999999</v>
      </c>
      <c r="M601" s="27"/>
      <c r="N601" s="27">
        <v>0.32500000000000001</v>
      </c>
      <c r="O601" s="27">
        <v>0.71120000000000005</v>
      </c>
      <c r="P601" s="27">
        <v>3.66</v>
      </c>
      <c r="Q601" s="27">
        <v>3.66</v>
      </c>
      <c r="R601" s="27">
        <v>3.66</v>
      </c>
      <c r="S601" s="27">
        <v>83</v>
      </c>
      <c r="T601" s="27">
        <v>83</v>
      </c>
      <c r="U601" s="27">
        <v>83</v>
      </c>
      <c r="V601" s="27">
        <v>3.927</v>
      </c>
      <c r="W601" s="27">
        <v>3.927</v>
      </c>
      <c r="X601" s="27">
        <v>3.927</v>
      </c>
      <c r="Y601" s="27">
        <v>16</v>
      </c>
      <c r="Z601" s="27">
        <v>16</v>
      </c>
      <c r="AA601" s="27">
        <v>16</v>
      </c>
      <c r="AB601" s="27">
        <v>-0.25890000000000002</v>
      </c>
      <c r="AC601" s="27">
        <v>-0.25890000000000002</v>
      </c>
      <c r="AD601" s="27">
        <v>-0.25890000000000002</v>
      </c>
      <c r="AE601" s="27" t="s">
        <v>52</v>
      </c>
      <c r="AF601" s="27">
        <v>58.12</v>
      </c>
      <c r="AG601" s="27">
        <v>2.9135357642312415E-6</v>
      </c>
      <c r="AH601" s="27">
        <v>0.2</v>
      </c>
      <c r="AI601" s="27">
        <v>4.5199999999999996</v>
      </c>
      <c r="AJ601" s="27">
        <v>4.5</v>
      </c>
      <c r="AK601" s="118">
        <v>1.7000000000000001E-13</v>
      </c>
      <c r="AL601" s="291"/>
      <c r="AM601" s="30">
        <f t="shared" si="129"/>
        <v>0</v>
      </c>
      <c r="AQ601" s="229"/>
      <c r="AR601" s="229"/>
      <c r="AS601"/>
    </row>
    <row r="602" spans="1:45" s="228" customFormat="1" x14ac:dyDescent="0.25">
      <c r="A602" s="26" t="s">
        <v>92</v>
      </c>
      <c r="B602" s="26"/>
      <c r="C602" s="27">
        <v>3.36</v>
      </c>
      <c r="D602" s="27"/>
      <c r="E602" s="27">
        <f t="shared" si="128"/>
        <v>0</v>
      </c>
      <c r="F602" s="27"/>
      <c r="G602" s="27">
        <v>2.048</v>
      </c>
      <c r="H602" s="27">
        <v>54308</v>
      </c>
      <c r="I602" s="27">
        <v>74</v>
      </c>
      <c r="J602" s="27">
        <v>30</v>
      </c>
      <c r="K602" s="27">
        <v>65.38</v>
      </c>
      <c r="L602" s="27">
        <v>1.2669999999999999</v>
      </c>
      <c r="M602" s="27"/>
      <c r="N602" s="27">
        <v>0.32500000000000001</v>
      </c>
      <c r="O602" s="27">
        <v>0.71120000000000005</v>
      </c>
      <c r="P602" s="27">
        <v>3.66</v>
      </c>
      <c r="Q602" s="27">
        <v>3.66</v>
      </c>
      <c r="R602" s="27">
        <v>3.66</v>
      </c>
      <c r="S602" s="27">
        <v>83</v>
      </c>
      <c r="T602" s="27">
        <v>83</v>
      </c>
      <c r="U602" s="27">
        <v>83</v>
      </c>
      <c r="V602" s="27">
        <v>3.927</v>
      </c>
      <c r="W602" s="27">
        <v>3.927</v>
      </c>
      <c r="X602" s="27">
        <v>3.927</v>
      </c>
      <c r="Y602" s="27">
        <v>16</v>
      </c>
      <c r="Z602" s="27">
        <v>16</v>
      </c>
      <c r="AA602" s="27">
        <v>16</v>
      </c>
      <c r="AB602" s="27">
        <v>-0.25890000000000002</v>
      </c>
      <c r="AC602" s="27">
        <v>-0.25890000000000002</v>
      </c>
      <c r="AD602" s="27">
        <v>-0.25890000000000002</v>
      </c>
      <c r="AE602" s="27" t="s">
        <v>58</v>
      </c>
      <c r="AF602" s="27">
        <v>58.12</v>
      </c>
      <c r="AG602" s="27">
        <v>3.1459786150702568E-6</v>
      </c>
      <c r="AH602" s="27">
        <v>0.183</v>
      </c>
      <c r="AI602" s="27">
        <v>4.8</v>
      </c>
      <c r="AJ602" s="27">
        <v>4.42</v>
      </c>
      <c r="AK602" s="118"/>
      <c r="AL602" s="291"/>
      <c r="AM602" s="30"/>
      <c r="AQ602" s="229"/>
      <c r="AR602" s="229"/>
      <c r="AS602"/>
    </row>
    <row r="603" spans="1:45" s="228" customFormat="1" x14ac:dyDescent="0.25">
      <c r="A603" s="26" t="s">
        <v>92</v>
      </c>
      <c r="B603" s="26"/>
      <c r="C603" s="27">
        <v>3.36</v>
      </c>
      <c r="D603" s="27">
        <v>3.57</v>
      </c>
      <c r="E603" s="27">
        <f t="shared" ref="E603:E606" si="136">D603/C603</f>
        <v>1.0625</v>
      </c>
      <c r="F603" s="27"/>
      <c r="G603" s="27">
        <v>2.048</v>
      </c>
      <c r="H603" s="27">
        <v>54308</v>
      </c>
      <c r="I603" s="27">
        <v>74</v>
      </c>
      <c r="J603" s="27">
        <v>30</v>
      </c>
      <c r="K603" s="27">
        <v>65.38</v>
      </c>
      <c r="L603" s="27">
        <v>1.2669999999999999</v>
      </c>
      <c r="M603" s="27"/>
      <c r="N603" s="27">
        <v>0.32500000000000001</v>
      </c>
      <c r="O603" s="27">
        <v>0.71120000000000005</v>
      </c>
      <c r="P603" s="27">
        <v>3.66</v>
      </c>
      <c r="Q603" s="27">
        <v>3.66</v>
      </c>
      <c r="R603" s="27">
        <v>3.66</v>
      </c>
      <c r="S603" s="27">
        <v>83</v>
      </c>
      <c r="T603" s="27">
        <v>83</v>
      </c>
      <c r="U603" s="27">
        <v>83</v>
      </c>
      <c r="V603" s="27">
        <v>3.927</v>
      </c>
      <c r="W603" s="27">
        <v>3.927</v>
      </c>
      <c r="X603" s="27">
        <v>3.927</v>
      </c>
      <c r="Y603" s="27">
        <v>16</v>
      </c>
      <c r="Z603" s="27">
        <v>16</v>
      </c>
      <c r="AA603" s="27">
        <v>16</v>
      </c>
      <c r="AB603" s="27">
        <v>-0.25890000000000002</v>
      </c>
      <c r="AC603" s="27">
        <v>-0.25890000000000002</v>
      </c>
      <c r="AD603" s="27">
        <v>-0.25890000000000002</v>
      </c>
      <c r="AE603" s="27" t="s">
        <v>53</v>
      </c>
      <c r="AF603" s="27">
        <v>83.8</v>
      </c>
      <c r="AG603" s="85"/>
      <c r="AH603" s="27">
        <v>5.0000000000000001E-3</v>
      </c>
      <c r="AI603" s="27">
        <v>4</v>
      </c>
      <c r="AJ603" s="27">
        <v>3.69</v>
      </c>
      <c r="AK603" s="118">
        <v>1.64E-10</v>
      </c>
      <c r="AL603" s="291"/>
      <c r="AM603" s="30">
        <f t="shared" ref="AM603:AM606" si="137">AK603*10000*(AL603)*10000000000</f>
        <v>0</v>
      </c>
      <c r="AQ603" s="229"/>
      <c r="AR603" s="229"/>
      <c r="AS603"/>
    </row>
    <row r="604" spans="1:45" s="228" customFormat="1" ht="20.25" x14ac:dyDescent="0.25">
      <c r="A604" s="26" t="s">
        <v>92</v>
      </c>
      <c r="B604" s="26"/>
      <c r="C604" s="27">
        <v>3.36</v>
      </c>
      <c r="D604" s="27">
        <v>3.63</v>
      </c>
      <c r="E604" s="27">
        <f t="shared" si="136"/>
        <v>1.0803571428571428</v>
      </c>
      <c r="F604" s="27"/>
      <c r="G604" s="27">
        <v>2.048</v>
      </c>
      <c r="H604" s="27">
        <v>54308</v>
      </c>
      <c r="I604" s="27">
        <v>74</v>
      </c>
      <c r="J604" s="27">
        <v>30</v>
      </c>
      <c r="K604" s="27">
        <v>65.38</v>
      </c>
      <c r="L604" s="27">
        <v>1.2669999999999999</v>
      </c>
      <c r="M604" s="27"/>
      <c r="N604" s="27">
        <v>0.32500000000000001</v>
      </c>
      <c r="O604" s="27">
        <v>0.71120000000000005</v>
      </c>
      <c r="P604" s="27">
        <v>3.66</v>
      </c>
      <c r="Q604" s="27">
        <v>3.66</v>
      </c>
      <c r="R604" s="27">
        <v>3.66</v>
      </c>
      <c r="S604" s="27">
        <v>83</v>
      </c>
      <c r="T604" s="27">
        <v>83</v>
      </c>
      <c r="U604" s="27">
        <v>83</v>
      </c>
      <c r="V604" s="27">
        <v>3.927</v>
      </c>
      <c r="W604" s="27">
        <v>3.927</v>
      </c>
      <c r="X604" s="27">
        <v>3.927</v>
      </c>
      <c r="Y604" s="27">
        <v>16</v>
      </c>
      <c r="Z604" s="27">
        <v>16</v>
      </c>
      <c r="AA604" s="27">
        <v>16</v>
      </c>
      <c r="AB604" s="27">
        <v>-0.25890000000000002</v>
      </c>
      <c r="AC604" s="27">
        <v>-0.25890000000000002</v>
      </c>
      <c r="AD604" s="27">
        <v>-0.25890000000000002</v>
      </c>
      <c r="AE604" s="27" t="s">
        <v>54</v>
      </c>
      <c r="AF604" s="27">
        <v>131.29</v>
      </c>
      <c r="AG604" s="85"/>
      <c r="AH604" s="27">
        <v>8.0000000000000002E-3</v>
      </c>
      <c r="AI604" s="27">
        <v>4.0999999999999996</v>
      </c>
      <c r="AJ604" s="27">
        <v>4.0999999999999996</v>
      </c>
      <c r="AK604" s="85">
        <v>4.1300000000000001E-13</v>
      </c>
      <c r="AL604" s="291"/>
      <c r="AM604" s="30">
        <f t="shared" si="137"/>
        <v>0</v>
      </c>
      <c r="AQ604" s="229"/>
      <c r="AR604" s="229"/>
      <c r="AS604"/>
    </row>
    <row r="605" spans="1:45" s="228" customFormat="1" x14ac:dyDescent="0.25">
      <c r="A605" s="26" t="s">
        <v>92</v>
      </c>
      <c r="B605" s="26"/>
      <c r="C605" s="27">
        <v>3.36</v>
      </c>
      <c r="D605" s="27">
        <v>3.63</v>
      </c>
      <c r="E605" s="27">
        <f t="shared" si="136"/>
        <v>1.0803571428571428</v>
      </c>
      <c r="F605" s="27"/>
      <c r="G605" s="27">
        <v>2.048</v>
      </c>
      <c r="H605" s="27">
        <v>54308</v>
      </c>
      <c r="I605" s="27">
        <v>74</v>
      </c>
      <c r="J605" s="27">
        <v>30</v>
      </c>
      <c r="K605" s="27">
        <v>65.38</v>
      </c>
      <c r="L605" s="27">
        <v>1.2669999999999999</v>
      </c>
      <c r="M605" s="27"/>
      <c r="N605" s="27">
        <v>0.32500000000000001</v>
      </c>
      <c r="O605" s="27">
        <v>0.71120000000000005</v>
      </c>
      <c r="P605" s="27">
        <v>3.66</v>
      </c>
      <c r="Q605" s="27">
        <v>3.66</v>
      </c>
      <c r="R605" s="27">
        <v>3.66</v>
      </c>
      <c r="S605" s="27">
        <v>83</v>
      </c>
      <c r="T605" s="27">
        <v>83</v>
      </c>
      <c r="U605" s="27">
        <v>83</v>
      </c>
      <c r="V605" s="27">
        <v>3.927</v>
      </c>
      <c r="W605" s="27">
        <v>3.927</v>
      </c>
      <c r="X605" s="27">
        <v>3.927</v>
      </c>
      <c r="Y605" s="27">
        <v>16</v>
      </c>
      <c r="Z605" s="27">
        <v>16</v>
      </c>
      <c r="AA605" s="27">
        <v>16</v>
      </c>
      <c r="AB605" s="27">
        <v>-0.25890000000000002</v>
      </c>
      <c r="AC605" s="27">
        <v>-0.25890000000000002</v>
      </c>
      <c r="AD605" s="27">
        <v>-0.25890000000000002</v>
      </c>
      <c r="AE605" s="27" t="s">
        <v>55</v>
      </c>
      <c r="AF605" s="27">
        <v>146.06</v>
      </c>
      <c r="AG605" s="27"/>
      <c r="AH605" s="27">
        <v>0.21</v>
      </c>
      <c r="AI605" s="27">
        <v>5.13</v>
      </c>
      <c r="AJ605" s="27">
        <v>5.0999999999999996</v>
      </c>
      <c r="AK605" s="118"/>
      <c r="AL605" s="291"/>
      <c r="AM605" s="30">
        <f t="shared" si="137"/>
        <v>0</v>
      </c>
      <c r="AQ605" s="229"/>
      <c r="AR605" s="229"/>
      <c r="AS605"/>
    </row>
    <row r="606" spans="1:45" s="228" customFormat="1" x14ac:dyDescent="0.25">
      <c r="A606" s="26" t="s">
        <v>92</v>
      </c>
      <c r="B606" s="26"/>
      <c r="C606" s="27">
        <v>3.36</v>
      </c>
      <c r="D606" s="27"/>
      <c r="E606" s="27">
        <f t="shared" si="136"/>
        <v>0</v>
      </c>
      <c r="F606" s="27"/>
      <c r="G606" s="27">
        <v>2.048</v>
      </c>
      <c r="H606" s="27">
        <v>54308</v>
      </c>
      <c r="I606" s="27">
        <v>74</v>
      </c>
      <c r="J606" s="27">
        <v>30</v>
      </c>
      <c r="K606" s="27">
        <v>65.38</v>
      </c>
      <c r="L606" s="27">
        <v>1.2669999999999999</v>
      </c>
      <c r="M606" s="27"/>
      <c r="N606" s="27">
        <v>0.32500000000000001</v>
      </c>
      <c r="O606" s="27">
        <v>0.71120000000000005</v>
      </c>
      <c r="P606" s="27">
        <v>3.66</v>
      </c>
      <c r="Q606" s="27">
        <v>3.66</v>
      </c>
      <c r="R606" s="27">
        <v>3.66</v>
      </c>
      <c r="S606" s="27">
        <v>83</v>
      </c>
      <c r="T606" s="27">
        <v>83</v>
      </c>
      <c r="U606" s="27">
        <v>83</v>
      </c>
      <c r="V606" s="27">
        <v>3.927</v>
      </c>
      <c r="W606" s="27">
        <v>3.927</v>
      </c>
      <c r="X606" s="27">
        <v>3.927</v>
      </c>
      <c r="Y606" s="27">
        <v>16</v>
      </c>
      <c r="Z606" s="27">
        <v>16</v>
      </c>
      <c r="AA606" s="27">
        <v>16</v>
      </c>
      <c r="AB606" s="27">
        <v>-0.25890000000000002</v>
      </c>
      <c r="AC606" s="27">
        <v>-0.25890000000000002</v>
      </c>
      <c r="AD606" s="27">
        <v>-0.25890000000000002</v>
      </c>
      <c r="AE606" s="27" t="s">
        <v>56</v>
      </c>
      <c r="AF606" s="27">
        <v>222</v>
      </c>
      <c r="AG606" s="85"/>
      <c r="AH606" s="27">
        <v>8.0000000000000002E-3</v>
      </c>
      <c r="AI606" s="27">
        <v>4.2</v>
      </c>
      <c r="AJ606" s="27">
        <v>4.2</v>
      </c>
      <c r="AK606" s="118">
        <v>4.7000000000000002E-14</v>
      </c>
      <c r="AL606" s="291"/>
      <c r="AM606" s="30">
        <f t="shared" si="137"/>
        <v>0</v>
      </c>
      <c r="AQ606" s="229"/>
      <c r="AR606" s="229"/>
      <c r="AS606"/>
    </row>
    <row r="607" spans="1:45" s="198" customFormat="1" x14ac:dyDescent="0.25">
      <c r="A607" s="111" t="s">
        <v>93</v>
      </c>
      <c r="B607" s="111"/>
      <c r="C607" s="112">
        <v>3.0219999999999998</v>
      </c>
      <c r="D607" s="112">
        <v>3.0350000000000001</v>
      </c>
      <c r="E607" s="112">
        <f t="shared" si="128"/>
        <v>1.0043017868960955</v>
      </c>
      <c r="F607" s="112"/>
      <c r="G607" s="112">
        <v>1.748</v>
      </c>
      <c r="H607" s="112">
        <v>60835</v>
      </c>
      <c r="I607" s="112">
        <v>41</v>
      </c>
      <c r="J607" s="112">
        <v>4</v>
      </c>
      <c r="K607" s="112">
        <v>9.0120000000000005</v>
      </c>
      <c r="L607" s="112">
        <v>1.5647</v>
      </c>
      <c r="M607" s="112"/>
      <c r="N607" s="112">
        <v>0.32500000000000001</v>
      </c>
      <c r="O607" s="112">
        <v>0.71120000000000005</v>
      </c>
      <c r="P607" s="112">
        <v>3.66</v>
      </c>
      <c r="Q607" s="112">
        <v>3.66</v>
      </c>
      <c r="R607" s="112">
        <v>3.66</v>
      </c>
      <c r="S607" s="112">
        <v>83</v>
      </c>
      <c r="T607" s="112">
        <v>83</v>
      </c>
      <c r="U607" s="112">
        <v>83</v>
      </c>
      <c r="V607" s="112">
        <v>3.927</v>
      </c>
      <c r="W607" s="112">
        <v>3.927</v>
      </c>
      <c r="X607" s="112">
        <v>3.927</v>
      </c>
      <c r="Y607" s="112">
        <v>16</v>
      </c>
      <c r="Z607" s="112">
        <v>16</v>
      </c>
      <c r="AA607" s="112">
        <v>16</v>
      </c>
      <c r="AB607" s="112">
        <v>-0.2611</v>
      </c>
      <c r="AC607" s="112">
        <v>-0.2611</v>
      </c>
      <c r="AD607" s="112">
        <v>-0.2611</v>
      </c>
      <c r="AE607" s="112" t="s">
        <v>42</v>
      </c>
      <c r="AF607" s="112">
        <v>4.0019999999999998</v>
      </c>
      <c r="AG607" s="113">
        <v>1.213598928416634E-4</v>
      </c>
      <c r="AH607" s="112">
        <v>-0.39</v>
      </c>
      <c r="AI607" s="112">
        <v>2.66</v>
      </c>
      <c r="AJ607" s="112">
        <v>2.6</v>
      </c>
      <c r="AK607" s="122">
        <v>2.3000000000000001E-8</v>
      </c>
      <c r="AL607" s="227"/>
      <c r="AM607" s="115">
        <f t="shared" ref="AM607:AM635" si="138">AK607*10000*(AL607)*10000000000</f>
        <v>0</v>
      </c>
      <c r="AQ607"/>
      <c r="AR607"/>
      <c r="AS607"/>
    </row>
    <row r="608" spans="1:45" s="198" customFormat="1" x14ac:dyDescent="0.25">
      <c r="A608" s="111" t="s">
        <v>93</v>
      </c>
      <c r="B608" s="111"/>
      <c r="C608" s="112">
        <v>3.0219999999999998</v>
      </c>
      <c r="D608" s="112">
        <v>3.0529999999999999</v>
      </c>
      <c r="E608" s="112">
        <f t="shared" si="128"/>
        <v>1.0102581072137657</v>
      </c>
      <c r="F608" s="112"/>
      <c r="G608" s="112">
        <v>1.748</v>
      </c>
      <c r="H608" s="112">
        <v>60835</v>
      </c>
      <c r="I608" s="112">
        <v>41</v>
      </c>
      <c r="J608" s="112">
        <v>4</v>
      </c>
      <c r="K608" s="112">
        <v>9.0120000000000005</v>
      </c>
      <c r="L608" s="112">
        <v>1.5647</v>
      </c>
      <c r="M608" s="112"/>
      <c r="N608" s="112">
        <v>0.32500000000000001</v>
      </c>
      <c r="O608" s="112">
        <v>0.71120000000000005</v>
      </c>
      <c r="P608" s="112">
        <v>3.66</v>
      </c>
      <c r="Q608" s="112">
        <v>3.66</v>
      </c>
      <c r="R608" s="112">
        <v>3.66</v>
      </c>
      <c r="S608" s="112">
        <v>83</v>
      </c>
      <c r="T608" s="112">
        <v>83</v>
      </c>
      <c r="U608" s="112">
        <v>83</v>
      </c>
      <c r="V608" s="112">
        <v>3.927</v>
      </c>
      <c r="W608" s="112">
        <v>3.927</v>
      </c>
      <c r="X608" s="112">
        <v>3.927</v>
      </c>
      <c r="Y608" s="112">
        <v>16</v>
      </c>
      <c r="Z608" s="112">
        <v>16</v>
      </c>
      <c r="AA608" s="112">
        <v>16</v>
      </c>
      <c r="AB608" s="112">
        <v>-0.2611</v>
      </c>
      <c r="AC608" s="112">
        <v>-0.2611</v>
      </c>
      <c r="AD608" s="112">
        <v>-0.2611</v>
      </c>
      <c r="AE608" s="112" t="s">
        <v>43</v>
      </c>
      <c r="AF608" s="112">
        <v>2.0099999999999998</v>
      </c>
      <c r="AG608" s="113">
        <v>1.0828692705685033E-4</v>
      </c>
      <c r="AH608" s="112">
        <v>-0.217</v>
      </c>
      <c r="AI608" s="112">
        <v>2.76</v>
      </c>
      <c r="AJ608" s="112">
        <v>2.89</v>
      </c>
      <c r="AK608" s="122">
        <v>1.4E-8</v>
      </c>
      <c r="AL608" s="227">
        <v>1.4E-2</v>
      </c>
      <c r="AM608" s="115">
        <f t="shared" si="138"/>
        <v>19600</v>
      </c>
      <c r="AQ608"/>
      <c r="AR608"/>
      <c r="AS608"/>
    </row>
    <row r="609" spans="1:45" s="198" customFormat="1" x14ac:dyDescent="0.25">
      <c r="A609" s="111" t="s">
        <v>93</v>
      </c>
      <c r="B609" s="111"/>
      <c r="C609" s="112">
        <v>3.0219999999999998</v>
      </c>
      <c r="D609" s="112">
        <v>3.0750000000000002</v>
      </c>
      <c r="E609" s="112">
        <f t="shared" si="128"/>
        <v>1.0175380542686963</v>
      </c>
      <c r="F609" s="112"/>
      <c r="G609" s="112">
        <v>1.748</v>
      </c>
      <c r="H609" s="112">
        <v>60835</v>
      </c>
      <c r="I609" s="112">
        <v>41</v>
      </c>
      <c r="J609" s="112">
        <v>4</v>
      </c>
      <c r="K609" s="112">
        <v>9.0120000000000005</v>
      </c>
      <c r="L609" s="112">
        <v>1.5647</v>
      </c>
      <c r="M609" s="112"/>
      <c r="N609" s="112">
        <v>0.32500000000000001</v>
      </c>
      <c r="O609" s="112">
        <v>0.71120000000000005</v>
      </c>
      <c r="P609" s="112">
        <v>3.66</v>
      </c>
      <c r="Q609" s="112">
        <v>3.66</v>
      </c>
      <c r="R609" s="112">
        <v>3.66</v>
      </c>
      <c r="S609" s="112">
        <v>83</v>
      </c>
      <c r="T609" s="112">
        <v>83</v>
      </c>
      <c r="U609" s="112">
        <v>83</v>
      </c>
      <c r="V609" s="112">
        <v>3.927</v>
      </c>
      <c r="W609" s="112">
        <v>3.927</v>
      </c>
      <c r="X609" s="112">
        <v>3.927</v>
      </c>
      <c r="Y609" s="112">
        <v>16</v>
      </c>
      <c r="Z609" s="112">
        <v>16</v>
      </c>
      <c r="AA609" s="112">
        <v>16</v>
      </c>
      <c r="AB609" s="112">
        <v>-0.2611</v>
      </c>
      <c r="AC609" s="112">
        <v>-0.2611</v>
      </c>
      <c r="AD609" s="112">
        <v>-0.2611</v>
      </c>
      <c r="AE609" s="112" t="s">
        <v>44</v>
      </c>
      <c r="AF609" s="112">
        <v>31.998999999999999</v>
      </c>
      <c r="AG609" s="113">
        <v>1.5402755908922099E-5</v>
      </c>
      <c r="AH609" s="112">
        <v>2.1999999999999999E-2</v>
      </c>
      <c r="AI609" s="112">
        <v>2.94</v>
      </c>
      <c r="AJ609" s="112">
        <v>3.46</v>
      </c>
      <c r="AK609" s="122">
        <v>6.9999999999999996E-10</v>
      </c>
      <c r="AL609" s="227"/>
      <c r="AM609" s="115">
        <f t="shared" si="138"/>
        <v>0</v>
      </c>
      <c r="AQ609"/>
      <c r="AR609"/>
      <c r="AS609"/>
    </row>
    <row r="610" spans="1:45" s="198" customFormat="1" x14ac:dyDescent="0.25">
      <c r="A610" s="111" t="s">
        <v>93</v>
      </c>
      <c r="B610" s="111"/>
      <c r="C610" s="112">
        <v>3.0219999999999998</v>
      </c>
      <c r="D610" s="111">
        <v>3.044</v>
      </c>
      <c r="E610" s="112">
        <f t="shared" si="128"/>
        <v>1.0072799470549305</v>
      </c>
      <c r="F610" s="112"/>
      <c r="G610" s="112">
        <v>1.748</v>
      </c>
      <c r="H610" s="112">
        <v>60835</v>
      </c>
      <c r="I610" s="112">
        <v>41</v>
      </c>
      <c r="J610" s="112">
        <v>4</v>
      </c>
      <c r="K610" s="112">
        <v>9.0120000000000005</v>
      </c>
      <c r="L610" s="112">
        <v>1.5647</v>
      </c>
      <c r="M610" s="112"/>
      <c r="N610" s="112">
        <v>0.32500000000000001</v>
      </c>
      <c r="O610" s="112">
        <v>0.71120000000000005</v>
      </c>
      <c r="P610" s="112">
        <v>3.66</v>
      </c>
      <c r="Q610" s="112">
        <v>3.66</v>
      </c>
      <c r="R610" s="112">
        <v>3.66</v>
      </c>
      <c r="S610" s="112">
        <v>83</v>
      </c>
      <c r="T610" s="112">
        <v>83</v>
      </c>
      <c r="U610" s="112">
        <v>83</v>
      </c>
      <c r="V610" s="112">
        <v>3.927</v>
      </c>
      <c r="W610" s="112">
        <v>3.927</v>
      </c>
      <c r="X610" s="112">
        <v>3.927</v>
      </c>
      <c r="Y610" s="112">
        <v>16</v>
      </c>
      <c r="Z610" s="112">
        <v>16</v>
      </c>
      <c r="AA610" s="112">
        <v>16</v>
      </c>
      <c r="AB610" s="112">
        <v>-0.2611</v>
      </c>
      <c r="AC610" s="112">
        <v>-0.2611</v>
      </c>
      <c r="AD610" s="112">
        <v>-0.2611</v>
      </c>
      <c r="AE610" s="112" t="s">
        <v>45</v>
      </c>
      <c r="AF610" s="112">
        <v>44.01</v>
      </c>
      <c r="AG610" s="113">
        <v>8.9625087063364713E-6</v>
      </c>
      <c r="AH610" s="112">
        <v>0.22500000000000001</v>
      </c>
      <c r="AI610" s="112">
        <v>3.24</v>
      </c>
      <c r="AJ610" s="112">
        <v>3.3</v>
      </c>
      <c r="AK610" s="122">
        <v>1E-10</v>
      </c>
      <c r="AL610" s="227">
        <v>1.7552303187057099</v>
      </c>
      <c r="AM610" s="115">
        <f t="shared" si="138"/>
        <v>17552.303187057096</v>
      </c>
      <c r="AQ610"/>
      <c r="AR610"/>
      <c r="AS610"/>
    </row>
    <row r="611" spans="1:45" s="198" customFormat="1" x14ac:dyDescent="0.25">
      <c r="A611" s="111" t="s">
        <v>93</v>
      </c>
      <c r="B611" s="111"/>
      <c r="C611" s="112">
        <v>3.0219999999999998</v>
      </c>
      <c r="D611" s="111">
        <v>3.0960000000000001</v>
      </c>
      <c r="E611" s="112">
        <f t="shared" si="128"/>
        <v>1.0244870946393119</v>
      </c>
      <c r="F611" s="112"/>
      <c r="G611" s="112">
        <v>1.748</v>
      </c>
      <c r="H611" s="112">
        <v>60835</v>
      </c>
      <c r="I611" s="112">
        <v>41</v>
      </c>
      <c r="J611" s="112">
        <v>4</v>
      </c>
      <c r="K611" s="112">
        <v>9.0120000000000005</v>
      </c>
      <c r="L611" s="112">
        <v>1.5647</v>
      </c>
      <c r="M611" s="112"/>
      <c r="N611" s="112">
        <v>0.32500000000000001</v>
      </c>
      <c r="O611" s="112">
        <v>0.71120000000000005</v>
      </c>
      <c r="P611" s="112">
        <v>3.66</v>
      </c>
      <c r="Q611" s="112">
        <v>3.66</v>
      </c>
      <c r="R611" s="112">
        <v>3.66</v>
      </c>
      <c r="S611" s="112">
        <v>83</v>
      </c>
      <c r="T611" s="112">
        <v>83</v>
      </c>
      <c r="U611" s="112">
        <v>83</v>
      </c>
      <c r="V611" s="112">
        <v>3.927</v>
      </c>
      <c r="W611" s="112">
        <v>3.927</v>
      </c>
      <c r="X611" s="112">
        <v>3.927</v>
      </c>
      <c r="Y611" s="112">
        <v>16</v>
      </c>
      <c r="Z611" s="112">
        <v>16</v>
      </c>
      <c r="AA611" s="112">
        <v>16</v>
      </c>
      <c r="AB611" s="112">
        <v>-0.2611</v>
      </c>
      <c r="AC611" s="112">
        <v>-0.2611</v>
      </c>
      <c r="AD611" s="112">
        <v>-0.2611</v>
      </c>
      <c r="AE611" s="112" t="s">
        <v>46</v>
      </c>
      <c r="AF611" s="112">
        <v>28</v>
      </c>
      <c r="AG611" s="113">
        <v>1.4859953853764374E-5</v>
      </c>
      <c r="AH611" s="112">
        <v>3.6999999999999998E-2</v>
      </c>
      <c r="AI611" s="112">
        <v>3.13</v>
      </c>
      <c r="AJ611" s="112">
        <v>3.64</v>
      </c>
      <c r="AK611" s="129">
        <v>1.5999999999999999E-10</v>
      </c>
      <c r="AL611" s="227">
        <v>9.9895402314915366E-2</v>
      </c>
      <c r="AM611" s="115">
        <f t="shared" si="138"/>
        <v>1598.3264370386457</v>
      </c>
      <c r="AQ611"/>
      <c r="AR611"/>
      <c r="AS611"/>
    </row>
    <row r="612" spans="1:45" s="198" customFormat="1" x14ac:dyDescent="0.25">
      <c r="A612" s="111" t="s">
        <v>93</v>
      </c>
      <c r="B612" s="111"/>
      <c r="C612" s="112">
        <v>3.0219999999999998</v>
      </c>
      <c r="D612" s="111">
        <v>3.1968000000000001</v>
      </c>
      <c r="E612" s="112">
        <f t="shared" si="128"/>
        <v>1.0578424884182662</v>
      </c>
      <c r="F612" s="112"/>
      <c r="G612" s="112">
        <v>1.748</v>
      </c>
      <c r="H612" s="112">
        <v>60835</v>
      </c>
      <c r="I612" s="112">
        <v>41</v>
      </c>
      <c r="J612" s="112">
        <v>4</v>
      </c>
      <c r="K612" s="112">
        <v>9.0120000000000005</v>
      </c>
      <c r="L612" s="112">
        <v>1.5647</v>
      </c>
      <c r="M612" s="112"/>
      <c r="N612" s="112">
        <v>0.32500000000000001</v>
      </c>
      <c r="O612" s="112">
        <v>0.71120000000000005</v>
      </c>
      <c r="P612" s="112">
        <v>3.66</v>
      </c>
      <c r="Q612" s="112">
        <v>3.66</v>
      </c>
      <c r="R612" s="112">
        <v>3.66</v>
      </c>
      <c r="S612" s="112">
        <v>83</v>
      </c>
      <c r="T612" s="112">
        <v>83</v>
      </c>
      <c r="U612" s="112">
        <v>83</v>
      </c>
      <c r="V612" s="112">
        <v>3.927</v>
      </c>
      <c r="W612" s="112">
        <v>3.927</v>
      </c>
      <c r="X612" s="112">
        <v>3.927</v>
      </c>
      <c r="Y612" s="112">
        <v>16</v>
      </c>
      <c r="Z612" s="112">
        <v>16</v>
      </c>
      <c r="AA612" s="112">
        <v>16</v>
      </c>
      <c r="AB612" s="112">
        <v>-0.2611</v>
      </c>
      <c r="AC612" s="112">
        <v>-0.2611</v>
      </c>
      <c r="AD612" s="112">
        <v>-0.2611</v>
      </c>
      <c r="AE612" s="112" t="s">
        <v>47</v>
      </c>
      <c r="AF612" s="112">
        <v>16.04</v>
      </c>
      <c r="AG612" s="113">
        <v>1.6328551327402565E-5</v>
      </c>
      <c r="AH612" s="112">
        <v>1.0999999999999999E-2</v>
      </c>
      <c r="AI612" s="112">
        <v>3.25</v>
      </c>
      <c r="AJ612" s="112">
        <v>3.8</v>
      </c>
      <c r="AK612" s="129">
        <v>2.5500000000000002E-13</v>
      </c>
      <c r="AL612" s="227">
        <v>0.44399519029265344</v>
      </c>
      <c r="AM612" s="115">
        <f t="shared" si="138"/>
        <v>11.321877352462662</v>
      </c>
      <c r="AQ612"/>
      <c r="AR612"/>
      <c r="AS612"/>
    </row>
    <row r="613" spans="1:45" s="198" customFormat="1" x14ac:dyDescent="0.25">
      <c r="A613" s="111" t="s">
        <v>93</v>
      </c>
      <c r="B613" s="111"/>
      <c r="C613" s="112">
        <v>3.0219999999999998</v>
      </c>
      <c r="D613" s="111">
        <v>3.0960000000000001</v>
      </c>
      <c r="E613" s="112">
        <f t="shared" ref="E613:E614" si="139">D613/C613</f>
        <v>1.0244870946393119</v>
      </c>
      <c r="F613" s="112"/>
      <c r="G613" s="112">
        <v>1.748</v>
      </c>
      <c r="H613" s="112">
        <v>60835</v>
      </c>
      <c r="I613" s="112">
        <v>41</v>
      </c>
      <c r="J613" s="112">
        <v>4</v>
      </c>
      <c r="K613" s="112">
        <v>9.0120000000000005</v>
      </c>
      <c r="L613" s="112">
        <v>1.5647</v>
      </c>
      <c r="M613" s="112"/>
      <c r="N613" s="112">
        <v>0.32500000000000001</v>
      </c>
      <c r="O613" s="112">
        <v>0.71120000000000005</v>
      </c>
      <c r="P613" s="112">
        <v>3.66</v>
      </c>
      <c r="Q613" s="112">
        <v>3.66</v>
      </c>
      <c r="R613" s="112">
        <v>3.66</v>
      </c>
      <c r="S613" s="112">
        <v>83</v>
      </c>
      <c r="T613" s="112">
        <v>83</v>
      </c>
      <c r="U613" s="112">
        <v>83</v>
      </c>
      <c r="V613" s="112">
        <v>3.927</v>
      </c>
      <c r="W613" s="112">
        <v>3.927</v>
      </c>
      <c r="X613" s="112">
        <v>3.927</v>
      </c>
      <c r="Y613" s="112">
        <v>16</v>
      </c>
      <c r="Z613" s="112">
        <v>16</v>
      </c>
      <c r="AA613" s="112">
        <v>16</v>
      </c>
      <c r="AB613" s="112">
        <v>-0.2611</v>
      </c>
      <c r="AC613" s="112">
        <v>-0.2611</v>
      </c>
      <c r="AD613" s="112">
        <v>-0.2611</v>
      </c>
      <c r="AE613" s="112" t="s">
        <v>536</v>
      </c>
      <c r="AF613" s="112">
        <v>46.005499999999998</v>
      </c>
      <c r="AG613" s="113"/>
      <c r="AH613" s="112">
        <v>0.83399999999999996</v>
      </c>
      <c r="AI613" s="112">
        <v>3.22</v>
      </c>
      <c r="AJ613" s="112">
        <v>3.3</v>
      </c>
      <c r="AK613" s="129"/>
      <c r="AL613" s="227"/>
      <c r="AM613" s="115"/>
      <c r="AQ613"/>
      <c r="AR613"/>
      <c r="AS613"/>
    </row>
    <row r="614" spans="1:45" s="198" customFormat="1" x14ac:dyDescent="0.25">
      <c r="A614" s="111" t="s">
        <v>93</v>
      </c>
      <c r="B614" s="111"/>
      <c r="C614" s="112">
        <v>3.0219999999999998</v>
      </c>
      <c r="D614" s="111">
        <v>3.1968000000000001</v>
      </c>
      <c r="E614" s="112">
        <f t="shared" si="139"/>
        <v>1.0578424884182662</v>
      </c>
      <c r="F614" s="112"/>
      <c r="G614" s="112">
        <v>1.748</v>
      </c>
      <c r="H614" s="112">
        <v>60835</v>
      </c>
      <c r="I614" s="112">
        <v>41</v>
      </c>
      <c r="J614" s="112">
        <v>4</v>
      </c>
      <c r="K614" s="112">
        <v>9.0120000000000005</v>
      </c>
      <c r="L614" s="112">
        <v>1.5647</v>
      </c>
      <c r="M614" s="112"/>
      <c r="N614" s="112">
        <v>0.32500000000000001</v>
      </c>
      <c r="O614" s="112">
        <v>0.71120000000000005</v>
      </c>
      <c r="P614" s="112">
        <v>3.66</v>
      </c>
      <c r="Q614" s="112">
        <v>3.66</v>
      </c>
      <c r="R614" s="112">
        <v>3.66</v>
      </c>
      <c r="S614" s="112">
        <v>83</v>
      </c>
      <c r="T614" s="112">
        <v>83</v>
      </c>
      <c r="U614" s="112">
        <v>83</v>
      </c>
      <c r="V614" s="112">
        <v>3.927</v>
      </c>
      <c r="W614" s="112">
        <v>3.927</v>
      </c>
      <c r="X614" s="112">
        <v>3.927</v>
      </c>
      <c r="Y614" s="112">
        <v>16</v>
      </c>
      <c r="Z614" s="112">
        <v>16</v>
      </c>
      <c r="AA614" s="112">
        <v>16</v>
      </c>
      <c r="AB614" s="112">
        <v>-0.2611</v>
      </c>
      <c r="AC614" s="112">
        <v>-0.2611</v>
      </c>
      <c r="AD614" s="112">
        <v>-0.2611</v>
      </c>
      <c r="AE614" s="112" t="s">
        <v>537</v>
      </c>
      <c r="AF614" s="112">
        <v>64.066000000000003</v>
      </c>
      <c r="AG614" s="113"/>
      <c r="AH614" s="112">
        <v>0.251</v>
      </c>
      <c r="AI614" s="112">
        <v>3.55</v>
      </c>
      <c r="AJ614" s="112">
        <v>4.0999999999999996</v>
      </c>
      <c r="AK614" s="129"/>
      <c r="AL614" s="227"/>
      <c r="AM614" s="115"/>
      <c r="AQ614"/>
      <c r="AR614"/>
      <c r="AS614"/>
    </row>
    <row r="615" spans="1:45" s="198" customFormat="1" x14ac:dyDescent="0.25">
      <c r="A615" s="111" t="s">
        <v>93</v>
      </c>
      <c r="B615" s="111"/>
      <c r="C615" s="112">
        <v>3.0219999999999998</v>
      </c>
      <c r="D615" s="111">
        <v>3.2</v>
      </c>
      <c r="E615" s="112">
        <f t="shared" si="128"/>
        <v>1.0589013898080744</v>
      </c>
      <c r="F615" s="112"/>
      <c r="G615" s="112">
        <v>1.748</v>
      </c>
      <c r="H615" s="112">
        <v>60835</v>
      </c>
      <c r="I615" s="112">
        <v>41</v>
      </c>
      <c r="J615" s="112">
        <v>4</v>
      </c>
      <c r="K615" s="112">
        <v>9.0120000000000005</v>
      </c>
      <c r="L615" s="112">
        <v>1.5647</v>
      </c>
      <c r="M615" s="112"/>
      <c r="N615" s="112">
        <v>0.32500000000000001</v>
      </c>
      <c r="O615" s="112">
        <v>0.71120000000000005</v>
      </c>
      <c r="P615" s="112">
        <v>3.66</v>
      </c>
      <c r="Q615" s="112">
        <v>3.66</v>
      </c>
      <c r="R615" s="112">
        <v>3.66</v>
      </c>
      <c r="S615" s="112">
        <v>83</v>
      </c>
      <c r="T615" s="112">
        <v>83</v>
      </c>
      <c r="U615" s="112">
        <v>83</v>
      </c>
      <c r="V615" s="112">
        <v>3.927</v>
      </c>
      <c r="W615" s="112">
        <v>3.927</v>
      </c>
      <c r="X615" s="112">
        <v>3.927</v>
      </c>
      <c r="Y615" s="112">
        <v>16</v>
      </c>
      <c r="Z615" s="112">
        <v>16</v>
      </c>
      <c r="AA615" s="112">
        <v>16</v>
      </c>
      <c r="AB615" s="112">
        <v>-0.2611</v>
      </c>
      <c r="AC615" s="112">
        <v>-0.2611</v>
      </c>
      <c r="AD615" s="112">
        <v>-0.2611</v>
      </c>
      <c r="AE615" s="112" t="s">
        <v>48</v>
      </c>
      <c r="AF615" s="112">
        <v>28.05</v>
      </c>
      <c r="AG615" s="112">
        <v>8.597859657763983E-6</v>
      </c>
      <c r="AH615" s="112">
        <v>8.6999999999999994E-2</v>
      </c>
      <c r="AI615" s="112">
        <v>3.59</v>
      </c>
      <c r="AJ615" s="112">
        <v>3.9</v>
      </c>
      <c r="AK615" s="129">
        <v>2.68E-14</v>
      </c>
      <c r="AL615" s="227"/>
      <c r="AM615" s="117">
        <f t="shared" si="138"/>
        <v>0</v>
      </c>
      <c r="AQ615"/>
      <c r="AR615"/>
      <c r="AS615"/>
    </row>
    <row r="616" spans="1:45" s="198" customFormat="1" x14ac:dyDescent="0.25">
      <c r="A616" s="111" t="s">
        <v>93</v>
      </c>
      <c r="B616" s="111"/>
      <c r="C616" s="112">
        <v>3.0219999999999998</v>
      </c>
      <c r="D616" s="111">
        <v>3.21</v>
      </c>
      <c r="E616" s="112">
        <f t="shared" si="128"/>
        <v>1.0622104566512245</v>
      </c>
      <c r="F616" s="112"/>
      <c r="G616" s="112">
        <v>1.748</v>
      </c>
      <c r="H616" s="112">
        <v>60835</v>
      </c>
      <c r="I616" s="112">
        <v>41</v>
      </c>
      <c r="J616" s="112">
        <v>4</v>
      </c>
      <c r="K616" s="112">
        <v>9.0120000000000005</v>
      </c>
      <c r="L616" s="112">
        <v>1.5647</v>
      </c>
      <c r="M616" s="112"/>
      <c r="N616" s="112">
        <v>0.32500000000000001</v>
      </c>
      <c r="O616" s="112">
        <v>0.71120000000000005</v>
      </c>
      <c r="P616" s="112">
        <v>3.66</v>
      </c>
      <c r="Q616" s="112">
        <v>3.66</v>
      </c>
      <c r="R616" s="112">
        <v>3.66</v>
      </c>
      <c r="S616" s="112">
        <v>83</v>
      </c>
      <c r="T616" s="112">
        <v>83</v>
      </c>
      <c r="U616" s="112">
        <v>83</v>
      </c>
      <c r="V616" s="112">
        <v>3.927</v>
      </c>
      <c r="W616" s="112">
        <v>3.927</v>
      </c>
      <c r="X616" s="112">
        <v>3.927</v>
      </c>
      <c r="Y616" s="112">
        <v>16</v>
      </c>
      <c r="Z616" s="112">
        <v>16</v>
      </c>
      <c r="AA616" s="112">
        <v>16</v>
      </c>
      <c r="AB616" s="112">
        <v>-0.2611</v>
      </c>
      <c r="AC616" s="112">
        <v>-0.2611</v>
      </c>
      <c r="AD616" s="112">
        <v>-0.2611</v>
      </c>
      <c r="AE616" s="112" t="s">
        <v>49</v>
      </c>
      <c r="AF616" s="112">
        <v>30.07</v>
      </c>
      <c r="AG616" s="112">
        <v>7.4674534117532306E-6</v>
      </c>
      <c r="AH616" s="112">
        <v>9.9000000000000005E-2</v>
      </c>
      <c r="AI616" s="112">
        <v>3.72</v>
      </c>
      <c r="AJ616" s="112">
        <v>4</v>
      </c>
      <c r="AK616" s="129">
        <v>1.25E-14</v>
      </c>
      <c r="AL616" s="227"/>
      <c r="AM616" s="117">
        <f t="shared" si="138"/>
        <v>0</v>
      </c>
      <c r="AQ616"/>
      <c r="AR616"/>
      <c r="AS616"/>
    </row>
    <row r="617" spans="1:45" s="198" customFormat="1" x14ac:dyDescent="0.25">
      <c r="A617" s="111" t="s">
        <v>93</v>
      </c>
      <c r="B617" s="111"/>
      <c r="C617" s="112">
        <v>3.0219999999999998</v>
      </c>
      <c r="D617" s="111">
        <v>3.26</v>
      </c>
      <c r="E617" s="112">
        <f t="shared" si="128"/>
        <v>1.0787557908669756</v>
      </c>
      <c r="F617" s="112"/>
      <c r="G617" s="112">
        <v>1.748</v>
      </c>
      <c r="H617" s="112">
        <v>60835</v>
      </c>
      <c r="I617" s="112">
        <v>41</v>
      </c>
      <c r="J617" s="112">
        <v>4</v>
      </c>
      <c r="K617" s="112">
        <v>9.0120000000000005</v>
      </c>
      <c r="L617" s="112">
        <v>1.5647</v>
      </c>
      <c r="M617" s="112"/>
      <c r="N617" s="112">
        <v>0.32500000000000001</v>
      </c>
      <c r="O617" s="112">
        <v>0.71120000000000005</v>
      </c>
      <c r="P617" s="112">
        <v>3.66</v>
      </c>
      <c r="Q617" s="112">
        <v>3.66</v>
      </c>
      <c r="R617" s="112">
        <v>3.66</v>
      </c>
      <c r="S617" s="112">
        <v>83</v>
      </c>
      <c r="T617" s="112">
        <v>83</v>
      </c>
      <c r="U617" s="112">
        <v>83</v>
      </c>
      <c r="V617" s="112">
        <v>3.927</v>
      </c>
      <c r="W617" s="112">
        <v>3.927</v>
      </c>
      <c r="X617" s="112">
        <v>3.927</v>
      </c>
      <c r="Y617" s="112">
        <v>16</v>
      </c>
      <c r="Z617" s="112">
        <v>16</v>
      </c>
      <c r="AA617" s="112">
        <v>16</v>
      </c>
      <c r="AB617" s="112">
        <v>-0.2611</v>
      </c>
      <c r="AC617" s="112">
        <v>-0.2611</v>
      </c>
      <c r="AD617" s="112">
        <v>-0.2611</v>
      </c>
      <c r="AE617" s="112" t="s">
        <v>50</v>
      </c>
      <c r="AF617" s="112">
        <v>42.08</v>
      </c>
      <c r="AG617" s="112">
        <v>4.9578486170417476E-6</v>
      </c>
      <c r="AH617" s="112">
        <v>0.14199999999999999</v>
      </c>
      <c r="AI617" s="112">
        <v>4.03</v>
      </c>
      <c r="AJ617" s="112">
        <v>4.5</v>
      </c>
      <c r="AK617" s="129">
        <v>1.11E-16</v>
      </c>
      <c r="AL617" s="227"/>
      <c r="AM617" s="117">
        <f t="shared" si="138"/>
        <v>0</v>
      </c>
      <c r="AQ617"/>
      <c r="AR617"/>
      <c r="AS617"/>
    </row>
    <row r="618" spans="1:45" s="198" customFormat="1" x14ac:dyDescent="0.25">
      <c r="A618" s="111" t="s">
        <v>93</v>
      </c>
      <c r="B618" s="111"/>
      <c r="C618" s="112">
        <v>3.0219999999999998</v>
      </c>
      <c r="D618" s="111">
        <v>3.31</v>
      </c>
      <c r="E618" s="112">
        <f t="shared" si="128"/>
        <v>1.0953011250827267</v>
      </c>
      <c r="F618" s="112"/>
      <c r="G618" s="112">
        <v>1.748</v>
      </c>
      <c r="H618" s="112">
        <v>60835</v>
      </c>
      <c r="I618" s="112">
        <v>41</v>
      </c>
      <c r="J618" s="112">
        <v>4</v>
      </c>
      <c r="K618" s="112">
        <v>9.0120000000000005</v>
      </c>
      <c r="L618" s="112">
        <v>1.5647</v>
      </c>
      <c r="M618" s="112"/>
      <c r="N618" s="112">
        <v>0.32500000000000001</v>
      </c>
      <c r="O618" s="112">
        <v>0.71120000000000005</v>
      </c>
      <c r="P618" s="112">
        <v>3.66</v>
      </c>
      <c r="Q618" s="112">
        <v>3.66</v>
      </c>
      <c r="R618" s="112">
        <v>3.66</v>
      </c>
      <c r="S618" s="112">
        <v>83</v>
      </c>
      <c r="T618" s="112">
        <v>83</v>
      </c>
      <c r="U618" s="112">
        <v>83</v>
      </c>
      <c r="V618" s="112">
        <v>3.927</v>
      </c>
      <c r="W618" s="112">
        <v>3.927</v>
      </c>
      <c r="X618" s="112">
        <v>3.927</v>
      </c>
      <c r="Y618" s="112">
        <v>16</v>
      </c>
      <c r="Z618" s="112">
        <v>16</v>
      </c>
      <c r="AA618" s="112">
        <v>16</v>
      </c>
      <c r="AB618" s="112">
        <v>-0.2611</v>
      </c>
      <c r="AC618" s="112">
        <v>-0.2611</v>
      </c>
      <c r="AD618" s="112">
        <v>-0.2611</v>
      </c>
      <c r="AE618" s="112" t="s">
        <v>51</v>
      </c>
      <c r="AF618" s="112">
        <v>44.1</v>
      </c>
      <c r="AG618" s="112">
        <v>4.5187843755253608E-6</v>
      </c>
      <c r="AH618" s="112">
        <v>0.152</v>
      </c>
      <c r="AI618" s="112">
        <v>4.16</v>
      </c>
      <c r="AJ618" s="112">
        <v>4.3</v>
      </c>
      <c r="AK618" s="129">
        <v>3.9E-19</v>
      </c>
      <c r="AL618" s="227"/>
      <c r="AM618" s="117">
        <f t="shared" si="138"/>
        <v>0</v>
      </c>
      <c r="AQ618"/>
      <c r="AR618"/>
      <c r="AS618"/>
    </row>
    <row r="619" spans="1:45" s="198" customFormat="1" x14ac:dyDescent="0.25">
      <c r="A619" s="111" t="s">
        <v>93</v>
      </c>
      <c r="B619" s="111"/>
      <c r="C619" s="112">
        <v>3.0219999999999998</v>
      </c>
      <c r="D619" s="111">
        <v>3.31</v>
      </c>
      <c r="E619" s="112">
        <f t="shared" si="128"/>
        <v>1.0953011250827267</v>
      </c>
      <c r="F619" s="112"/>
      <c r="G619" s="112">
        <v>1.748</v>
      </c>
      <c r="H619" s="112">
        <v>60835</v>
      </c>
      <c r="I619" s="112">
        <v>41</v>
      </c>
      <c r="J619" s="112">
        <v>4</v>
      </c>
      <c r="K619" s="112">
        <v>9.0120000000000005</v>
      </c>
      <c r="L619" s="112">
        <v>1.5647</v>
      </c>
      <c r="M619" s="112"/>
      <c r="N619" s="112">
        <v>0.32500000000000001</v>
      </c>
      <c r="O619" s="112">
        <v>0.71120000000000005</v>
      </c>
      <c r="P619" s="112">
        <v>3.66</v>
      </c>
      <c r="Q619" s="112">
        <v>3.66</v>
      </c>
      <c r="R619" s="112">
        <v>3.66</v>
      </c>
      <c r="S619" s="112">
        <v>83</v>
      </c>
      <c r="T619" s="112">
        <v>83</v>
      </c>
      <c r="U619" s="112">
        <v>83</v>
      </c>
      <c r="V619" s="112">
        <v>3.927</v>
      </c>
      <c r="W619" s="112">
        <v>3.927</v>
      </c>
      <c r="X619" s="112">
        <v>3.927</v>
      </c>
      <c r="Y619" s="112">
        <v>16</v>
      </c>
      <c r="Z619" s="112">
        <v>16</v>
      </c>
      <c r="AA619" s="112">
        <v>16</v>
      </c>
      <c r="AB619" s="112">
        <v>-0.2611</v>
      </c>
      <c r="AC619" s="112">
        <v>-0.2611</v>
      </c>
      <c r="AD619" s="112">
        <v>-0.2611</v>
      </c>
      <c r="AE619" s="112" t="s">
        <v>52</v>
      </c>
      <c r="AF619" s="112">
        <v>58.12</v>
      </c>
      <c r="AG619" s="112">
        <v>2.9135357642312415E-6</v>
      </c>
      <c r="AH619" s="112">
        <v>0.2</v>
      </c>
      <c r="AI619" s="112">
        <v>4.5199999999999996</v>
      </c>
      <c r="AJ619" s="112">
        <v>4.5</v>
      </c>
      <c r="AK619" s="122">
        <v>1.4E-19</v>
      </c>
      <c r="AL619" s="227"/>
      <c r="AM619" s="117">
        <f t="shared" si="138"/>
        <v>0</v>
      </c>
      <c r="AQ619"/>
      <c r="AR619"/>
      <c r="AS619"/>
    </row>
    <row r="620" spans="1:45" s="198" customFormat="1" x14ac:dyDescent="0.25">
      <c r="A620" s="111" t="s">
        <v>93</v>
      </c>
      <c r="B620" s="111"/>
      <c r="C620" s="112">
        <v>3.0219999999999998</v>
      </c>
      <c r="D620" s="112"/>
      <c r="E620" s="112">
        <f t="shared" si="128"/>
        <v>0</v>
      </c>
      <c r="F620" s="112"/>
      <c r="G620" s="112">
        <v>1.748</v>
      </c>
      <c r="H620" s="112">
        <v>60835</v>
      </c>
      <c r="I620" s="112">
        <v>41</v>
      </c>
      <c r="J620" s="112">
        <v>4</v>
      </c>
      <c r="K620" s="112">
        <v>9.0120000000000005</v>
      </c>
      <c r="L620" s="112">
        <v>1.5647</v>
      </c>
      <c r="M620" s="112"/>
      <c r="N620" s="112">
        <v>0.32500000000000001</v>
      </c>
      <c r="O620" s="112">
        <v>0.71120000000000005</v>
      </c>
      <c r="P620" s="112">
        <v>3.66</v>
      </c>
      <c r="Q620" s="112">
        <v>3.66</v>
      </c>
      <c r="R620" s="112">
        <v>3.66</v>
      </c>
      <c r="S620" s="112">
        <v>83</v>
      </c>
      <c r="T620" s="112">
        <v>83</v>
      </c>
      <c r="U620" s="112">
        <v>83</v>
      </c>
      <c r="V620" s="112">
        <v>3.927</v>
      </c>
      <c r="W620" s="112">
        <v>3.927</v>
      </c>
      <c r="X620" s="112">
        <v>3.927</v>
      </c>
      <c r="Y620" s="112">
        <v>16</v>
      </c>
      <c r="Z620" s="112">
        <v>16</v>
      </c>
      <c r="AA620" s="112">
        <v>16</v>
      </c>
      <c r="AB620" s="112">
        <v>-0.2611</v>
      </c>
      <c r="AC620" s="112">
        <v>-0.2611</v>
      </c>
      <c r="AD620" s="112">
        <v>-0.2611</v>
      </c>
      <c r="AE620" s="112" t="s">
        <v>58</v>
      </c>
      <c r="AF620" s="112">
        <v>58.12</v>
      </c>
      <c r="AG620" s="112">
        <v>3.1459786150702568E-6</v>
      </c>
      <c r="AH620" s="112">
        <v>0.183</v>
      </c>
      <c r="AI620" s="112">
        <v>4.8</v>
      </c>
      <c r="AJ620" s="112">
        <v>4.42</v>
      </c>
      <c r="AK620" s="122"/>
      <c r="AL620" s="227"/>
      <c r="AM620" s="117">
        <f t="shared" si="138"/>
        <v>0</v>
      </c>
      <c r="AQ620"/>
      <c r="AR620"/>
      <c r="AS620"/>
    </row>
    <row r="621" spans="1:45" s="228" customFormat="1" x14ac:dyDescent="0.25">
      <c r="A621" s="111" t="s">
        <v>93</v>
      </c>
      <c r="B621" s="111"/>
      <c r="C621" s="112">
        <v>3.0219999999999998</v>
      </c>
      <c r="D621" s="111">
        <v>3.26</v>
      </c>
      <c r="E621" s="112">
        <f t="shared" ref="E621:E624" si="140">D621/C621</f>
        <v>1.0787557908669756</v>
      </c>
      <c r="F621" s="112"/>
      <c r="G621" s="112">
        <v>1.748</v>
      </c>
      <c r="H621" s="112">
        <v>60835</v>
      </c>
      <c r="I621" s="112">
        <v>41</v>
      </c>
      <c r="J621" s="112">
        <v>4</v>
      </c>
      <c r="K621" s="112">
        <v>9.0120000000000005</v>
      </c>
      <c r="L621" s="112">
        <v>1.5647</v>
      </c>
      <c r="M621" s="112"/>
      <c r="N621" s="112">
        <v>0.32500000000000001</v>
      </c>
      <c r="O621" s="112">
        <v>0.71120000000000005</v>
      </c>
      <c r="P621" s="112">
        <v>3.66</v>
      </c>
      <c r="Q621" s="112">
        <v>3.66</v>
      </c>
      <c r="R621" s="112">
        <v>3.66</v>
      </c>
      <c r="S621" s="112">
        <v>83</v>
      </c>
      <c r="T621" s="112">
        <v>83</v>
      </c>
      <c r="U621" s="112">
        <v>83</v>
      </c>
      <c r="V621" s="112">
        <v>3.927</v>
      </c>
      <c r="W621" s="112">
        <v>3.927</v>
      </c>
      <c r="X621" s="112">
        <v>3.927</v>
      </c>
      <c r="Y621" s="112">
        <v>16</v>
      </c>
      <c r="Z621" s="112">
        <v>16</v>
      </c>
      <c r="AA621" s="112">
        <v>16</v>
      </c>
      <c r="AB621" s="112">
        <v>-0.2611</v>
      </c>
      <c r="AC621" s="112">
        <v>-0.2611</v>
      </c>
      <c r="AD621" s="112">
        <v>-0.2611</v>
      </c>
      <c r="AE621" s="112" t="s">
        <v>53</v>
      </c>
      <c r="AF621" s="112">
        <v>83.8</v>
      </c>
      <c r="AG621" s="113"/>
      <c r="AH621" s="112">
        <v>5.0000000000000001E-3</v>
      </c>
      <c r="AI621" s="112">
        <v>4</v>
      </c>
      <c r="AJ621" s="112">
        <v>3.69</v>
      </c>
      <c r="AK621" s="122">
        <v>1.3E-13</v>
      </c>
      <c r="AL621" s="227"/>
      <c r="AM621" s="117">
        <f t="shared" si="138"/>
        <v>0</v>
      </c>
      <c r="AQ621" s="229"/>
      <c r="AR621" s="229"/>
      <c r="AS621"/>
    </row>
    <row r="622" spans="1:45" s="228" customFormat="1" ht="20.25" x14ac:dyDescent="0.25">
      <c r="A622" s="111" t="s">
        <v>93</v>
      </c>
      <c r="B622" s="111"/>
      <c r="C622" s="112">
        <v>3.0219999999999998</v>
      </c>
      <c r="D622" s="111">
        <v>3.31</v>
      </c>
      <c r="E622" s="112">
        <f t="shared" si="140"/>
        <v>1.0953011250827267</v>
      </c>
      <c r="F622" s="112"/>
      <c r="G622" s="112">
        <v>1.748</v>
      </c>
      <c r="H622" s="112">
        <v>60835</v>
      </c>
      <c r="I622" s="112">
        <v>41</v>
      </c>
      <c r="J622" s="112">
        <v>4</v>
      </c>
      <c r="K622" s="112">
        <v>9.0120000000000005</v>
      </c>
      <c r="L622" s="112">
        <v>1.5647</v>
      </c>
      <c r="M622" s="112"/>
      <c r="N622" s="112">
        <v>0.32500000000000001</v>
      </c>
      <c r="O622" s="112">
        <v>0.71120000000000005</v>
      </c>
      <c r="P622" s="112">
        <v>3.66</v>
      </c>
      <c r="Q622" s="112">
        <v>3.66</v>
      </c>
      <c r="R622" s="112">
        <v>3.66</v>
      </c>
      <c r="S622" s="112">
        <v>83</v>
      </c>
      <c r="T622" s="112">
        <v>83</v>
      </c>
      <c r="U622" s="112">
        <v>83</v>
      </c>
      <c r="V622" s="112">
        <v>3.927</v>
      </c>
      <c r="W622" s="112">
        <v>3.927</v>
      </c>
      <c r="X622" s="112">
        <v>3.927</v>
      </c>
      <c r="Y622" s="112">
        <v>16</v>
      </c>
      <c r="Z622" s="112">
        <v>16</v>
      </c>
      <c r="AA622" s="112">
        <v>16</v>
      </c>
      <c r="AB622" s="112">
        <v>-0.2611</v>
      </c>
      <c r="AC622" s="112">
        <v>-0.2611</v>
      </c>
      <c r="AD622" s="112">
        <v>-0.2611</v>
      </c>
      <c r="AE622" s="112" t="s">
        <v>54</v>
      </c>
      <c r="AF622" s="112">
        <v>131.29</v>
      </c>
      <c r="AG622" s="113"/>
      <c r="AH622" s="112">
        <v>8.0000000000000002E-3</v>
      </c>
      <c r="AI622" s="112">
        <v>4.0999999999999996</v>
      </c>
      <c r="AJ622" s="112">
        <v>4.0999999999999996</v>
      </c>
      <c r="AK622" s="113">
        <v>2.8E-19</v>
      </c>
      <c r="AL622" s="227"/>
      <c r="AM622" s="117">
        <f t="shared" si="138"/>
        <v>0</v>
      </c>
      <c r="AQ622" s="229"/>
      <c r="AR622" s="229"/>
      <c r="AS622"/>
    </row>
    <row r="623" spans="1:45" s="228" customFormat="1" x14ac:dyDescent="0.25">
      <c r="A623" s="111" t="s">
        <v>93</v>
      </c>
      <c r="B623" s="111"/>
      <c r="C623" s="112">
        <v>3.0219999999999998</v>
      </c>
      <c r="D623" s="111">
        <v>3.31</v>
      </c>
      <c r="E623" s="112">
        <f t="shared" si="140"/>
        <v>1.0953011250827267</v>
      </c>
      <c r="F623" s="112"/>
      <c r="G623" s="112">
        <v>1.748</v>
      </c>
      <c r="H623" s="112">
        <v>60835</v>
      </c>
      <c r="I623" s="112">
        <v>41</v>
      </c>
      <c r="J623" s="112">
        <v>4</v>
      </c>
      <c r="K623" s="112">
        <v>9.0120000000000005</v>
      </c>
      <c r="L623" s="112">
        <v>1.5647</v>
      </c>
      <c r="M623" s="112"/>
      <c r="N623" s="112">
        <v>0.32500000000000001</v>
      </c>
      <c r="O623" s="112">
        <v>0.71120000000000005</v>
      </c>
      <c r="P623" s="112">
        <v>3.66</v>
      </c>
      <c r="Q623" s="112">
        <v>3.66</v>
      </c>
      <c r="R623" s="112">
        <v>3.66</v>
      </c>
      <c r="S623" s="112">
        <v>83</v>
      </c>
      <c r="T623" s="112">
        <v>83</v>
      </c>
      <c r="U623" s="112">
        <v>83</v>
      </c>
      <c r="V623" s="112">
        <v>3.927</v>
      </c>
      <c r="W623" s="112">
        <v>3.927</v>
      </c>
      <c r="X623" s="112">
        <v>3.927</v>
      </c>
      <c r="Y623" s="112">
        <v>16</v>
      </c>
      <c r="Z623" s="112">
        <v>16</v>
      </c>
      <c r="AA623" s="112">
        <v>16</v>
      </c>
      <c r="AB623" s="112">
        <v>-0.2611</v>
      </c>
      <c r="AC623" s="112">
        <v>-0.2611</v>
      </c>
      <c r="AD623" s="112">
        <v>-0.2611</v>
      </c>
      <c r="AE623" s="112" t="s">
        <v>55</v>
      </c>
      <c r="AF623" s="112">
        <v>146.06</v>
      </c>
      <c r="AG623" s="112"/>
      <c r="AH623" s="112">
        <v>0.21</v>
      </c>
      <c r="AI623" s="112">
        <v>5.13</v>
      </c>
      <c r="AJ623" s="112">
        <v>5.0999999999999996</v>
      </c>
      <c r="AK623" s="122"/>
      <c r="AL623" s="227"/>
      <c r="AM623" s="117">
        <f t="shared" si="138"/>
        <v>0</v>
      </c>
      <c r="AQ623" s="229"/>
      <c r="AR623" s="229"/>
      <c r="AS623"/>
    </row>
    <row r="624" spans="1:45" s="228" customFormat="1" x14ac:dyDescent="0.25">
      <c r="A624" s="111" t="s">
        <v>93</v>
      </c>
      <c r="B624" s="111"/>
      <c r="C624" s="112">
        <v>3.0219999999999998</v>
      </c>
      <c r="D624" s="112"/>
      <c r="E624" s="112">
        <f t="shared" si="140"/>
        <v>0</v>
      </c>
      <c r="F624" s="112"/>
      <c r="G624" s="112">
        <v>1.748</v>
      </c>
      <c r="H624" s="112">
        <v>60835</v>
      </c>
      <c r="I624" s="112">
        <v>41</v>
      </c>
      <c r="J624" s="112">
        <v>4</v>
      </c>
      <c r="K624" s="112">
        <v>9.0120000000000005</v>
      </c>
      <c r="L624" s="112">
        <v>1.5647</v>
      </c>
      <c r="M624" s="112"/>
      <c r="N624" s="112">
        <v>0.32500000000000001</v>
      </c>
      <c r="O624" s="112">
        <v>0.71120000000000005</v>
      </c>
      <c r="P624" s="112">
        <v>3.66</v>
      </c>
      <c r="Q624" s="112">
        <v>3.66</v>
      </c>
      <c r="R624" s="112">
        <v>3.66</v>
      </c>
      <c r="S624" s="112">
        <v>83</v>
      </c>
      <c r="T624" s="112">
        <v>83</v>
      </c>
      <c r="U624" s="112">
        <v>83</v>
      </c>
      <c r="V624" s="112">
        <v>3.927</v>
      </c>
      <c r="W624" s="112">
        <v>3.927</v>
      </c>
      <c r="X624" s="112">
        <v>3.927</v>
      </c>
      <c r="Y624" s="112">
        <v>16</v>
      </c>
      <c r="Z624" s="112">
        <v>16</v>
      </c>
      <c r="AA624" s="112">
        <v>16</v>
      </c>
      <c r="AB624" s="112">
        <v>-0.2611</v>
      </c>
      <c r="AC624" s="112">
        <v>-0.2611</v>
      </c>
      <c r="AD624" s="112">
        <v>-0.2611</v>
      </c>
      <c r="AE624" s="112" t="s">
        <v>56</v>
      </c>
      <c r="AF624" s="112">
        <v>222</v>
      </c>
      <c r="AG624" s="113"/>
      <c r="AH624" s="112">
        <v>8.0000000000000002E-3</v>
      </c>
      <c r="AI624" s="112">
        <v>4.2</v>
      </c>
      <c r="AJ624" s="112">
        <v>4.2</v>
      </c>
      <c r="AK624" s="122">
        <v>5.2999999999999997E-22</v>
      </c>
      <c r="AL624" s="227"/>
      <c r="AM624" s="117">
        <f t="shared" si="138"/>
        <v>0</v>
      </c>
      <c r="AQ624" s="229"/>
      <c r="AR624" s="229"/>
      <c r="AS624"/>
    </row>
    <row r="625" spans="1:45" s="228" customFormat="1" x14ac:dyDescent="0.25">
      <c r="A625" s="26" t="s">
        <v>94</v>
      </c>
      <c r="B625" s="26"/>
      <c r="C625" s="27">
        <v>3.57</v>
      </c>
      <c r="D625" s="27">
        <v>3.5791299999999993</v>
      </c>
      <c r="E625" s="27">
        <f t="shared" si="128"/>
        <v>1.0025574229691876</v>
      </c>
      <c r="F625" s="27"/>
      <c r="G625" s="27">
        <v>2.044</v>
      </c>
      <c r="H625" s="27">
        <v>60249.599999999999</v>
      </c>
      <c r="I625" s="27">
        <v>72</v>
      </c>
      <c r="J625" s="27">
        <v>27</v>
      </c>
      <c r="K625" s="27">
        <v>58.93</v>
      </c>
      <c r="L625" s="27">
        <v>1.2643</v>
      </c>
      <c r="M625" s="27"/>
      <c r="N625" s="27">
        <v>0.32500000000000001</v>
      </c>
      <c r="O625" s="27">
        <v>0.71120000000000005</v>
      </c>
      <c r="P625" s="27">
        <v>3.66</v>
      </c>
      <c r="Q625" s="27">
        <v>3.66</v>
      </c>
      <c r="R625" s="27">
        <v>3.66</v>
      </c>
      <c r="S625" s="27">
        <v>83</v>
      </c>
      <c r="T625" s="27">
        <v>83</v>
      </c>
      <c r="U625" s="27">
        <v>83</v>
      </c>
      <c r="V625" s="27">
        <v>3.927</v>
      </c>
      <c r="W625" s="27">
        <v>3.927</v>
      </c>
      <c r="X625" s="27">
        <v>3.927</v>
      </c>
      <c r="Y625" s="27">
        <v>16</v>
      </c>
      <c r="Z625" s="27">
        <v>16</v>
      </c>
      <c r="AA625" s="27">
        <v>16</v>
      </c>
      <c r="AB625" s="27">
        <v>-0.25269999999999998</v>
      </c>
      <c r="AC625" s="27">
        <f t="shared" ref="AC625:AD636" si="141">AB625</f>
        <v>-0.25269999999999998</v>
      </c>
      <c r="AD625" s="27">
        <f t="shared" si="141"/>
        <v>-0.25269999999999998</v>
      </c>
      <c r="AE625" s="27" t="s">
        <v>42</v>
      </c>
      <c r="AF625" s="27">
        <v>4.0019999999999998</v>
      </c>
      <c r="AG625" s="85">
        <v>1.213598928416634E-4</v>
      </c>
      <c r="AH625" s="27">
        <v>-0.39</v>
      </c>
      <c r="AI625" s="27">
        <v>2.66</v>
      </c>
      <c r="AJ625" s="27">
        <v>2.6</v>
      </c>
      <c r="AK625" s="118">
        <v>4.0000000000000001E-8</v>
      </c>
      <c r="AL625" s="291"/>
      <c r="AM625" s="29">
        <f t="shared" si="138"/>
        <v>0</v>
      </c>
      <c r="AQ625" s="229"/>
      <c r="AR625" s="229"/>
      <c r="AS625"/>
    </row>
    <row r="626" spans="1:45" s="228" customFormat="1" x14ac:dyDescent="0.25">
      <c r="A626" s="26" t="s">
        <v>94</v>
      </c>
      <c r="B626" s="26"/>
      <c r="C626" s="27">
        <v>3.57</v>
      </c>
      <c r="D626" s="27">
        <v>3.5874299999999995</v>
      </c>
      <c r="E626" s="27">
        <f t="shared" si="128"/>
        <v>1.0048823529411763</v>
      </c>
      <c r="F626" s="27"/>
      <c r="G626" s="27">
        <v>2.044</v>
      </c>
      <c r="H626" s="27">
        <v>60249.599999999999</v>
      </c>
      <c r="I626" s="27">
        <v>72</v>
      </c>
      <c r="J626" s="27">
        <v>27</v>
      </c>
      <c r="K626" s="27">
        <v>58.93</v>
      </c>
      <c r="L626" s="27">
        <v>1.2643</v>
      </c>
      <c r="M626" s="27"/>
      <c r="N626" s="27">
        <v>0.32500000000000001</v>
      </c>
      <c r="O626" s="27">
        <v>0.71120000000000005</v>
      </c>
      <c r="P626" s="27">
        <v>3.66</v>
      </c>
      <c r="Q626" s="27">
        <v>3.66</v>
      </c>
      <c r="R626" s="27">
        <v>3.66</v>
      </c>
      <c r="S626" s="27">
        <v>83</v>
      </c>
      <c r="T626" s="27">
        <v>83</v>
      </c>
      <c r="U626" s="27">
        <v>83</v>
      </c>
      <c r="V626" s="27">
        <v>3.927</v>
      </c>
      <c r="W626" s="27">
        <v>3.927</v>
      </c>
      <c r="X626" s="27">
        <v>3.927</v>
      </c>
      <c r="Y626" s="27">
        <v>16</v>
      </c>
      <c r="Z626" s="27">
        <v>16</v>
      </c>
      <c r="AA626" s="27">
        <v>16</v>
      </c>
      <c r="AB626" s="27">
        <f>AB625</f>
        <v>-0.25269999999999998</v>
      </c>
      <c r="AC626" s="27">
        <f t="shared" si="141"/>
        <v>-0.25269999999999998</v>
      </c>
      <c r="AD626" s="27">
        <f t="shared" si="141"/>
        <v>-0.25269999999999998</v>
      </c>
      <c r="AE626" s="27" t="s">
        <v>43</v>
      </c>
      <c r="AF626" s="27">
        <v>2.0099999999999998</v>
      </c>
      <c r="AG626" s="85">
        <v>1.0828692705685033E-4</v>
      </c>
      <c r="AH626" s="27">
        <v>-0.217</v>
      </c>
      <c r="AI626" s="27">
        <v>2.76</v>
      </c>
      <c r="AJ626" s="27">
        <v>2.89</v>
      </c>
      <c r="AK626" s="118">
        <v>4.0000000000000001E-8</v>
      </c>
      <c r="AL626" s="291">
        <v>1.2E-2</v>
      </c>
      <c r="AM626" s="29">
        <f t="shared" si="138"/>
        <v>48000.000000000007</v>
      </c>
      <c r="AQ626" s="229"/>
      <c r="AR626" s="229"/>
      <c r="AS626"/>
    </row>
    <row r="627" spans="1:45" s="228" customFormat="1" x14ac:dyDescent="0.25">
      <c r="A627" s="26" t="s">
        <v>94</v>
      </c>
      <c r="B627" s="26"/>
      <c r="C627" s="27">
        <v>3.57</v>
      </c>
      <c r="D627" s="27">
        <v>3.6001399999999997</v>
      </c>
      <c r="E627" s="27">
        <f t="shared" si="128"/>
        <v>1.0084425770308123</v>
      </c>
      <c r="F627" s="27"/>
      <c r="G627" s="27">
        <v>2.044</v>
      </c>
      <c r="H627" s="27">
        <v>60249.599999999999</v>
      </c>
      <c r="I627" s="27">
        <v>72</v>
      </c>
      <c r="J627" s="27">
        <v>27</v>
      </c>
      <c r="K627" s="27">
        <v>58.93</v>
      </c>
      <c r="L627" s="27">
        <v>1.2643</v>
      </c>
      <c r="M627" s="27"/>
      <c r="N627" s="27">
        <v>0.32500000000000001</v>
      </c>
      <c r="O627" s="27">
        <v>0.71120000000000005</v>
      </c>
      <c r="P627" s="27">
        <v>3.66</v>
      </c>
      <c r="Q627" s="27">
        <v>3.66</v>
      </c>
      <c r="R627" s="27">
        <v>3.66</v>
      </c>
      <c r="S627" s="27">
        <v>83</v>
      </c>
      <c r="T627" s="27">
        <v>83</v>
      </c>
      <c r="U627" s="27">
        <v>83</v>
      </c>
      <c r="V627" s="27">
        <v>3.927</v>
      </c>
      <c r="W627" s="27">
        <v>3.927</v>
      </c>
      <c r="X627" s="27">
        <v>3.927</v>
      </c>
      <c r="Y627" s="27">
        <v>16</v>
      </c>
      <c r="Z627" s="27">
        <v>16</v>
      </c>
      <c r="AA627" s="27">
        <v>16</v>
      </c>
      <c r="AB627" s="27">
        <f t="shared" ref="AB627:AB640" si="142">AB626</f>
        <v>-0.25269999999999998</v>
      </c>
      <c r="AC627" s="27">
        <f t="shared" si="141"/>
        <v>-0.25269999999999998</v>
      </c>
      <c r="AD627" s="27">
        <f t="shared" si="141"/>
        <v>-0.25269999999999998</v>
      </c>
      <c r="AE627" s="27" t="s">
        <v>44</v>
      </c>
      <c r="AF627" s="27">
        <v>31.998999999999999</v>
      </c>
      <c r="AG627" s="85">
        <v>1.5402755908922099E-5</v>
      </c>
      <c r="AH627" s="27">
        <v>2.1999999999999999E-2</v>
      </c>
      <c r="AI627" s="27">
        <v>2.94</v>
      </c>
      <c r="AJ627" s="27">
        <v>3.46</v>
      </c>
      <c r="AK627" s="118">
        <v>8.9999999999999995E-9</v>
      </c>
      <c r="AL627" s="291"/>
      <c r="AM627" s="29">
        <f t="shared" si="138"/>
        <v>0</v>
      </c>
      <c r="AQ627" s="229"/>
      <c r="AR627" s="229"/>
      <c r="AS627"/>
    </row>
    <row r="628" spans="1:45" s="228" customFormat="1" x14ac:dyDescent="0.25">
      <c r="A628" s="26" t="s">
        <v>94</v>
      </c>
      <c r="B628" s="26"/>
      <c r="C628" s="27">
        <v>3.57</v>
      </c>
      <c r="D628" s="27">
        <v>3.5737199999999998</v>
      </c>
      <c r="E628" s="27">
        <f t="shared" si="128"/>
        <v>1.0010420168067227</v>
      </c>
      <c r="F628" s="27"/>
      <c r="G628" s="27">
        <v>2.044</v>
      </c>
      <c r="H628" s="27">
        <v>60249.599999999999</v>
      </c>
      <c r="I628" s="27">
        <v>72</v>
      </c>
      <c r="J628" s="27">
        <v>27</v>
      </c>
      <c r="K628" s="27">
        <v>58.93</v>
      </c>
      <c r="L628" s="27">
        <v>1.2643</v>
      </c>
      <c r="M628" s="27"/>
      <c r="N628" s="27">
        <v>0.32500000000000001</v>
      </c>
      <c r="O628" s="27">
        <v>0.71120000000000005</v>
      </c>
      <c r="P628" s="27">
        <v>3.66</v>
      </c>
      <c r="Q628" s="27">
        <v>3.66</v>
      </c>
      <c r="R628" s="27">
        <v>3.66</v>
      </c>
      <c r="S628" s="27">
        <v>83</v>
      </c>
      <c r="T628" s="27">
        <v>83</v>
      </c>
      <c r="U628" s="27">
        <v>83</v>
      </c>
      <c r="V628" s="27">
        <v>3.927</v>
      </c>
      <c r="W628" s="27">
        <v>3.927</v>
      </c>
      <c r="X628" s="27">
        <v>3.927</v>
      </c>
      <c r="Y628" s="27">
        <v>16</v>
      </c>
      <c r="Z628" s="27">
        <v>16</v>
      </c>
      <c r="AA628" s="27">
        <v>16</v>
      </c>
      <c r="AB628" s="27">
        <f t="shared" si="142"/>
        <v>-0.25269999999999998</v>
      </c>
      <c r="AC628" s="27">
        <f t="shared" si="141"/>
        <v>-0.25269999999999998</v>
      </c>
      <c r="AD628" s="27">
        <f t="shared" si="141"/>
        <v>-0.25269999999999998</v>
      </c>
      <c r="AE628" s="27" t="s">
        <v>45</v>
      </c>
      <c r="AF628" s="27">
        <v>44.01</v>
      </c>
      <c r="AG628" s="85">
        <v>8.9625087063364713E-6</v>
      </c>
      <c r="AH628" s="27">
        <v>0.22500000000000001</v>
      </c>
      <c r="AI628" s="27">
        <v>3.24</v>
      </c>
      <c r="AJ628" s="27">
        <v>3.3</v>
      </c>
      <c r="AK628" s="118">
        <v>8.9999999999999995E-9</v>
      </c>
      <c r="AL628" s="291">
        <v>0.76701505129734338</v>
      </c>
      <c r="AM628" s="29">
        <f t="shared" si="138"/>
        <v>690313.54616760893</v>
      </c>
      <c r="AQ628" s="229"/>
      <c r="AR628" s="229"/>
      <c r="AS628"/>
    </row>
    <row r="629" spans="1:45" s="228" customFormat="1" x14ac:dyDescent="0.25">
      <c r="A629" s="26" t="s">
        <v>94</v>
      </c>
      <c r="B629" s="26"/>
      <c r="C629" s="27">
        <v>3.57</v>
      </c>
      <c r="D629" s="27">
        <v>3.6100099999999991</v>
      </c>
      <c r="E629" s="27">
        <f t="shared" si="128"/>
        <v>1.0112072829131651</v>
      </c>
      <c r="F629" s="27"/>
      <c r="G629" s="27">
        <v>2.044</v>
      </c>
      <c r="H629" s="27">
        <v>60249.599999999999</v>
      </c>
      <c r="I629" s="27">
        <v>72</v>
      </c>
      <c r="J629" s="27">
        <v>27</v>
      </c>
      <c r="K629" s="27">
        <v>58.93</v>
      </c>
      <c r="L629" s="27">
        <v>1.2643</v>
      </c>
      <c r="M629" s="27"/>
      <c r="N629" s="27">
        <v>0.32500000000000001</v>
      </c>
      <c r="O629" s="27">
        <v>0.71120000000000005</v>
      </c>
      <c r="P629" s="27">
        <v>3.66</v>
      </c>
      <c r="Q629" s="27">
        <v>3.66</v>
      </c>
      <c r="R629" s="27">
        <v>3.66</v>
      </c>
      <c r="S629" s="27">
        <v>83</v>
      </c>
      <c r="T629" s="27">
        <v>83</v>
      </c>
      <c r="U629" s="27">
        <v>83</v>
      </c>
      <c r="V629" s="27">
        <v>3.927</v>
      </c>
      <c r="W629" s="27">
        <v>3.927</v>
      </c>
      <c r="X629" s="27">
        <v>3.927</v>
      </c>
      <c r="Y629" s="27">
        <v>16</v>
      </c>
      <c r="Z629" s="27">
        <v>16</v>
      </c>
      <c r="AA629" s="27">
        <v>16</v>
      </c>
      <c r="AB629" s="27">
        <f t="shared" si="142"/>
        <v>-0.25269999999999998</v>
      </c>
      <c r="AC629" s="27">
        <f t="shared" si="141"/>
        <v>-0.25269999999999998</v>
      </c>
      <c r="AD629" s="27">
        <f t="shared" si="141"/>
        <v>-0.25269999999999998</v>
      </c>
      <c r="AE629" s="27" t="s">
        <v>46</v>
      </c>
      <c r="AF629" s="27">
        <v>28</v>
      </c>
      <c r="AG629" s="85">
        <v>1.4859953853764374E-5</v>
      </c>
      <c r="AH629" s="27">
        <v>3.6999999999999998E-2</v>
      </c>
      <c r="AI629" s="27">
        <v>3.13</v>
      </c>
      <c r="AJ629" s="27">
        <v>3.64</v>
      </c>
      <c r="AK629" s="126">
        <v>1E-10</v>
      </c>
      <c r="AL629" s="291">
        <v>5.5611025860065853E-2</v>
      </c>
      <c r="AM629" s="29">
        <f t="shared" si="138"/>
        <v>556.11025860065854</v>
      </c>
      <c r="AQ629" s="229"/>
      <c r="AR629" s="229"/>
      <c r="AS629"/>
    </row>
    <row r="630" spans="1:45" s="228" customFormat="1" x14ac:dyDescent="0.25">
      <c r="A630" s="26" t="s">
        <v>94</v>
      </c>
      <c r="B630" s="26"/>
      <c r="C630" s="27">
        <v>3.57</v>
      </c>
      <c r="D630" s="27">
        <v>3.6485199999999995</v>
      </c>
      <c r="E630" s="27">
        <f t="shared" si="128"/>
        <v>1.0219943977591035</v>
      </c>
      <c r="F630" s="27"/>
      <c r="G630" s="27">
        <v>2.044</v>
      </c>
      <c r="H630" s="27">
        <v>60249.599999999999</v>
      </c>
      <c r="I630" s="27">
        <v>72</v>
      </c>
      <c r="J630" s="27">
        <v>27</v>
      </c>
      <c r="K630" s="27">
        <v>58.93</v>
      </c>
      <c r="L630" s="27">
        <v>1.2643</v>
      </c>
      <c r="M630" s="27"/>
      <c r="N630" s="27">
        <v>0.32500000000000001</v>
      </c>
      <c r="O630" s="27">
        <v>0.71120000000000005</v>
      </c>
      <c r="P630" s="27">
        <v>3.66</v>
      </c>
      <c r="Q630" s="27">
        <v>3.66</v>
      </c>
      <c r="R630" s="27">
        <v>3.66</v>
      </c>
      <c r="S630" s="27">
        <v>83</v>
      </c>
      <c r="T630" s="27">
        <v>83</v>
      </c>
      <c r="U630" s="27">
        <v>83</v>
      </c>
      <c r="V630" s="27">
        <v>3.927</v>
      </c>
      <c r="W630" s="27">
        <v>3.927</v>
      </c>
      <c r="X630" s="27">
        <v>3.927</v>
      </c>
      <c r="Y630" s="27">
        <v>16</v>
      </c>
      <c r="Z630" s="27">
        <v>16</v>
      </c>
      <c r="AA630" s="27">
        <v>16</v>
      </c>
      <c r="AB630" s="27">
        <f t="shared" si="142"/>
        <v>-0.25269999999999998</v>
      </c>
      <c r="AC630" s="27">
        <f t="shared" si="141"/>
        <v>-0.25269999999999998</v>
      </c>
      <c r="AD630" s="27">
        <f t="shared" si="141"/>
        <v>-0.25269999999999998</v>
      </c>
      <c r="AE630" s="27" t="s">
        <v>47</v>
      </c>
      <c r="AF630" s="27">
        <v>16.04</v>
      </c>
      <c r="AG630" s="85">
        <v>1.6328551327402565E-5</v>
      </c>
      <c r="AH630" s="27">
        <v>1.0999999999999999E-2</v>
      </c>
      <c r="AI630" s="27">
        <v>3.25</v>
      </c>
      <c r="AJ630" s="27">
        <v>3.8</v>
      </c>
      <c r="AK630" s="126">
        <v>2.0000000000000001E-9</v>
      </c>
      <c r="AL630" s="291">
        <v>0.17392536187328841</v>
      </c>
      <c r="AM630" s="29">
        <f t="shared" si="138"/>
        <v>34785.072374657684</v>
      </c>
      <c r="AQ630" s="229"/>
      <c r="AR630" s="229"/>
      <c r="AS630"/>
    </row>
    <row r="631" spans="1:45" s="228" customFormat="1" x14ac:dyDescent="0.25">
      <c r="A631" s="26" t="s">
        <v>94</v>
      </c>
      <c r="B631" s="26"/>
      <c r="C631" s="27">
        <v>3.57</v>
      </c>
      <c r="D631" s="27">
        <v>3.659040000000001</v>
      </c>
      <c r="E631" s="27">
        <f t="shared" si="128"/>
        <v>1.0249411764705885</v>
      </c>
      <c r="F631" s="27"/>
      <c r="G631" s="27">
        <v>2.044</v>
      </c>
      <c r="H631" s="27">
        <v>60249.599999999999</v>
      </c>
      <c r="I631" s="27">
        <v>72</v>
      </c>
      <c r="J631" s="27">
        <v>27</v>
      </c>
      <c r="K631" s="27">
        <v>58.93</v>
      </c>
      <c r="L631" s="27">
        <v>1.2643</v>
      </c>
      <c r="M631" s="27"/>
      <c r="N631" s="27">
        <v>0.32500000000000001</v>
      </c>
      <c r="O631" s="27">
        <v>0.71120000000000005</v>
      </c>
      <c r="P631" s="27">
        <v>3.66</v>
      </c>
      <c r="Q631" s="27">
        <v>3.66</v>
      </c>
      <c r="R631" s="27">
        <v>3.66</v>
      </c>
      <c r="S631" s="27">
        <v>83</v>
      </c>
      <c r="T631" s="27">
        <v>83</v>
      </c>
      <c r="U631" s="27">
        <v>83</v>
      </c>
      <c r="V631" s="27">
        <v>3.927</v>
      </c>
      <c r="W631" s="27">
        <v>3.927</v>
      </c>
      <c r="X631" s="27">
        <v>3.927</v>
      </c>
      <c r="Y631" s="27">
        <v>16</v>
      </c>
      <c r="Z631" s="27">
        <v>16</v>
      </c>
      <c r="AA631" s="27">
        <v>16</v>
      </c>
      <c r="AB631" s="27">
        <f t="shared" si="142"/>
        <v>-0.25269999999999998</v>
      </c>
      <c r="AC631" s="27">
        <f t="shared" si="141"/>
        <v>-0.25269999999999998</v>
      </c>
      <c r="AD631" s="27">
        <f t="shared" si="141"/>
        <v>-0.25269999999999998</v>
      </c>
      <c r="AE631" s="27" t="s">
        <v>48</v>
      </c>
      <c r="AF631" s="27">
        <v>28.05</v>
      </c>
      <c r="AG631" s="27">
        <v>8.597859657763983E-6</v>
      </c>
      <c r="AH631" s="27">
        <v>8.6999999999999994E-2</v>
      </c>
      <c r="AI631" s="27">
        <v>3.59</v>
      </c>
      <c r="AJ631" s="27">
        <v>3.9</v>
      </c>
      <c r="AK631" s="126">
        <v>8.0000000000000003E-10</v>
      </c>
      <c r="AL631" s="291"/>
      <c r="AM631" s="30">
        <f t="shared" si="138"/>
        <v>0</v>
      </c>
      <c r="AQ631" s="229"/>
      <c r="AR631" s="229"/>
      <c r="AS631"/>
    </row>
    <row r="632" spans="1:45" s="228" customFormat="1" x14ac:dyDescent="0.25">
      <c r="A632" s="26" t="s">
        <v>94</v>
      </c>
      <c r="B632" s="26"/>
      <c r="C632" s="27">
        <v>3.57</v>
      </c>
      <c r="D632" s="27">
        <v>3.6667699999999996</v>
      </c>
      <c r="E632" s="27">
        <f t="shared" si="128"/>
        <v>1.0271064425770307</v>
      </c>
      <c r="F632" s="27"/>
      <c r="G632" s="27">
        <v>2.044</v>
      </c>
      <c r="H632" s="27">
        <v>60249.599999999999</v>
      </c>
      <c r="I632" s="27">
        <v>72</v>
      </c>
      <c r="J632" s="27">
        <v>27</v>
      </c>
      <c r="K632" s="27">
        <v>58.93</v>
      </c>
      <c r="L632" s="27">
        <v>1.2643</v>
      </c>
      <c r="M632" s="27"/>
      <c r="N632" s="27">
        <v>0.32500000000000001</v>
      </c>
      <c r="O632" s="27">
        <v>0.71120000000000005</v>
      </c>
      <c r="P632" s="27">
        <v>3.66</v>
      </c>
      <c r="Q632" s="27">
        <v>3.66</v>
      </c>
      <c r="R632" s="27">
        <v>3.66</v>
      </c>
      <c r="S632" s="27">
        <v>83</v>
      </c>
      <c r="T632" s="27">
        <v>83</v>
      </c>
      <c r="U632" s="27">
        <v>83</v>
      </c>
      <c r="V632" s="27">
        <v>3.927</v>
      </c>
      <c r="W632" s="27">
        <v>3.927</v>
      </c>
      <c r="X632" s="27">
        <v>3.927</v>
      </c>
      <c r="Y632" s="27">
        <v>16</v>
      </c>
      <c r="Z632" s="27">
        <v>16</v>
      </c>
      <c r="AA632" s="27">
        <v>16</v>
      </c>
      <c r="AB632" s="27">
        <f t="shared" si="142"/>
        <v>-0.25269999999999998</v>
      </c>
      <c r="AC632" s="27">
        <f t="shared" si="141"/>
        <v>-0.25269999999999998</v>
      </c>
      <c r="AD632" s="27">
        <f t="shared" si="141"/>
        <v>-0.25269999999999998</v>
      </c>
      <c r="AE632" s="27" t="s">
        <v>49</v>
      </c>
      <c r="AF632" s="27">
        <v>30.07</v>
      </c>
      <c r="AG632" s="27">
        <v>7.4674534117532306E-6</v>
      </c>
      <c r="AH632" s="27">
        <v>9.9000000000000005E-2</v>
      </c>
      <c r="AI632" s="27">
        <v>3.72</v>
      </c>
      <c r="AJ632" s="27">
        <v>4</v>
      </c>
      <c r="AK632" s="126">
        <v>5.0000000000000003E-10</v>
      </c>
      <c r="AL632" s="291"/>
      <c r="AM632" s="30">
        <f t="shared" si="138"/>
        <v>0</v>
      </c>
      <c r="AQ632" s="229"/>
      <c r="AR632" s="229"/>
      <c r="AS632"/>
    </row>
    <row r="633" spans="1:45" s="243" customFormat="1" x14ac:dyDescent="0.25">
      <c r="A633" s="26" t="s">
        <v>94</v>
      </c>
      <c r="B633" s="26"/>
      <c r="C633" s="27">
        <v>3.57</v>
      </c>
      <c r="D633" s="27">
        <v>3.69374</v>
      </c>
      <c r="E633" s="27">
        <f t="shared" si="128"/>
        <v>1.0346610644257703</v>
      </c>
      <c r="F633" s="27"/>
      <c r="G633" s="27">
        <v>2.044</v>
      </c>
      <c r="H633" s="27">
        <v>60249.599999999999</v>
      </c>
      <c r="I633" s="27">
        <v>72</v>
      </c>
      <c r="J633" s="27">
        <v>27</v>
      </c>
      <c r="K633" s="27">
        <v>58.93</v>
      </c>
      <c r="L633" s="27">
        <v>1.2643</v>
      </c>
      <c r="M633" s="27"/>
      <c r="N633" s="27">
        <v>0.32500000000000001</v>
      </c>
      <c r="O633" s="27">
        <v>0.71120000000000005</v>
      </c>
      <c r="P633" s="27">
        <v>3.66</v>
      </c>
      <c r="Q633" s="27">
        <v>3.66</v>
      </c>
      <c r="R633" s="27">
        <v>3.66</v>
      </c>
      <c r="S633" s="27">
        <v>83</v>
      </c>
      <c r="T633" s="27">
        <v>83</v>
      </c>
      <c r="U633" s="27">
        <v>83</v>
      </c>
      <c r="V633" s="27">
        <v>3.927</v>
      </c>
      <c r="W633" s="27">
        <v>3.927</v>
      </c>
      <c r="X633" s="27">
        <v>3.927</v>
      </c>
      <c r="Y633" s="27">
        <v>16</v>
      </c>
      <c r="Z633" s="27">
        <v>16</v>
      </c>
      <c r="AA633" s="27">
        <v>16</v>
      </c>
      <c r="AB633" s="27">
        <f t="shared" si="142"/>
        <v>-0.25269999999999998</v>
      </c>
      <c r="AC633" s="27">
        <f t="shared" si="141"/>
        <v>-0.25269999999999998</v>
      </c>
      <c r="AD633" s="27">
        <f t="shared" si="141"/>
        <v>-0.25269999999999998</v>
      </c>
      <c r="AE633" s="27" t="s">
        <v>50</v>
      </c>
      <c r="AF633" s="27">
        <v>42.08</v>
      </c>
      <c r="AG633" s="27">
        <v>4.9578486170417476E-6</v>
      </c>
      <c r="AH633" s="27">
        <v>0.14199999999999999</v>
      </c>
      <c r="AI633" s="27">
        <v>4.03</v>
      </c>
      <c r="AJ633" s="27">
        <v>4.5</v>
      </c>
      <c r="AK633" s="148">
        <v>1.4000000000000001E-10</v>
      </c>
      <c r="AL633" s="291"/>
      <c r="AM633" s="30">
        <f t="shared" si="138"/>
        <v>0</v>
      </c>
      <c r="AQ633" s="229"/>
      <c r="AR633" s="229"/>
      <c r="AS633"/>
    </row>
    <row r="634" spans="1:45" s="243" customFormat="1" x14ac:dyDescent="0.25">
      <c r="A634" s="26" t="s">
        <v>94</v>
      </c>
      <c r="B634" s="26"/>
      <c r="C634" s="27">
        <v>3.57</v>
      </c>
      <c r="D634" s="27">
        <v>3.73719</v>
      </c>
      <c r="E634" s="27">
        <f t="shared" si="128"/>
        <v>1.0468319327731093</v>
      </c>
      <c r="F634" s="27"/>
      <c r="G634" s="27">
        <v>2.044</v>
      </c>
      <c r="H634" s="27">
        <v>60249.599999999999</v>
      </c>
      <c r="I634" s="27">
        <v>72</v>
      </c>
      <c r="J634" s="27">
        <v>27</v>
      </c>
      <c r="K634" s="27">
        <v>58.93</v>
      </c>
      <c r="L634" s="27">
        <v>1.2643</v>
      </c>
      <c r="M634" s="27"/>
      <c r="N634" s="27">
        <v>0.32500000000000001</v>
      </c>
      <c r="O634" s="27">
        <v>0.71120000000000005</v>
      </c>
      <c r="P634" s="27">
        <v>3.66</v>
      </c>
      <c r="Q634" s="27">
        <v>3.66</v>
      </c>
      <c r="R634" s="27">
        <v>3.66</v>
      </c>
      <c r="S634" s="27">
        <v>83</v>
      </c>
      <c r="T634" s="27">
        <v>83</v>
      </c>
      <c r="U634" s="27">
        <v>83</v>
      </c>
      <c r="V634" s="27">
        <v>3.927</v>
      </c>
      <c r="W634" s="27">
        <v>3.927</v>
      </c>
      <c r="X634" s="27">
        <v>3.927</v>
      </c>
      <c r="Y634" s="27">
        <v>16</v>
      </c>
      <c r="Z634" s="27">
        <v>16</v>
      </c>
      <c r="AA634" s="27">
        <v>16</v>
      </c>
      <c r="AB634" s="27">
        <f t="shared" si="142"/>
        <v>-0.25269999999999998</v>
      </c>
      <c r="AC634" s="27">
        <f t="shared" si="141"/>
        <v>-0.25269999999999998</v>
      </c>
      <c r="AD634" s="27">
        <f t="shared" si="141"/>
        <v>-0.25269999999999998</v>
      </c>
      <c r="AE634" s="27" t="s">
        <v>51</v>
      </c>
      <c r="AF634" s="27">
        <v>44.1</v>
      </c>
      <c r="AG634" s="27">
        <v>4.5187843755253608E-6</v>
      </c>
      <c r="AH634" s="27">
        <v>0.152</v>
      </c>
      <c r="AI634" s="27">
        <v>4.16</v>
      </c>
      <c r="AJ634" s="27">
        <v>4.3</v>
      </c>
      <c r="AK634" s="126">
        <v>1.5E-11</v>
      </c>
      <c r="AL634" s="291"/>
      <c r="AM634" s="30">
        <f t="shared" si="138"/>
        <v>0</v>
      </c>
      <c r="AQ634" s="229"/>
      <c r="AR634" s="229"/>
      <c r="AS634"/>
    </row>
    <row r="635" spans="1:45" s="243" customFormat="1" x14ac:dyDescent="0.25">
      <c r="A635" s="26" t="s">
        <v>94</v>
      </c>
      <c r="B635" s="26"/>
      <c r="C635" s="27">
        <v>3.57</v>
      </c>
      <c r="D635" s="27"/>
      <c r="E635" s="27">
        <f t="shared" si="128"/>
        <v>0</v>
      </c>
      <c r="F635" s="27"/>
      <c r="G635" s="27">
        <v>2.044</v>
      </c>
      <c r="H635" s="27">
        <v>60249.599999999999</v>
      </c>
      <c r="I635" s="27">
        <v>72</v>
      </c>
      <c r="J635" s="27">
        <v>27</v>
      </c>
      <c r="K635" s="27">
        <v>58.93</v>
      </c>
      <c r="L635" s="27">
        <v>1.2643</v>
      </c>
      <c r="M635" s="27"/>
      <c r="N635" s="27">
        <v>0.32500000000000001</v>
      </c>
      <c r="O635" s="27">
        <v>0.71120000000000005</v>
      </c>
      <c r="P635" s="27">
        <v>3.66</v>
      </c>
      <c r="Q635" s="27">
        <v>3.66</v>
      </c>
      <c r="R635" s="27">
        <v>3.66</v>
      </c>
      <c r="S635" s="27">
        <v>83</v>
      </c>
      <c r="T635" s="27">
        <v>83</v>
      </c>
      <c r="U635" s="27">
        <v>83</v>
      </c>
      <c r="V635" s="27">
        <v>3.927</v>
      </c>
      <c r="W635" s="27">
        <v>3.927</v>
      </c>
      <c r="X635" s="27">
        <v>3.927</v>
      </c>
      <c r="Y635" s="27">
        <v>16</v>
      </c>
      <c r="Z635" s="27">
        <v>16</v>
      </c>
      <c r="AA635" s="27">
        <v>16</v>
      </c>
      <c r="AB635" s="27">
        <f t="shared" si="142"/>
        <v>-0.25269999999999998</v>
      </c>
      <c r="AC635" s="27">
        <f t="shared" si="141"/>
        <v>-0.25269999999999998</v>
      </c>
      <c r="AD635" s="27">
        <f t="shared" si="141"/>
        <v>-0.25269999999999998</v>
      </c>
      <c r="AE635" s="27" t="s">
        <v>52</v>
      </c>
      <c r="AF635" s="27">
        <v>58.12</v>
      </c>
      <c r="AG635" s="27">
        <v>2.9135357642312415E-6</v>
      </c>
      <c r="AH635" s="27">
        <v>0.2</v>
      </c>
      <c r="AI635" s="27">
        <v>4.5199999999999996</v>
      </c>
      <c r="AJ635" s="27">
        <v>4.5</v>
      </c>
      <c r="AK635" s="118"/>
      <c r="AL635" s="291"/>
      <c r="AM635" s="30">
        <f t="shared" si="138"/>
        <v>0</v>
      </c>
      <c r="AQ635" s="229"/>
      <c r="AR635" s="229"/>
      <c r="AS635"/>
    </row>
    <row r="636" spans="1:45" s="243" customFormat="1" x14ac:dyDescent="0.25">
      <c r="A636" s="26" t="s">
        <v>94</v>
      </c>
      <c r="B636" s="26"/>
      <c r="C636" s="27">
        <v>3.57</v>
      </c>
      <c r="D636" s="27"/>
      <c r="E636" s="27">
        <f t="shared" si="128"/>
        <v>0</v>
      </c>
      <c r="F636" s="27"/>
      <c r="G636" s="27">
        <v>2.044</v>
      </c>
      <c r="H636" s="27">
        <v>60249.599999999999</v>
      </c>
      <c r="I636" s="27">
        <v>72</v>
      </c>
      <c r="J636" s="27">
        <v>27</v>
      </c>
      <c r="K636" s="27">
        <v>58.93</v>
      </c>
      <c r="L636" s="27">
        <v>1.2643</v>
      </c>
      <c r="M636" s="27"/>
      <c r="N636" s="27">
        <v>0.32500000000000001</v>
      </c>
      <c r="O636" s="27">
        <v>0.71120000000000005</v>
      </c>
      <c r="P636" s="27">
        <v>3.66</v>
      </c>
      <c r="Q636" s="27">
        <v>3.66</v>
      </c>
      <c r="R636" s="27">
        <v>3.66</v>
      </c>
      <c r="S636" s="27">
        <v>83</v>
      </c>
      <c r="T636" s="27">
        <v>83</v>
      </c>
      <c r="U636" s="27">
        <v>83</v>
      </c>
      <c r="V636" s="27">
        <v>3.927</v>
      </c>
      <c r="W636" s="27">
        <v>3.927</v>
      </c>
      <c r="X636" s="27">
        <v>3.927</v>
      </c>
      <c r="Y636" s="27">
        <v>16</v>
      </c>
      <c r="Z636" s="27">
        <v>16</v>
      </c>
      <c r="AA636" s="27">
        <v>16</v>
      </c>
      <c r="AB636" s="27">
        <f t="shared" si="142"/>
        <v>-0.25269999999999998</v>
      </c>
      <c r="AC636" s="27">
        <f t="shared" si="141"/>
        <v>-0.25269999999999998</v>
      </c>
      <c r="AD636" s="27">
        <f t="shared" si="141"/>
        <v>-0.25269999999999998</v>
      </c>
      <c r="AE636" s="27" t="s">
        <v>58</v>
      </c>
      <c r="AF636" s="27">
        <v>58.12</v>
      </c>
      <c r="AG636" s="27">
        <v>3.1459786150702568E-6</v>
      </c>
      <c r="AH636" s="27">
        <v>0.183</v>
      </c>
      <c r="AI636" s="27">
        <v>4.8</v>
      </c>
      <c r="AJ636" s="27">
        <v>4.42</v>
      </c>
      <c r="AK636" s="118"/>
      <c r="AL636" s="291"/>
      <c r="AM636" s="30"/>
      <c r="AQ636" s="229"/>
      <c r="AR636" s="229"/>
      <c r="AS636"/>
    </row>
    <row r="637" spans="1:45" s="243" customFormat="1" x14ac:dyDescent="0.25">
      <c r="A637" s="26" t="s">
        <v>94</v>
      </c>
      <c r="B637" s="26"/>
      <c r="C637" s="27">
        <v>3.57</v>
      </c>
      <c r="D637" s="27">
        <v>3.69374</v>
      </c>
      <c r="E637" s="27">
        <f t="shared" ref="E637:E640" si="143">D637/C637</f>
        <v>1.0346610644257703</v>
      </c>
      <c r="F637" s="27"/>
      <c r="G637" s="27">
        <v>2.044</v>
      </c>
      <c r="H637" s="27">
        <v>60249.599999999999</v>
      </c>
      <c r="I637" s="27">
        <v>72</v>
      </c>
      <c r="J637" s="27">
        <v>27</v>
      </c>
      <c r="K637" s="27">
        <v>58.93</v>
      </c>
      <c r="L637" s="27">
        <v>1.2643</v>
      </c>
      <c r="M637" s="27"/>
      <c r="N637" s="27">
        <v>0.32500000000000001</v>
      </c>
      <c r="O637" s="27">
        <v>0.71120000000000005</v>
      </c>
      <c r="P637" s="27">
        <v>3.66</v>
      </c>
      <c r="Q637" s="27">
        <v>3.66</v>
      </c>
      <c r="R637" s="27">
        <v>3.66</v>
      </c>
      <c r="S637" s="27">
        <v>83</v>
      </c>
      <c r="T637" s="27">
        <v>83</v>
      </c>
      <c r="U637" s="27">
        <v>83</v>
      </c>
      <c r="V637" s="27">
        <v>3.927</v>
      </c>
      <c r="W637" s="27">
        <v>3.927</v>
      </c>
      <c r="X637" s="27">
        <v>3.927</v>
      </c>
      <c r="Y637" s="27">
        <v>16</v>
      </c>
      <c r="Z637" s="27">
        <v>16</v>
      </c>
      <c r="AA637" s="27">
        <v>16</v>
      </c>
      <c r="AB637" s="27">
        <f t="shared" si="142"/>
        <v>-0.25269999999999998</v>
      </c>
      <c r="AC637" s="27">
        <f t="shared" ref="AC637:AC640" si="144">AB637</f>
        <v>-0.25269999999999998</v>
      </c>
      <c r="AD637" s="27">
        <f t="shared" ref="AD637:AD640" si="145">AC637</f>
        <v>-0.25269999999999998</v>
      </c>
      <c r="AE637" s="27" t="s">
        <v>53</v>
      </c>
      <c r="AF637" s="27">
        <v>83.8</v>
      </c>
      <c r="AG637" s="85"/>
      <c r="AH637" s="27">
        <v>5.0000000000000001E-3</v>
      </c>
      <c r="AI637" s="27">
        <v>4</v>
      </c>
      <c r="AJ637" s="27">
        <v>3.69</v>
      </c>
      <c r="AK637" s="118">
        <v>1.4700000000000001E-9</v>
      </c>
      <c r="AL637" s="291"/>
      <c r="AM637" s="30">
        <f t="shared" ref="AM637:AM640" si="146">AK637*10000*(AL637)*10000000000</f>
        <v>0</v>
      </c>
      <c r="AQ637" s="229"/>
      <c r="AR637" s="229"/>
      <c r="AS637"/>
    </row>
    <row r="638" spans="1:45" s="243" customFormat="1" ht="20.25" x14ac:dyDescent="0.25">
      <c r="A638" s="26" t="s">
        <v>94</v>
      </c>
      <c r="B638" s="26"/>
      <c r="C638" s="27">
        <v>3.57</v>
      </c>
      <c r="D638" s="27">
        <v>3.73719</v>
      </c>
      <c r="E638" s="27">
        <f t="shared" si="143"/>
        <v>1.0468319327731093</v>
      </c>
      <c r="F638" s="27"/>
      <c r="G638" s="27">
        <v>2.044</v>
      </c>
      <c r="H638" s="27">
        <v>60249.599999999999</v>
      </c>
      <c r="I638" s="27">
        <v>72</v>
      </c>
      <c r="J638" s="27">
        <v>27</v>
      </c>
      <c r="K638" s="27">
        <v>58.93</v>
      </c>
      <c r="L638" s="27">
        <v>1.2643</v>
      </c>
      <c r="M638" s="27"/>
      <c r="N638" s="27">
        <v>0.32500000000000001</v>
      </c>
      <c r="O638" s="27">
        <v>0.71120000000000005</v>
      </c>
      <c r="P638" s="27">
        <v>3.66</v>
      </c>
      <c r="Q638" s="27">
        <v>3.66</v>
      </c>
      <c r="R638" s="27">
        <v>3.66</v>
      </c>
      <c r="S638" s="27">
        <v>83</v>
      </c>
      <c r="T638" s="27">
        <v>83</v>
      </c>
      <c r="U638" s="27">
        <v>83</v>
      </c>
      <c r="V638" s="27">
        <v>3.927</v>
      </c>
      <c r="W638" s="27">
        <v>3.927</v>
      </c>
      <c r="X638" s="27">
        <v>3.927</v>
      </c>
      <c r="Y638" s="27">
        <v>16</v>
      </c>
      <c r="Z638" s="27">
        <v>16</v>
      </c>
      <c r="AA638" s="27">
        <v>16</v>
      </c>
      <c r="AB638" s="27">
        <f t="shared" si="142"/>
        <v>-0.25269999999999998</v>
      </c>
      <c r="AC638" s="27">
        <f t="shared" si="144"/>
        <v>-0.25269999999999998</v>
      </c>
      <c r="AD638" s="27">
        <f t="shared" si="145"/>
        <v>-0.25269999999999998</v>
      </c>
      <c r="AE638" s="27" t="s">
        <v>54</v>
      </c>
      <c r="AF638" s="27">
        <v>131.29</v>
      </c>
      <c r="AG638" s="85"/>
      <c r="AH638" s="27">
        <v>8.0000000000000002E-3</v>
      </c>
      <c r="AI638" s="27">
        <v>4.0999999999999996</v>
      </c>
      <c r="AJ638" s="27">
        <v>4.0999999999999996</v>
      </c>
      <c r="AK638" s="85">
        <v>2.4699999999999999E-11</v>
      </c>
      <c r="AL638" s="291"/>
      <c r="AM638" s="30">
        <f t="shared" si="146"/>
        <v>0</v>
      </c>
      <c r="AQ638" s="229"/>
      <c r="AR638" s="229"/>
      <c r="AS638"/>
    </row>
    <row r="639" spans="1:45" s="243" customFormat="1" x14ac:dyDescent="0.25">
      <c r="A639" s="26" t="s">
        <v>94</v>
      </c>
      <c r="B639" s="26"/>
      <c r="C639" s="27">
        <v>3.57</v>
      </c>
      <c r="D639" s="27"/>
      <c r="E639" s="27">
        <f t="shared" si="143"/>
        <v>0</v>
      </c>
      <c r="F639" s="27"/>
      <c r="G639" s="27">
        <v>2.044</v>
      </c>
      <c r="H639" s="27">
        <v>60249.599999999999</v>
      </c>
      <c r="I639" s="27">
        <v>72</v>
      </c>
      <c r="J639" s="27">
        <v>27</v>
      </c>
      <c r="K639" s="27">
        <v>58.93</v>
      </c>
      <c r="L639" s="27">
        <v>1.2643</v>
      </c>
      <c r="M639" s="27"/>
      <c r="N639" s="27">
        <v>0.32500000000000001</v>
      </c>
      <c r="O639" s="27">
        <v>0.71120000000000005</v>
      </c>
      <c r="P639" s="27">
        <v>3.66</v>
      </c>
      <c r="Q639" s="27">
        <v>3.66</v>
      </c>
      <c r="R639" s="27">
        <v>3.66</v>
      </c>
      <c r="S639" s="27">
        <v>83</v>
      </c>
      <c r="T639" s="27">
        <v>83</v>
      </c>
      <c r="U639" s="27">
        <v>83</v>
      </c>
      <c r="V639" s="27">
        <v>3.927</v>
      </c>
      <c r="W639" s="27">
        <v>3.927</v>
      </c>
      <c r="X639" s="27">
        <v>3.927</v>
      </c>
      <c r="Y639" s="27">
        <v>16</v>
      </c>
      <c r="Z639" s="27">
        <v>16</v>
      </c>
      <c r="AA639" s="27">
        <v>16</v>
      </c>
      <c r="AB639" s="27">
        <f t="shared" si="142"/>
        <v>-0.25269999999999998</v>
      </c>
      <c r="AC639" s="27">
        <f t="shared" si="144"/>
        <v>-0.25269999999999998</v>
      </c>
      <c r="AD639" s="27">
        <f t="shared" si="145"/>
        <v>-0.25269999999999998</v>
      </c>
      <c r="AE639" s="27" t="s">
        <v>55</v>
      </c>
      <c r="AF639" s="27">
        <v>146.06</v>
      </c>
      <c r="AG639" s="27"/>
      <c r="AH639" s="27">
        <v>0.21</v>
      </c>
      <c r="AI639" s="27">
        <v>5.13</v>
      </c>
      <c r="AJ639" s="27">
        <v>5.0999999999999996</v>
      </c>
      <c r="AK639" s="118"/>
      <c r="AL639" s="291"/>
      <c r="AM639" s="30">
        <f t="shared" si="146"/>
        <v>0</v>
      </c>
      <c r="AQ639" s="229"/>
      <c r="AR639" s="229"/>
      <c r="AS639"/>
    </row>
    <row r="640" spans="1:45" s="243" customFormat="1" x14ac:dyDescent="0.25">
      <c r="A640" s="26" t="s">
        <v>94</v>
      </c>
      <c r="B640" s="26"/>
      <c r="C640" s="27">
        <v>3.57</v>
      </c>
      <c r="D640" s="27"/>
      <c r="E640" s="27">
        <f t="shared" si="143"/>
        <v>0</v>
      </c>
      <c r="F640" s="27"/>
      <c r="G640" s="27">
        <v>2.044</v>
      </c>
      <c r="H640" s="27">
        <v>60249.599999999999</v>
      </c>
      <c r="I640" s="27">
        <v>72</v>
      </c>
      <c r="J640" s="27">
        <v>27</v>
      </c>
      <c r="K640" s="27">
        <v>58.93</v>
      </c>
      <c r="L640" s="27">
        <v>1.2643</v>
      </c>
      <c r="M640" s="27"/>
      <c r="N640" s="27">
        <v>0.32500000000000001</v>
      </c>
      <c r="O640" s="27">
        <v>0.71120000000000005</v>
      </c>
      <c r="P640" s="27">
        <v>3.66</v>
      </c>
      <c r="Q640" s="27">
        <v>3.66</v>
      </c>
      <c r="R640" s="27">
        <v>3.66</v>
      </c>
      <c r="S640" s="27">
        <v>83</v>
      </c>
      <c r="T640" s="27">
        <v>83</v>
      </c>
      <c r="U640" s="27">
        <v>83</v>
      </c>
      <c r="V640" s="27">
        <v>3.927</v>
      </c>
      <c r="W640" s="27">
        <v>3.927</v>
      </c>
      <c r="X640" s="27">
        <v>3.927</v>
      </c>
      <c r="Y640" s="27">
        <v>16</v>
      </c>
      <c r="Z640" s="27">
        <v>16</v>
      </c>
      <c r="AA640" s="27">
        <v>16</v>
      </c>
      <c r="AB640" s="27">
        <f t="shared" si="142"/>
        <v>-0.25269999999999998</v>
      </c>
      <c r="AC640" s="27">
        <f t="shared" si="144"/>
        <v>-0.25269999999999998</v>
      </c>
      <c r="AD640" s="27">
        <f t="shared" si="145"/>
        <v>-0.25269999999999998</v>
      </c>
      <c r="AE640" s="27" t="s">
        <v>56</v>
      </c>
      <c r="AF640" s="27">
        <v>222</v>
      </c>
      <c r="AG640" s="85"/>
      <c r="AH640" s="27">
        <v>8.0000000000000002E-3</v>
      </c>
      <c r="AI640" s="27">
        <v>4.2</v>
      </c>
      <c r="AJ640" s="27">
        <v>4.2</v>
      </c>
      <c r="AK640" s="118">
        <v>2.7700000000000001E-12</v>
      </c>
      <c r="AL640" s="291"/>
      <c r="AM640" s="30">
        <f t="shared" si="146"/>
        <v>0</v>
      </c>
      <c r="AQ640" s="229"/>
      <c r="AR640" s="229"/>
      <c r="AS640"/>
    </row>
    <row r="641" spans="1:45" s="243" customFormat="1" x14ac:dyDescent="0.25">
      <c r="A641" s="223" t="s">
        <v>95</v>
      </c>
      <c r="B641" s="223"/>
      <c r="C641" s="224">
        <v>2.99</v>
      </c>
      <c r="D641" s="224">
        <v>3.01</v>
      </c>
      <c r="E641" s="224">
        <f t="shared" si="128"/>
        <v>1.0066889632107021</v>
      </c>
      <c r="F641" s="224"/>
      <c r="G641" s="224">
        <v>2.0699999999999998</v>
      </c>
      <c r="H641" s="224">
        <v>44350</v>
      </c>
      <c r="I641" s="224">
        <v>74</v>
      </c>
      <c r="J641" s="224">
        <v>30</v>
      </c>
      <c r="K641" s="224">
        <v>65.38</v>
      </c>
      <c r="L641" s="224">
        <v>1.5841000000000001</v>
      </c>
      <c r="M641" s="224"/>
      <c r="N641" s="224">
        <v>0.34</v>
      </c>
      <c r="O641" s="224">
        <v>1.2552000000000001</v>
      </c>
      <c r="P641" s="224">
        <v>5.7</v>
      </c>
      <c r="Q641" s="224">
        <v>5.7</v>
      </c>
      <c r="R641" s="224">
        <v>5.7</v>
      </c>
      <c r="S641" s="224">
        <v>134.90600000000001</v>
      </c>
      <c r="T641" s="224">
        <v>134.90600000000001</v>
      </c>
      <c r="U641" s="224">
        <v>134.90600000000001</v>
      </c>
      <c r="V641" s="224">
        <v>3.78</v>
      </c>
      <c r="W641" s="224">
        <v>3.78</v>
      </c>
      <c r="X641" s="224">
        <v>3.78</v>
      </c>
      <c r="Y641" s="224">
        <v>15</v>
      </c>
      <c r="Z641" s="224">
        <v>15</v>
      </c>
      <c r="AA641" s="224">
        <v>15</v>
      </c>
      <c r="AB641" s="224">
        <v>-0.2611</v>
      </c>
      <c r="AC641" s="224">
        <v>-0.2611</v>
      </c>
      <c r="AD641" s="224">
        <v>-0.2611</v>
      </c>
      <c r="AE641" s="224" t="s">
        <v>42</v>
      </c>
      <c r="AF641" s="224">
        <v>4.0019999999999998</v>
      </c>
      <c r="AG641" s="225">
        <v>1.213598928416634E-4</v>
      </c>
      <c r="AH641" s="224">
        <v>-0.39</v>
      </c>
      <c r="AI641" s="224">
        <v>2.66</v>
      </c>
      <c r="AJ641" s="224">
        <v>2.6</v>
      </c>
      <c r="AK641" s="226">
        <v>4.8E-8</v>
      </c>
      <c r="AL641" s="227"/>
      <c r="AM641" s="115">
        <f t="shared" ref="AM641:AM716" si="147">AK641*10000*(AL641)*10000000000</f>
        <v>0</v>
      </c>
      <c r="AQ641" s="229"/>
      <c r="AR641" s="229"/>
      <c r="AS641"/>
    </row>
    <row r="642" spans="1:45" s="243" customFormat="1" x14ac:dyDescent="0.25">
      <c r="A642" s="223" t="s">
        <v>95</v>
      </c>
      <c r="B642" s="223"/>
      <c r="C642" s="224">
        <v>2.99</v>
      </c>
      <c r="D642" s="224">
        <v>3.02</v>
      </c>
      <c r="E642" s="224">
        <f t="shared" si="128"/>
        <v>1.0100334448160535</v>
      </c>
      <c r="F642" s="224"/>
      <c r="G642" s="224">
        <v>2.0699999999999998</v>
      </c>
      <c r="H642" s="224">
        <v>44350</v>
      </c>
      <c r="I642" s="224">
        <v>74</v>
      </c>
      <c r="J642" s="224">
        <v>30</v>
      </c>
      <c r="K642" s="224">
        <v>65.38</v>
      </c>
      <c r="L642" s="224">
        <v>1.5841000000000001</v>
      </c>
      <c r="M642" s="224"/>
      <c r="N642" s="224">
        <v>0.34</v>
      </c>
      <c r="O642" s="224">
        <v>1.2552000000000001</v>
      </c>
      <c r="P642" s="224">
        <v>5.7</v>
      </c>
      <c r="Q642" s="224">
        <v>5.7</v>
      </c>
      <c r="R642" s="224">
        <v>5.7</v>
      </c>
      <c r="S642" s="224">
        <v>134.90600000000001</v>
      </c>
      <c r="T642" s="224">
        <v>134.90600000000001</v>
      </c>
      <c r="U642" s="224">
        <v>134.90600000000001</v>
      </c>
      <c r="V642" s="224">
        <v>3.78</v>
      </c>
      <c r="W642" s="224">
        <v>3.78</v>
      </c>
      <c r="X642" s="224">
        <v>3.78</v>
      </c>
      <c r="Y642" s="224">
        <v>15</v>
      </c>
      <c r="Z642" s="224">
        <v>15</v>
      </c>
      <c r="AA642" s="224">
        <v>15</v>
      </c>
      <c r="AB642" s="224">
        <v>-0.2611</v>
      </c>
      <c r="AC642" s="224">
        <v>-0.2611</v>
      </c>
      <c r="AD642" s="224">
        <v>-0.2611</v>
      </c>
      <c r="AE642" s="224" t="s">
        <v>43</v>
      </c>
      <c r="AF642" s="224">
        <v>2.0099999999999998</v>
      </c>
      <c r="AG642" s="225">
        <v>1.0828692705685033E-4</v>
      </c>
      <c r="AH642" s="224">
        <v>-0.217</v>
      </c>
      <c r="AI642" s="224">
        <v>2.76</v>
      </c>
      <c r="AJ642" s="224">
        <v>2.89</v>
      </c>
      <c r="AK642" s="226">
        <v>1.9000000000000001E-8</v>
      </c>
      <c r="AL642" s="227">
        <v>1.0999999999999999E-2</v>
      </c>
      <c r="AM642" s="115">
        <f t="shared" si="147"/>
        <v>20900</v>
      </c>
      <c r="AQ642" s="229"/>
      <c r="AR642" s="229"/>
      <c r="AS642"/>
    </row>
    <row r="643" spans="1:45" s="243" customFormat="1" x14ac:dyDescent="0.25">
      <c r="A643" s="223" t="s">
        <v>95</v>
      </c>
      <c r="B643" s="223"/>
      <c r="C643" s="224">
        <v>2.99</v>
      </c>
      <c r="D643" s="224">
        <v>3.05</v>
      </c>
      <c r="E643" s="224">
        <f t="shared" si="128"/>
        <v>1.0200668896321068</v>
      </c>
      <c r="F643" s="224"/>
      <c r="G643" s="224">
        <v>2.0699999999999998</v>
      </c>
      <c r="H643" s="224">
        <v>44350</v>
      </c>
      <c r="I643" s="224">
        <v>74</v>
      </c>
      <c r="J643" s="224">
        <v>30</v>
      </c>
      <c r="K643" s="224">
        <v>65.38</v>
      </c>
      <c r="L643" s="224">
        <v>1.5841000000000001</v>
      </c>
      <c r="M643" s="224"/>
      <c r="N643" s="224">
        <v>0.34</v>
      </c>
      <c r="O643" s="224">
        <v>1.2552000000000001</v>
      </c>
      <c r="P643" s="224">
        <v>5.7</v>
      </c>
      <c r="Q643" s="224">
        <v>5.7</v>
      </c>
      <c r="R643" s="224">
        <v>5.7</v>
      </c>
      <c r="S643" s="224">
        <v>134.90600000000001</v>
      </c>
      <c r="T643" s="224">
        <v>134.90600000000001</v>
      </c>
      <c r="U643" s="224">
        <v>134.90600000000001</v>
      </c>
      <c r="V643" s="224">
        <v>3.78</v>
      </c>
      <c r="W643" s="224">
        <v>3.78</v>
      </c>
      <c r="X643" s="224">
        <v>3.78</v>
      </c>
      <c r="Y643" s="224">
        <v>15</v>
      </c>
      <c r="Z643" s="224">
        <v>15</v>
      </c>
      <c r="AA643" s="224">
        <v>15</v>
      </c>
      <c r="AB643" s="224">
        <v>-0.2611</v>
      </c>
      <c r="AC643" s="224">
        <v>-0.2611</v>
      </c>
      <c r="AD643" s="224">
        <v>-0.2611</v>
      </c>
      <c r="AE643" s="224" t="s">
        <v>44</v>
      </c>
      <c r="AF643" s="224">
        <v>31.998999999999999</v>
      </c>
      <c r="AG643" s="225">
        <v>1.5402755908922099E-5</v>
      </c>
      <c r="AH643" s="224">
        <v>2.1999999999999999E-2</v>
      </c>
      <c r="AI643" s="224">
        <v>2.94</v>
      </c>
      <c r="AJ643" s="224">
        <v>3.46</v>
      </c>
      <c r="AK643" s="226">
        <v>4.3000000000000001E-10</v>
      </c>
      <c r="AL643" s="227"/>
      <c r="AM643" s="115">
        <f t="shared" si="147"/>
        <v>0</v>
      </c>
      <c r="AQ643" s="229"/>
      <c r="AR643" s="229"/>
      <c r="AS643"/>
    </row>
    <row r="644" spans="1:45" s="243" customFormat="1" x14ac:dyDescent="0.25">
      <c r="A644" s="223" t="s">
        <v>95</v>
      </c>
      <c r="B644" s="223"/>
      <c r="C644" s="224">
        <v>2.99</v>
      </c>
      <c r="D644" s="223">
        <v>3.02</v>
      </c>
      <c r="E644" s="224">
        <f t="shared" si="128"/>
        <v>1.0100334448160535</v>
      </c>
      <c r="F644" s="224"/>
      <c r="G644" s="224">
        <v>2.0699999999999998</v>
      </c>
      <c r="H644" s="224">
        <v>44350</v>
      </c>
      <c r="I644" s="224">
        <v>74</v>
      </c>
      <c r="J644" s="224">
        <v>30</v>
      </c>
      <c r="K644" s="224">
        <v>65.38</v>
      </c>
      <c r="L644" s="224">
        <v>1.5841000000000001</v>
      </c>
      <c r="M644" s="224"/>
      <c r="N644" s="224">
        <v>0.34</v>
      </c>
      <c r="O644" s="224">
        <v>1.2552000000000001</v>
      </c>
      <c r="P644" s="224">
        <v>5.7</v>
      </c>
      <c r="Q644" s="224">
        <v>5.7</v>
      </c>
      <c r="R644" s="224">
        <v>5.7</v>
      </c>
      <c r="S644" s="224">
        <v>134.90600000000001</v>
      </c>
      <c r="T644" s="224">
        <v>134.90600000000001</v>
      </c>
      <c r="U644" s="224">
        <v>134.90600000000001</v>
      </c>
      <c r="V644" s="224">
        <v>3.78</v>
      </c>
      <c r="W644" s="224">
        <v>3.78</v>
      </c>
      <c r="X644" s="224">
        <v>3.78</v>
      </c>
      <c r="Y644" s="224">
        <v>15</v>
      </c>
      <c r="Z644" s="224">
        <v>15</v>
      </c>
      <c r="AA644" s="224">
        <v>15</v>
      </c>
      <c r="AB644" s="224">
        <v>-0.2611</v>
      </c>
      <c r="AC644" s="224">
        <v>-0.2611</v>
      </c>
      <c r="AD644" s="224">
        <v>-0.2611</v>
      </c>
      <c r="AE644" s="224" t="s">
        <v>45</v>
      </c>
      <c r="AF644" s="224">
        <v>44.01</v>
      </c>
      <c r="AG644" s="225">
        <v>8.9625087063364713E-6</v>
      </c>
      <c r="AH644" s="224">
        <v>0.22500000000000001</v>
      </c>
      <c r="AI644" s="224">
        <v>3.24</v>
      </c>
      <c r="AJ644" s="224">
        <v>3.3</v>
      </c>
      <c r="AK644" s="129">
        <v>1.8E-9</v>
      </c>
      <c r="AL644" s="227">
        <v>2.5139501566392228</v>
      </c>
      <c r="AM644" s="115">
        <f t="shared" si="147"/>
        <v>452511.02819506015</v>
      </c>
      <c r="AQ644" s="229"/>
      <c r="AR644" s="229"/>
      <c r="AS644"/>
    </row>
    <row r="645" spans="1:45" s="116" customFormat="1" x14ac:dyDescent="0.25">
      <c r="A645" s="223" t="s">
        <v>95</v>
      </c>
      <c r="B645" s="223"/>
      <c r="C645" s="224">
        <v>2.99</v>
      </c>
      <c r="D645" s="223">
        <v>3.07</v>
      </c>
      <c r="E645" s="224">
        <f t="shared" si="128"/>
        <v>1.0267558528428093</v>
      </c>
      <c r="F645" s="224"/>
      <c r="G645" s="224">
        <v>2.0699999999999998</v>
      </c>
      <c r="H645" s="224">
        <v>44350</v>
      </c>
      <c r="I645" s="224">
        <v>74</v>
      </c>
      <c r="J645" s="224">
        <v>30</v>
      </c>
      <c r="K645" s="224">
        <v>65.38</v>
      </c>
      <c r="L645" s="224">
        <v>1.5841000000000001</v>
      </c>
      <c r="M645" s="224"/>
      <c r="N645" s="224">
        <v>0.34</v>
      </c>
      <c r="O645" s="224">
        <v>1.2552000000000001</v>
      </c>
      <c r="P645" s="224">
        <v>5.7</v>
      </c>
      <c r="Q645" s="224">
        <v>5.7</v>
      </c>
      <c r="R645" s="224">
        <v>5.7</v>
      </c>
      <c r="S645" s="224">
        <v>134.90600000000001</v>
      </c>
      <c r="T645" s="224">
        <v>134.90600000000001</v>
      </c>
      <c r="U645" s="224">
        <v>134.90600000000001</v>
      </c>
      <c r="V645" s="224">
        <v>3.78</v>
      </c>
      <c r="W645" s="224">
        <v>3.78</v>
      </c>
      <c r="X645" s="224">
        <v>3.78</v>
      </c>
      <c r="Y645" s="224">
        <v>15</v>
      </c>
      <c r="Z645" s="224">
        <v>15</v>
      </c>
      <c r="AA645" s="224">
        <v>15</v>
      </c>
      <c r="AB645" s="224">
        <v>-0.2611</v>
      </c>
      <c r="AC645" s="224">
        <v>-0.2611</v>
      </c>
      <c r="AD645" s="224">
        <v>-0.2611</v>
      </c>
      <c r="AE645" s="224" t="s">
        <v>46</v>
      </c>
      <c r="AF645" s="224">
        <v>28</v>
      </c>
      <c r="AG645" s="225">
        <v>1.4859953853764374E-5</v>
      </c>
      <c r="AH645" s="224">
        <v>3.6999999999999998E-2</v>
      </c>
      <c r="AI645" s="224">
        <v>3.13</v>
      </c>
      <c r="AJ645" s="224">
        <v>3.64</v>
      </c>
      <c r="AK645" s="129">
        <v>1.0999999999999999E-10</v>
      </c>
      <c r="AL645" s="227">
        <v>0.14935608504896453</v>
      </c>
      <c r="AM645" s="115">
        <f t="shared" si="147"/>
        <v>1642.9169355386096</v>
      </c>
      <c r="AQ645"/>
      <c r="AR645"/>
      <c r="AS645"/>
    </row>
    <row r="646" spans="1:45" s="116" customFormat="1" x14ac:dyDescent="0.25">
      <c r="A646" s="223" t="s">
        <v>95</v>
      </c>
      <c r="B646" s="223"/>
      <c r="C646" s="224">
        <v>2.99</v>
      </c>
      <c r="D646" s="223">
        <v>3.17</v>
      </c>
      <c r="E646" s="224">
        <f t="shared" si="128"/>
        <v>1.060200668896321</v>
      </c>
      <c r="F646" s="224"/>
      <c r="G646" s="224">
        <v>2.0699999999999998</v>
      </c>
      <c r="H646" s="224">
        <v>44350</v>
      </c>
      <c r="I646" s="224">
        <v>74</v>
      </c>
      <c r="J646" s="224">
        <v>30</v>
      </c>
      <c r="K646" s="224">
        <v>65.38</v>
      </c>
      <c r="L646" s="224">
        <v>1.5841000000000001</v>
      </c>
      <c r="M646" s="224"/>
      <c r="N646" s="224">
        <v>0.34</v>
      </c>
      <c r="O646" s="224">
        <v>1.2552000000000001</v>
      </c>
      <c r="P646" s="224">
        <v>5.7</v>
      </c>
      <c r="Q646" s="224">
        <v>5.7</v>
      </c>
      <c r="R646" s="224">
        <v>5.7</v>
      </c>
      <c r="S646" s="224">
        <v>134.90600000000001</v>
      </c>
      <c r="T646" s="224">
        <v>134.90600000000001</v>
      </c>
      <c r="U646" s="224">
        <v>134.90600000000001</v>
      </c>
      <c r="V646" s="224">
        <v>3.78</v>
      </c>
      <c r="W646" s="224">
        <v>3.78</v>
      </c>
      <c r="X646" s="224">
        <v>3.78</v>
      </c>
      <c r="Y646" s="224">
        <v>15</v>
      </c>
      <c r="Z646" s="224">
        <v>15</v>
      </c>
      <c r="AA646" s="224">
        <v>15</v>
      </c>
      <c r="AB646" s="224">
        <v>-0.2611</v>
      </c>
      <c r="AC646" s="224">
        <v>-0.2611</v>
      </c>
      <c r="AD646" s="224">
        <v>-0.2611</v>
      </c>
      <c r="AE646" s="224" t="s">
        <v>47</v>
      </c>
      <c r="AF646" s="224">
        <v>16.04</v>
      </c>
      <c r="AG646" s="225">
        <v>1.6328551327402565E-5</v>
      </c>
      <c r="AH646" s="224">
        <v>1.0999999999999999E-2</v>
      </c>
      <c r="AI646" s="224">
        <v>3.25</v>
      </c>
      <c r="AJ646" s="224">
        <v>3.8</v>
      </c>
      <c r="AK646" s="129">
        <v>8.6E-14</v>
      </c>
      <c r="AL646" s="227">
        <v>1.5250420179705948</v>
      </c>
      <c r="AM646" s="115">
        <f t="shared" si="147"/>
        <v>13.115361354547115</v>
      </c>
      <c r="AQ646"/>
      <c r="AR646"/>
      <c r="AS646"/>
    </row>
    <row r="647" spans="1:45" s="116" customFormat="1" x14ac:dyDescent="0.25">
      <c r="A647" s="223" t="s">
        <v>95</v>
      </c>
      <c r="B647" s="223"/>
      <c r="C647" s="224">
        <v>2.99</v>
      </c>
      <c r="D647" s="223">
        <v>3.17</v>
      </c>
      <c r="E647" s="224">
        <f t="shared" si="128"/>
        <v>1.060200668896321</v>
      </c>
      <c r="F647" s="224"/>
      <c r="G647" s="224">
        <v>2.0699999999999998</v>
      </c>
      <c r="H647" s="224">
        <v>44350</v>
      </c>
      <c r="I647" s="224">
        <v>74</v>
      </c>
      <c r="J647" s="224">
        <v>30</v>
      </c>
      <c r="K647" s="224">
        <v>65.38</v>
      </c>
      <c r="L647" s="224">
        <v>1.5841000000000001</v>
      </c>
      <c r="M647" s="224"/>
      <c r="N647" s="224">
        <v>0.34</v>
      </c>
      <c r="O647" s="224">
        <v>1.2552000000000001</v>
      </c>
      <c r="P647" s="224">
        <v>5.7</v>
      </c>
      <c r="Q647" s="224">
        <v>5.7</v>
      </c>
      <c r="R647" s="224">
        <v>5.7</v>
      </c>
      <c r="S647" s="224">
        <v>134.90600000000001</v>
      </c>
      <c r="T647" s="224">
        <v>134.90600000000001</v>
      </c>
      <c r="U647" s="224">
        <v>134.90600000000001</v>
      </c>
      <c r="V647" s="224">
        <v>3.78</v>
      </c>
      <c r="W647" s="224">
        <v>3.78</v>
      </c>
      <c r="X647" s="224">
        <v>3.78</v>
      </c>
      <c r="Y647" s="224">
        <v>15</v>
      </c>
      <c r="Z647" s="224">
        <v>15</v>
      </c>
      <c r="AA647" s="224">
        <v>15</v>
      </c>
      <c r="AB647" s="224">
        <v>-0.2611</v>
      </c>
      <c r="AC647" s="224">
        <v>-0.2611</v>
      </c>
      <c r="AD647" s="224">
        <v>-0.2611</v>
      </c>
      <c r="AE647" s="224" t="s">
        <v>48</v>
      </c>
      <c r="AF647" s="224">
        <v>28.05</v>
      </c>
      <c r="AG647" s="224">
        <v>8.597859657763983E-6</v>
      </c>
      <c r="AH647" s="224">
        <v>8.6999999999999994E-2</v>
      </c>
      <c r="AI647" s="224">
        <v>3.59</v>
      </c>
      <c r="AJ647" s="224">
        <v>3.9</v>
      </c>
      <c r="AK647" s="129">
        <v>2.2000000000000001E-14</v>
      </c>
      <c r="AL647" s="227"/>
      <c r="AM647" s="230">
        <f t="shared" si="147"/>
        <v>0</v>
      </c>
      <c r="AQ647"/>
      <c r="AR647"/>
      <c r="AS647"/>
    </row>
    <row r="648" spans="1:45" s="116" customFormat="1" x14ac:dyDescent="0.25">
      <c r="A648" s="223" t="s">
        <v>95</v>
      </c>
      <c r="B648" s="223"/>
      <c r="C648" s="224">
        <v>2.99</v>
      </c>
      <c r="D648" s="223">
        <v>3.19</v>
      </c>
      <c r="E648" s="224">
        <f t="shared" si="128"/>
        <v>1.0668896321070234</v>
      </c>
      <c r="F648" s="224"/>
      <c r="G648" s="224">
        <v>2.0699999999999998</v>
      </c>
      <c r="H648" s="224">
        <v>44350</v>
      </c>
      <c r="I648" s="224">
        <v>74</v>
      </c>
      <c r="J648" s="224">
        <v>30</v>
      </c>
      <c r="K648" s="224">
        <v>65.38</v>
      </c>
      <c r="L648" s="224">
        <v>1.5841000000000001</v>
      </c>
      <c r="M648" s="224"/>
      <c r="N648" s="224">
        <v>0.34</v>
      </c>
      <c r="O648" s="224">
        <v>1.2552000000000001</v>
      </c>
      <c r="P648" s="224">
        <v>5.7</v>
      </c>
      <c r="Q648" s="224">
        <v>5.7</v>
      </c>
      <c r="R648" s="224">
        <v>5.7</v>
      </c>
      <c r="S648" s="224">
        <v>134.90600000000001</v>
      </c>
      <c r="T648" s="224">
        <v>134.90600000000001</v>
      </c>
      <c r="U648" s="224">
        <v>134.90600000000001</v>
      </c>
      <c r="V648" s="224">
        <v>3.78</v>
      </c>
      <c r="W648" s="224">
        <v>3.78</v>
      </c>
      <c r="X648" s="224">
        <v>3.78</v>
      </c>
      <c r="Y648" s="224">
        <v>15</v>
      </c>
      <c r="Z648" s="224">
        <v>15</v>
      </c>
      <c r="AA648" s="224">
        <v>15</v>
      </c>
      <c r="AB648" s="224">
        <v>-0.2611</v>
      </c>
      <c r="AC648" s="224">
        <v>-0.2611</v>
      </c>
      <c r="AD648" s="224">
        <v>-0.2611</v>
      </c>
      <c r="AE648" s="224" t="s">
        <v>49</v>
      </c>
      <c r="AF648" s="224">
        <v>30.07</v>
      </c>
      <c r="AG648" s="224">
        <v>7.4674534117532306E-6</v>
      </c>
      <c r="AH648" s="224">
        <v>9.9000000000000005E-2</v>
      </c>
      <c r="AI648" s="224">
        <v>3.72</v>
      </c>
      <c r="AJ648" s="224">
        <v>4</v>
      </c>
      <c r="AK648" s="129">
        <v>5E-15</v>
      </c>
      <c r="AL648" s="227"/>
      <c r="AM648" s="230">
        <f t="shared" si="147"/>
        <v>0</v>
      </c>
      <c r="AQ648"/>
      <c r="AR648"/>
      <c r="AS648"/>
    </row>
    <row r="649" spans="1:45" s="116" customFormat="1" x14ac:dyDescent="0.25">
      <c r="A649" s="223" t="s">
        <v>95</v>
      </c>
      <c r="B649" s="223"/>
      <c r="C649" s="224">
        <v>2.99</v>
      </c>
      <c r="D649" s="223">
        <v>3.24</v>
      </c>
      <c r="E649" s="224">
        <f t="shared" si="128"/>
        <v>1.0836120401337792</v>
      </c>
      <c r="F649" s="224"/>
      <c r="G649" s="224">
        <v>2.0699999999999998</v>
      </c>
      <c r="H649" s="224">
        <v>44350</v>
      </c>
      <c r="I649" s="224">
        <v>74</v>
      </c>
      <c r="J649" s="224">
        <v>30</v>
      </c>
      <c r="K649" s="224">
        <v>65.38</v>
      </c>
      <c r="L649" s="224">
        <v>1.5841000000000001</v>
      </c>
      <c r="M649" s="224"/>
      <c r="N649" s="224">
        <v>0.34</v>
      </c>
      <c r="O649" s="224">
        <v>1.2552000000000001</v>
      </c>
      <c r="P649" s="224">
        <v>5.7</v>
      </c>
      <c r="Q649" s="224">
        <v>5.7</v>
      </c>
      <c r="R649" s="224">
        <v>5.7</v>
      </c>
      <c r="S649" s="224">
        <v>134.90600000000001</v>
      </c>
      <c r="T649" s="224">
        <v>134.90600000000001</v>
      </c>
      <c r="U649" s="224">
        <v>134.90600000000001</v>
      </c>
      <c r="V649" s="224">
        <v>3.78</v>
      </c>
      <c r="W649" s="224">
        <v>3.78</v>
      </c>
      <c r="X649" s="224">
        <v>3.78</v>
      </c>
      <c r="Y649" s="224">
        <v>15</v>
      </c>
      <c r="Z649" s="224">
        <v>15</v>
      </c>
      <c r="AA649" s="224">
        <v>15</v>
      </c>
      <c r="AB649" s="224">
        <v>-0.2611</v>
      </c>
      <c r="AC649" s="224">
        <v>-0.2611</v>
      </c>
      <c r="AD649" s="224">
        <v>-0.2611</v>
      </c>
      <c r="AE649" s="224" t="s">
        <v>50</v>
      </c>
      <c r="AF649" s="224">
        <v>42.08</v>
      </c>
      <c r="AG649" s="224">
        <v>4.9578486170417476E-6</v>
      </c>
      <c r="AH649" s="224">
        <v>0.14199999999999999</v>
      </c>
      <c r="AI649" s="224">
        <v>4.03</v>
      </c>
      <c r="AJ649" s="224">
        <v>4.5</v>
      </c>
      <c r="AK649" s="129">
        <v>3.8999999999999999E-17</v>
      </c>
      <c r="AL649" s="227"/>
      <c r="AM649" s="230">
        <f t="shared" si="147"/>
        <v>0</v>
      </c>
      <c r="AQ649"/>
      <c r="AR649"/>
      <c r="AS649"/>
    </row>
    <row r="650" spans="1:45" s="116" customFormat="1" x14ac:dyDescent="0.25">
      <c r="A650" s="223" t="s">
        <v>95</v>
      </c>
      <c r="B650" s="223"/>
      <c r="C650" s="224">
        <v>2.99</v>
      </c>
      <c r="D650" s="223">
        <v>3.3</v>
      </c>
      <c r="E650" s="224">
        <f t="shared" si="128"/>
        <v>1.1036789297658862</v>
      </c>
      <c r="F650" s="224"/>
      <c r="G650" s="224">
        <v>2.0699999999999998</v>
      </c>
      <c r="H650" s="224">
        <v>44350</v>
      </c>
      <c r="I650" s="224">
        <v>74</v>
      </c>
      <c r="J650" s="224">
        <v>30</v>
      </c>
      <c r="K650" s="224">
        <v>65.38</v>
      </c>
      <c r="L650" s="224">
        <v>1.5841000000000001</v>
      </c>
      <c r="M650" s="224"/>
      <c r="N650" s="224">
        <v>0.34</v>
      </c>
      <c r="O650" s="224">
        <v>1.2552000000000001</v>
      </c>
      <c r="P650" s="224">
        <v>5.7</v>
      </c>
      <c r="Q650" s="224">
        <v>5.7</v>
      </c>
      <c r="R650" s="224">
        <v>5.7</v>
      </c>
      <c r="S650" s="224">
        <v>134.90600000000001</v>
      </c>
      <c r="T650" s="224">
        <v>134.90600000000001</v>
      </c>
      <c r="U650" s="224">
        <v>134.90600000000001</v>
      </c>
      <c r="V650" s="224">
        <v>3.78</v>
      </c>
      <c r="W650" s="224">
        <v>3.78</v>
      </c>
      <c r="X650" s="224">
        <v>3.78</v>
      </c>
      <c r="Y650" s="224">
        <v>15</v>
      </c>
      <c r="Z650" s="224">
        <v>15</v>
      </c>
      <c r="AA650" s="224">
        <v>15</v>
      </c>
      <c r="AB650" s="224">
        <v>-0.2611</v>
      </c>
      <c r="AC650" s="224">
        <v>-0.2611</v>
      </c>
      <c r="AD650" s="224">
        <v>-0.2611</v>
      </c>
      <c r="AE650" s="224" t="s">
        <v>51</v>
      </c>
      <c r="AF650" s="224">
        <v>44.1</v>
      </c>
      <c r="AG650" s="224">
        <v>4.5187843755253608E-6</v>
      </c>
      <c r="AH650" s="224">
        <v>0.152</v>
      </c>
      <c r="AI650" s="224">
        <v>4.16</v>
      </c>
      <c r="AJ650" s="224">
        <v>4.3</v>
      </c>
      <c r="AK650" s="129">
        <v>1.7999999999999999E-20</v>
      </c>
      <c r="AL650" s="227"/>
      <c r="AM650" s="230">
        <f t="shared" si="147"/>
        <v>0</v>
      </c>
      <c r="AQ650"/>
      <c r="AR650"/>
      <c r="AS650"/>
    </row>
    <row r="651" spans="1:45" s="116" customFormat="1" x14ac:dyDescent="0.25">
      <c r="A651" s="223" t="s">
        <v>95</v>
      </c>
      <c r="B651" s="223"/>
      <c r="C651" s="224">
        <v>2.99</v>
      </c>
      <c r="D651" s="223"/>
      <c r="E651" s="224">
        <f t="shared" si="128"/>
        <v>0</v>
      </c>
      <c r="F651" s="224"/>
      <c r="G651" s="224">
        <v>2.0699999999999998</v>
      </c>
      <c r="H651" s="224">
        <v>44350</v>
      </c>
      <c r="I651" s="224">
        <v>74</v>
      </c>
      <c r="J651" s="224">
        <v>30</v>
      </c>
      <c r="K651" s="224">
        <v>65.38</v>
      </c>
      <c r="L651" s="224">
        <v>1.5841000000000001</v>
      </c>
      <c r="M651" s="224"/>
      <c r="N651" s="224">
        <v>0.34</v>
      </c>
      <c r="O651" s="224">
        <v>1.2552000000000001</v>
      </c>
      <c r="P651" s="224">
        <v>5.7</v>
      </c>
      <c r="Q651" s="224">
        <v>5.7</v>
      </c>
      <c r="R651" s="224">
        <v>5.7</v>
      </c>
      <c r="S651" s="224">
        <v>134.90600000000001</v>
      </c>
      <c r="T651" s="224">
        <v>134.90600000000001</v>
      </c>
      <c r="U651" s="224">
        <v>134.90600000000001</v>
      </c>
      <c r="V651" s="224">
        <v>3.78</v>
      </c>
      <c r="W651" s="224">
        <v>3.78</v>
      </c>
      <c r="X651" s="224">
        <v>3.78</v>
      </c>
      <c r="Y651" s="224">
        <v>15</v>
      </c>
      <c r="Z651" s="224">
        <v>15</v>
      </c>
      <c r="AA651" s="224">
        <v>15</v>
      </c>
      <c r="AB651" s="224">
        <v>-0.2611</v>
      </c>
      <c r="AC651" s="224">
        <v>-0.2611</v>
      </c>
      <c r="AD651" s="224">
        <v>-0.2611</v>
      </c>
      <c r="AE651" s="224" t="s">
        <v>52</v>
      </c>
      <c r="AF651" s="224">
        <v>58.12</v>
      </c>
      <c r="AG651" s="224">
        <v>2.9135357642312415E-6</v>
      </c>
      <c r="AH651" s="224">
        <v>0.2</v>
      </c>
      <c r="AI651" s="224">
        <v>4.5199999999999996</v>
      </c>
      <c r="AJ651" s="224">
        <v>4.5</v>
      </c>
      <c r="AK651" s="226">
        <v>7.9999999999999996E-20</v>
      </c>
      <c r="AL651" s="227"/>
      <c r="AM651" s="230">
        <f t="shared" si="147"/>
        <v>0</v>
      </c>
      <c r="AQ651"/>
      <c r="AR651"/>
      <c r="AS651"/>
    </row>
    <row r="652" spans="1:45" s="116" customFormat="1" x14ac:dyDescent="0.25">
      <c r="A652" s="223" t="s">
        <v>95</v>
      </c>
      <c r="B652" s="223"/>
      <c r="C652" s="224">
        <v>2.99</v>
      </c>
      <c r="D652" s="224"/>
      <c r="E652" s="224">
        <f t="shared" si="128"/>
        <v>0</v>
      </c>
      <c r="F652" s="224"/>
      <c r="G652" s="224">
        <v>2.0699999999999998</v>
      </c>
      <c r="H652" s="224">
        <v>44350</v>
      </c>
      <c r="I652" s="224">
        <v>74</v>
      </c>
      <c r="J652" s="224">
        <v>30</v>
      </c>
      <c r="K652" s="224">
        <v>65.38</v>
      </c>
      <c r="L652" s="224">
        <v>1.5841000000000001</v>
      </c>
      <c r="M652" s="224"/>
      <c r="N652" s="224">
        <v>0.34</v>
      </c>
      <c r="O652" s="224">
        <v>1.2552000000000001</v>
      </c>
      <c r="P652" s="224">
        <v>5.7</v>
      </c>
      <c r="Q652" s="224">
        <v>5.7</v>
      </c>
      <c r="R652" s="224">
        <v>5.7</v>
      </c>
      <c r="S652" s="224">
        <v>134.90600000000001</v>
      </c>
      <c r="T652" s="224">
        <v>134.90600000000001</v>
      </c>
      <c r="U652" s="224">
        <v>134.90600000000001</v>
      </c>
      <c r="V652" s="224">
        <v>3.78</v>
      </c>
      <c r="W652" s="224">
        <v>3.78</v>
      </c>
      <c r="X652" s="224">
        <v>3.78</v>
      </c>
      <c r="Y652" s="224">
        <v>15</v>
      </c>
      <c r="Z652" s="224">
        <v>15</v>
      </c>
      <c r="AA652" s="224">
        <v>15</v>
      </c>
      <c r="AB652" s="224">
        <v>-0.2611</v>
      </c>
      <c r="AC652" s="224">
        <v>-0.2611</v>
      </c>
      <c r="AD652" s="224">
        <v>-0.2611</v>
      </c>
      <c r="AE652" s="224" t="s">
        <v>58</v>
      </c>
      <c r="AF652" s="224">
        <v>58.12</v>
      </c>
      <c r="AG652" s="224">
        <v>3.1459786150702568E-6</v>
      </c>
      <c r="AH652" s="224">
        <v>0.183</v>
      </c>
      <c r="AI652" s="224">
        <v>4.8</v>
      </c>
      <c r="AJ652" s="224">
        <v>4.42</v>
      </c>
      <c r="AK652" s="226"/>
      <c r="AL652" s="227"/>
      <c r="AM652" s="230">
        <f t="shared" si="147"/>
        <v>0</v>
      </c>
      <c r="AQ652"/>
      <c r="AR652"/>
      <c r="AS652"/>
    </row>
    <row r="653" spans="1:45" s="116" customFormat="1" x14ac:dyDescent="0.25">
      <c r="A653" s="223" t="s">
        <v>95</v>
      </c>
      <c r="B653" s="223"/>
      <c r="C653" s="224">
        <v>2.99</v>
      </c>
      <c r="D653" s="223">
        <v>3.24</v>
      </c>
      <c r="E653" s="224">
        <f t="shared" ref="E653:E656" si="148">D653/C653</f>
        <v>1.0836120401337792</v>
      </c>
      <c r="F653" s="224"/>
      <c r="G653" s="224">
        <v>2.0699999999999998</v>
      </c>
      <c r="H653" s="224">
        <v>44350</v>
      </c>
      <c r="I653" s="224">
        <v>74</v>
      </c>
      <c r="J653" s="224">
        <v>30</v>
      </c>
      <c r="K653" s="224">
        <v>65.38</v>
      </c>
      <c r="L653" s="224">
        <v>1.5841000000000001</v>
      </c>
      <c r="M653" s="224"/>
      <c r="N653" s="224">
        <v>0.34</v>
      </c>
      <c r="O653" s="224">
        <v>1.2552000000000001</v>
      </c>
      <c r="P653" s="224">
        <v>5.7</v>
      </c>
      <c r="Q653" s="224">
        <v>5.7</v>
      </c>
      <c r="R653" s="224">
        <v>5.7</v>
      </c>
      <c r="S653" s="224">
        <v>134.90600000000001</v>
      </c>
      <c r="T653" s="224">
        <v>134.90600000000001</v>
      </c>
      <c r="U653" s="224">
        <v>134.90600000000001</v>
      </c>
      <c r="V653" s="224">
        <v>3.78</v>
      </c>
      <c r="W653" s="224">
        <v>3.78</v>
      </c>
      <c r="X653" s="224">
        <v>3.78</v>
      </c>
      <c r="Y653" s="224">
        <v>15</v>
      </c>
      <c r="Z653" s="224">
        <v>15</v>
      </c>
      <c r="AA653" s="224">
        <v>15</v>
      </c>
      <c r="AB653" s="224">
        <v>-0.2611</v>
      </c>
      <c r="AC653" s="224">
        <v>-0.2611</v>
      </c>
      <c r="AD653" s="224">
        <v>-0.2611</v>
      </c>
      <c r="AE653" s="224" t="s">
        <v>53</v>
      </c>
      <c r="AF653" s="224">
        <v>83.8</v>
      </c>
      <c r="AG653" s="224"/>
      <c r="AH653" s="224">
        <v>5.0000000000000001E-3</v>
      </c>
      <c r="AI653" s="224">
        <v>4</v>
      </c>
      <c r="AJ653" s="224">
        <v>3.69</v>
      </c>
      <c r="AK653" s="129">
        <v>5.3000000000000001E-14</v>
      </c>
      <c r="AL653" s="227"/>
      <c r="AM653" s="230">
        <f t="shared" si="147"/>
        <v>0</v>
      </c>
      <c r="AQ653"/>
      <c r="AR653"/>
      <c r="AS653"/>
    </row>
    <row r="654" spans="1:45" s="116" customFormat="1" x14ac:dyDescent="0.25">
      <c r="A654" s="223" t="s">
        <v>95</v>
      </c>
      <c r="B654" s="223"/>
      <c r="C654" s="224">
        <v>2.99</v>
      </c>
      <c r="D654" s="223">
        <v>3.3</v>
      </c>
      <c r="E654" s="224">
        <f t="shared" si="148"/>
        <v>1.1036789297658862</v>
      </c>
      <c r="F654" s="224"/>
      <c r="G654" s="224">
        <v>2.0699999999999998</v>
      </c>
      <c r="H654" s="224">
        <v>44350</v>
      </c>
      <c r="I654" s="224">
        <v>74</v>
      </c>
      <c r="J654" s="224">
        <v>30</v>
      </c>
      <c r="K654" s="224">
        <v>65.38</v>
      </c>
      <c r="L654" s="224">
        <v>1.5841000000000001</v>
      </c>
      <c r="M654" s="224"/>
      <c r="N654" s="224">
        <v>0.34</v>
      </c>
      <c r="O654" s="224">
        <v>1.2552000000000001</v>
      </c>
      <c r="P654" s="224">
        <v>5.7</v>
      </c>
      <c r="Q654" s="224">
        <v>5.7</v>
      </c>
      <c r="R654" s="224">
        <v>5.7</v>
      </c>
      <c r="S654" s="224">
        <v>134.90600000000001</v>
      </c>
      <c r="T654" s="224">
        <v>134.90600000000001</v>
      </c>
      <c r="U654" s="224">
        <v>134.90600000000001</v>
      </c>
      <c r="V654" s="224">
        <v>3.78</v>
      </c>
      <c r="W654" s="224">
        <v>3.78</v>
      </c>
      <c r="X654" s="224">
        <v>3.78</v>
      </c>
      <c r="Y654" s="224">
        <v>15</v>
      </c>
      <c r="Z654" s="224">
        <v>15</v>
      </c>
      <c r="AA654" s="224">
        <v>15</v>
      </c>
      <c r="AB654" s="224">
        <v>-0.2611</v>
      </c>
      <c r="AC654" s="224">
        <v>-0.2611</v>
      </c>
      <c r="AD654" s="224">
        <v>-0.2611</v>
      </c>
      <c r="AE654" s="224" t="s">
        <v>54</v>
      </c>
      <c r="AF654" s="224">
        <v>131.29</v>
      </c>
      <c r="AG654" s="224"/>
      <c r="AH654" s="224">
        <v>8.0000000000000002E-3</v>
      </c>
      <c r="AI654" s="224">
        <v>4.0999999999999996</v>
      </c>
      <c r="AJ654" s="224">
        <v>4.0999999999999996</v>
      </c>
      <c r="AK654" s="129">
        <v>1.5199999999999999E-20</v>
      </c>
      <c r="AL654" s="227"/>
      <c r="AM654" s="230">
        <f t="shared" si="147"/>
        <v>0</v>
      </c>
      <c r="AQ654"/>
      <c r="AR654"/>
      <c r="AS654"/>
    </row>
    <row r="655" spans="1:45" s="116" customFormat="1" x14ac:dyDescent="0.25">
      <c r="A655" s="223" t="s">
        <v>95</v>
      </c>
      <c r="B655" s="223"/>
      <c r="C655" s="224">
        <v>2.99</v>
      </c>
      <c r="D655" s="223"/>
      <c r="E655" s="224">
        <f t="shared" si="148"/>
        <v>0</v>
      </c>
      <c r="F655" s="224"/>
      <c r="G655" s="224">
        <v>2.0699999999999998</v>
      </c>
      <c r="H655" s="224">
        <v>44350</v>
      </c>
      <c r="I655" s="224">
        <v>74</v>
      </c>
      <c r="J655" s="224">
        <v>30</v>
      </c>
      <c r="K655" s="224">
        <v>65.38</v>
      </c>
      <c r="L655" s="224">
        <v>1.5841000000000001</v>
      </c>
      <c r="M655" s="224"/>
      <c r="N655" s="224">
        <v>0.34</v>
      </c>
      <c r="O655" s="224">
        <v>1.2552000000000001</v>
      </c>
      <c r="P655" s="224">
        <v>5.7</v>
      </c>
      <c r="Q655" s="224">
        <v>5.7</v>
      </c>
      <c r="R655" s="224">
        <v>5.7</v>
      </c>
      <c r="S655" s="224">
        <v>134.90600000000001</v>
      </c>
      <c r="T655" s="224">
        <v>134.90600000000001</v>
      </c>
      <c r="U655" s="224">
        <v>134.90600000000001</v>
      </c>
      <c r="V655" s="224">
        <v>3.78</v>
      </c>
      <c r="W655" s="224">
        <v>3.78</v>
      </c>
      <c r="X655" s="224">
        <v>3.78</v>
      </c>
      <c r="Y655" s="224">
        <v>15</v>
      </c>
      <c r="Z655" s="224">
        <v>15</v>
      </c>
      <c r="AA655" s="224">
        <v>15</v>
      </c>
      <c r="AB655" s="224">
        <v>-0.2611</v>
      </c>
      <c r="AC655" s="224">
        <v>-0.2611</v>
      </c>
      <c r="AD655" s="224">
        <v>-0.2611</v>
      </c>
      <c r="AE655" s="224" t="s">
        <v>55</v>
      </c>
      <c r="AF655" s="224">
        <v>146.06</v>
      </c>
      <c r="AG655" s="224"/>
      <c r="AH655" s="224">
        <v>0.21</v>
      </c>
      <c r="AI655" s="224">
        <v>5.13</v>
      </c>
      <c r="AJ655" s="224">
        <v>5.0999999999999996</v>
      </c>
      <c r="AK655" s="226"/>
      <c r="AL655" s="227"/>
      <c r="AM655" s="230">
        <f t="shared" si="147"/>
        <v>0</v>
      </c>
      <c r="AQ655"/>
      <c r="AR655"/>
      <c r="AS655"/>
    </row>
    <row r="656" spans="1:45" s="116" customFormat="1" x14ac:dyDescent="0.25">
      <c r="A656" s="223" t="s">
        <v>95</v>
      </c>
      <c r="B656" s="223"/>
      <c r="C656" s="224">
        <v>2.99</v>
      </c>
      <c r="D656" s="224"/>
      <c r="E656" s="224">
        <f t="shared" si="148"/>
        <v>0</v>
      </c>
      <c r="F656" s="224"/>
      <c r="G656" s="224">
        <v>2.0699999999999998</v>
      </c>
      <c r="H656" s="224">
        <v>44350</v>
      </c>
      <c r="I656" s="224">
        <v>74</v>
      </c>
      <c r="J656" s="224">
        <v>30</v>
      </c>
      <c r="K656" s="224">
        <v>65.38</v>
      </c>
      <c r="L656" s="224">
        <v>1.5841000000000001</v>
      </c>
      <c r="M656" s="224"/>
      <c r="N656" s="224">
        <v>0.34</v>
      </c>
      <c r="O656" s="224">
        <v>1.2552000000000001</v>
      </c>
      <c r="P656" s="224">
        <v>5.7</v>
      </c>
      <c r="Q656" s="224">
        <v>5.7</v>
      </c>
      <c r="R656" s="224">
        <v>5.7</v>
      </c>
      <c r="S656" s="224">
        <v>134.90600000000001</v>
      </c>
      <c r="T656" s="224">
        <v>134.90600000000001</v>
      </c>
      <c r="U656" s="224">
        <v>134.90600000000001</v>
      </c>
      <c r="V656" s="224">
        <v>3.78</v>
      </c>
      <c r="W656" s="224">
        <v>3.78</v>
      </c>
      <c r="X656" s="224">
        <v>3.78</v>
      </c>
      <c r="Y656" s="224">
        <v>15</v>
      </c>
      <c r="Z656" s="224">
        <v>15</v>
      </c>
      <c r="AA656" s="224">
        <v>15</v>
      </c>
      <c r="AB656" s="224">
        <v>-0.2611</v>
      </c>
      <c r="AC656" s="224">
        <v>-0.2611</v>
      </c>
      <c r="AD656" s="224">
        <v>-0.2611</v>
      </c>
      <c r="AE656" s="224" t="s">
        <v>56</v>
      </c>
      <c r="AF656" s="224">
        <v>222</v>
      </c>
      <c r="AG656" s="224"/>
      <c r="AH656" s="224">
        <v>8.0000000000000002E-3</v>
      </c>
      <c r="AI656" s="224">
        <v>4.2</v>
      </c>
      <c r="AJ656" s="224">
        <v>4.2</v>
      </c>
      <c r="AK656" s="226">
        <v>1.3800000000000001E-23</v>
      </c>
      <c r="AL656" s="227"/>
      <c r="AM656" s="230">
        <f t="shared" si="147"/>
        <v>0</v>
      </c>
      <c r="AQ656"/>
      <c r="AR656"/>
      <c r="AS656"/>
    </row>
    <row r="657" spans="1:45" s="138" customFormat="1" x14ac:dyDescent="0.25">
      <c r="A657" s="231" t="s">
        <v>96</v>
      </c>
      <c r="B657" s="231"/>
      <c r="C657" s="232">
        <v>2.94</v>
      </c>
      <c r="D657" s="232">
        <v>2.95</v>
      </c>
      <c r="E657" s="232">
        <f t="shared" si="128"/>
        <v>1.0034013605442178</v>
      </c>
      <c r="F657" s="232"/>
      <c r="G657" s="232">
        <v>2.0659999999999998</v>
      </c>
      <c r="H657" s="232">
        <v>49622</v>
      </c>
      <c r="I657" s="232">
        <v>72</v>
      </c>
      <c r="J657" s="232">
        <v>27</v>
      </c>
      <c r="K657" s="232">
        <v>58.93</v>
      </c>
      <c r="L657" s="232">
        <v>1.5827</v>
      </c>
      <c r="M657" s="232"/>
      <c r="N657" s="232">
        <v>0.34</v>
      </c>
      <c r="O657" s="232">
        <v>1.2552000000000001</v>
      </c>
      <c r="P657" s="232">
        <v>5.7</v>
      </c>
      <c r="Q657" s="232">
        <v>5.7</v>
      </c>
      <c r="R657" s="232">
        <v>5.7</v>
      </c>
      <c r="S657" s="232">
        <v>134.90600000000001</v>
      </c>
      <c r="T657" s="232">
        <v>134.90600000000001</v>
      </c>
      <c r="U657" s="232">
        <v>134.90600000000001</v>
      </c>
      <c r="V657" s="232">
        <v>3.78</v>
      </c>
      <c r="W657" s="232">
        <v>3.78</v>
      </c>
      <c r="X657" s="232">
        <v>3.78</v>
      </c>
      <c r="Y657" s="232">
        <v>15</v>
      </c>
      <c r="Z657" s="232">
        <v>15</v>
      </c>
      <c r="AA657" s="232">
        <v>15</v>
      </c>
      <c r="AB657" s="232">
        <v>-0.2102</v>
      </c>
      <c r="AC657" s="232">
        <v>-0.2102</v>
      </c>
      <c r="AD657" s="232">
        <v>-0.2102</v>
      </c>
      <c r="AE657" s="232" t="s">
        <v>42</v>
      </c>
      <c r="AF657" s="232">
        <v>4.0019999999999998</v>
      </c>
      <c r="AG657" s="233">
        <v>1.213598928416634E-4</v>
      </c>
      <c r="AH657" s="232">
        <v>-0.39</v>
      </c>
      <c r="AI657" s="232">
        <v>2.66</v>
      </c>
      <c r="AJ657" s="232">
        <v>2.6</v>
      </c>
      <c r="AK657" s="234">
        <v>3.2000000000000002E-8</v>
      </c>
      <c r="AL657" s="235"/>
      <c r="AM657" s="137">
        <f t="shared" si="147"/>
        <v>0</v>
      </c>
      <c r="AQ657"/>
      <c r="AR657"/>
      <c r="AS657"/>
    </row>
    <row r="658" spans="1:45" s="138" customFormat="1" x14ac:dyDescent="0.25">
      <c r="A658" s="231" t="s">
        <v>96</v>
      </c>
      <c r="B658" s="231"/>
      <c r="C658" s="232">
        <v>2.94</v>
      </c>
      <c r="D658" s="232">
        <v>2.96</v>
      </c>
      <c r="E658" s="232">
        <f t="shared" si="128"/>
        <v>1.0068027210884354</v>
      </c>
      <c r="F658" s="232"/>
      <c r="G658" s="232">
        <v>2.0659999999999998</v>
      </c>
      <c r="H658" s="232">
        <v>49622</v>
      </c>
      <c r="I658" s="232">
        <v>72</v>
      </c>
      <c r="J658" s="232">
        <v>27</v>
      </c>
      <c r="K658" s="232">
        <v>58.93</v>
      </c>
      <c r="L658" s="232">
        <v>1.5827</v>
      </c>
      <c r="M658" s="232"/>
      <c r="N658" s="232">
        <v>0.34</v>
      </c>
      <c r="O658" s="232">
        <v>1.2552000000000001</v>
      </c>
      <c r="P658" s="232">
        <v>5.7</v>
      </c>
      <c r="Q658" s="232">
        <v>5.7</v>
      </c>
      <c r="R658" s="232">
        <v>5.7</v>
      </c>
      <c r="S658" s="232">
        <v>134.90600000000001</v>
      </c>
      <c r="T658" s="232">
        <v>134.90600000000001</v>
      </c>
      <c r="U658" s="232">
        <v>134.90600000000001</v>
      </c>
      <c r="V658" s="232">
        <v>3.78</v>
      </c>
      <c r="W658" s="232">
        <v>3.78</v>
      </c>
      <c r="X658" s="232">
        <v>3.78</v>
      </c>
      <c r="Y658" s="232">
        <v>15</v>
      </c>
      <c r="Z658" s="232">
        <v>15</v>
      </c>
      <c r="AA658" s="232">
        <v>15</v>
      </c>
      <c r="AB658" s="232">
        <v>-0.2102</v>
      </c>
      <c r="AC658" s="232">
        <v>-0.2102</v>
      </c>
      <c r="AD658" s="232">
        <v>-0.2102</v>
      </c>
      <c r="AE658" s="232" t="s">
        <v>43</v>
      </c>
      <c r="AF658" s="232">
        <v>2.0099999999999998</v>
      </c>
      <c r="AG658" s="233">
        <v>1.0828692705685033E-4</v>
      </c>
      <c r="AH658" s="232">
        <v>-0.217</v>
      </c>
      <c r="AI658" s="232">
        <v>2.76</v>
      </c>
      <c r="AJ658" s="232">
        <v>2.89</v>
      </c>
      <c r="AK658" s="234">
        <v>1.4999999999999999E-8</v>
      </c>
      <c r="AL658" s="235">
        <v>1.0999999999999999E-2</v>
      </c>
      <c r="AM658" s="137">
        <f t="shared" si="147"/>
        <v>16499.999999999996</v>
      </c>
      <c r="AQ658"/>
      <c r="AR658"/>
      <c r="AS658"/>
    </row>
    <row r="659" spans="1:45" s="138" customFormat="1" x14ac:dyDescent="0.25">
      <c r="A659" s="231" t="s">
        <v>96</v>
      </c>
      <c r="B659" s="231"/>
      <c r="C659" s="232">
        <v>2.94</v>
      </c>
      <c r="D659" s="232">
        <v>2.98</v>
      </c>
      <c r="E659" s="232">
        <f t="shared" si="128"/>
        <v>1.0136054421768708</v>
      </c>
      <c r="F659" s="232"/>
      <c r="G659" s="232">
        <v>2.0659999999999998</v>
      </c>
      <c r="H659" s="232">
        <v>49622</v>
      </c>
      <c r="I659" s="232">
        <v>72</v>
      </c>
      <c r="J659" s="232">
        <v>27</v>
      </c>
      <c r="K659" s="232">
        <v>58.93</v>
      </c>
      <c r="L659" s="232">
        <v>1.5827</v>
      </c>
      <c r="M659" s="232"/>
      <c r="N659" s="232">
        <v>0.34</v>
      </c>
      <c r="O659" s="232">
        <v>1.2552000000000001</v>
      </c>
      <c r="P659" s="232">
        <v>5.7</v>
      </c>
      <c r="Q659" s="232">
        <v>5.7</v>
      </c>
      <c r="R659" s="232">
        <v>5.7</v>
      </c>
      <c r="S659" s="232">
        <v>134.90600000000001</v>
      </c>
      <c r="T659" s="232">
        <v>134.90600000000001</v>
      </c>
      <c r="U659" s="232">
        <v>134.90600000000001</v>
      </c>
      <c r="V659" s="232">
        <v>3.78</v>
      </c>
      <c r="W659" s="232">
        <v>3.78</v>
      </c>
      <c r="X659" s="232">
        <v>3.78</v>
      </c>
      <c r="Y659" s="232">
        <v>15</v>
      </c>
      <c r="Z659" s="232">
        <v>15</v>
      </c>
      <c r="AA659" s="232">
        <v>15</v>
      </c>
      <c r="AB659" s="232">
        <v>-0.2102</v>
      </c>
      <c r="AC659" s="232">
        <v>-0.2102</v>
      </c>
      <c r="AD659" s="232">
        <v>-0.2102</v>
      </c>
      <c r="AE659" s="232" t="s">
        <v>44</v>
      </c>
      <c r="AF659" s="232">
        <v>31.998999999999999</v>
      </c>
      <c r="AG659" s="233">
        <v>1.5402755908922099E-5</v>
      </c>
      <c r="AH659" s="232">
        <v>2.1999999999999999E-2</v>
      </c>
      <c r="AI659" s="232">
        <v>2.94</v>
      </c>
      <c r="AJ659" s="232">
        <v>3.46</v>
      </c>
      <c r="AK659" s="234">
        <v>3.7000000000000001E-10</v>
      </c>
      <c r="AL659" s="235"/>
      <c r="AM659" s="137">
        <f t="shared" si="147"/>
        <v>0</v>
      </c>
      <c r="AQ659"/>
      <c r="AR659"/>
      <c r="AS659"/>
    </row>
    <row r="660" spans="1:45" s="138" customFormat="1" x14ac:dyDescent="0.25">
      <c r="A660" s="231" t="s">
        <v>96</v>
      </c>
      <c r="B660" s="231"/>
      <c r="C660" s="232">
        <v>2.94</v>
      </c>
      <c r="D660" s="231">
        <v>2.96</v>
      </c>
      <c r="E660" s="232">
        <f t="shared" si="128"/>
        <v>1.0068027210884354</v>
      </c>
      <c r="F660" s="232"/>
      <c r="G660" s="232">
        <v>2.0659999999999998</v>
      </c>
      <c r="H660" s="232">
        <v>49622</v>
      </c>
      <c r="I660" s="232">
        <v>72</v>
      </c>
      <c r="J660" s="232">
        <v>27</v>
      </c>
      <c r="K660" s="232">
        <v>58.93</v>
      </c>
      <c r="L660" s="232">
        <v>1.5827</v>
      </c>
      <c r="M660" s="232"/>
      <c r="N660" s="232">
        <v>0.34</v>
      </c>
      <c r="O660" s="232">
        <v>1.2552000000000001</v>
      </c>
      <c r="P660" s="232">
        <v>5.7</v>
      </c>
      <c r="Q660" s="232">
        <v>5.7</v>
      </c>
      <c r="R660" s="232">
        <v>5.7</v>
      </c>
      <c r="S660" s="232">
        <v>134.90600000000001</v>
      </c>
      <c r="T660" s="232">
        <v>134.90600000000001</v>
      </c>
      <c r="U660" s="232">
        <v>134.90600000000001</v>
      </c>
      <c r="V660" s="232">
        <v>3.78</v>
      </c>
      <c r="W660" s="232">
        <v>3.78</v>
      </c>
      <c r="X660" s="232">
        <v>3.78</v>
      </c>
      <c r="Y660" s="232">
        <v>15</v>
      </c>
      <c r="Z660" s="232">
        <v>15</v>
      </c>
      <c r="AA660" s="232">
        <v>15</v>
      </c>
      <c r="AB660" s="232">
        <v>-0.2102</v>
      </c>
      <c r="AC660" s="232">
        <v>-0.2102</v>
      </c>
      <c r="AD660" s="232">
        <v>-0.2102</v>
      </c>
      <c r="AE660" s="232" t="s">
        <v>45</v>
      </c>
      <c r="AF660" s="232">
        <v>44.01</v>
      </c>
      <c r="AG660" s="233">
        <v>8.9625087063364713E-6</v>
      </c>
      <c r="AH660" s="232">
        <v>0.22500000000000001</v>
      </c>
      <c r="AI660" s="232">
        <v>3.24</v>
      </c>
      <c r="AJ660" s="232">
        <v>3.3</v>
      </c>
      <c r="AK660" s="234">
        <v>1.45E-9</v>
      </c>
      <c r="AL660" s="235">
        <v>2.9504513078242578</v>
      </c>
      <c r="AM660" s="137">
        <f t="shared" si="147"/>
        <v>427815.43963451736</v>
      </c>
      <c r="AQ660"/>
      <c r="AR660"/>
      <c r="AS660"/>
    </row>
    <row r="661" spans="1:45" s="138" customFormat="1" x14ac:dyDescent="0.25">
      <c r="A661" s="231" t="s">
        <v>96</v>
      </c>
      <c r="B661" s="231"/>
      <c r="C661" s="232">
        <v>2.94</v>
      </c>
      <c r="D661" s="231">
        <v>3.01</v>
      </c>
      <c r="E661" s="232">
        <f t="shared" ref="E661:E716" si="149">D661/C661</f>
        <v>1.0238095238095237</v>
      </c>
      <c r="F661" s="232"/>
      <c r="G661" s="232">
        <v>2.0659999999999998</v>
      </c>
      <c r="H661" s="232">
        <v>49622</v>
      </c>
      <c r="I661" s="232">
        <v>72</v>
      </c>
      <c r="J661" s="232">
        <v>27</v>
      </c>
      <c r="K661" s="232">
        <v>58.93</v>
      </c>
      <c r="L661" s="232">
        <v>1.5827</v>
      </c>
      <c r="M661" s="232"/>
      <c r="N661" s="232">
        <v>0.34</v>
      </c>
      <c r="O661" s="232">
        <v>1.2552000000000001</v>
      </c>
      <c r="P661" s="232">
        <v>5.7</v>
      </c>
      <c r="Q661" s="232">
        <v>5.7</v>
      </c>
      <c r="R661" s="232">
        <v>5.7</v>
      </c>
      <c r="S661" s="232">
        <v>134.90600000000001</v>
      </c>
      <c r="T661" s="232">
        <v>134.90600000000001</v>
      </c>
      <c r="U661" s="232">
        <v>134.90600000000001</v>
      </c>
      <c r="V661" s="232">
        <v>3.78</v>
      </c>
      <c r="W661" s="232">
        <v>3.78</v>
      </c>
      <c r="X661" s="232">
        <v>3.78</v>
      </c>
      <c r="Y661" s="232">
        <v>15</v>
      </c>
      <c r="Z661" s="232">
        <v>15</v>
      </c>
      <c r="AA661" s="232">
        <v>15</v>
      </c>
      <c r="AB661" s="232">
        <v>-0.2102</v>
      </c>
      <c r="AC661" s="232">
        <v>-0.2102</v>
      </c>
      <c r="AD661" s="232">
        <v>-0.2102</v>
      </c>
      <c r="AE661" s="232" t="s">
        <v>46</v>
      </c>
      <c r="AF661" s="232">
        <v>28</v>
      </c>
      <c r="AG661" s="233">
        <v>1.4859953853764374E-5</v>
      </c>
      <c r="AH661" s="232">
        <v>3.6999999999999998E-2</v>
      </c>
      <c r="AI661" s="232">
        <v>3.13</v>
      </c>
      <c r="AJ661" s="232">
        <v>3.64</v>
      </c>
      <c r="AK661" s="139">
        <v>5.0000000000000002E-11</v>
      </c>
      <c r="AL661" s="235">
        <v>0.15111605697598338</v>
      </c>
      <c r="AM661" s="137">
        <f t="shared" si="147"/>
        <v>755.5802848799168</v>
      </c>
      <c r="AQ661"/>
      <c r="AR661"/>
      <c r="AS661"/>
    </row>
    <row r="662" spans="1:45" s="138" customFormat="1" x14ac:dyDescent="0.25">
      <c r="A662" s="231" t="s">
        <v>96</v>
      </c>
      <c r="B662" s="231"/>
      <c r="C662" s="232">
        <v>2.94</v>
      </c>
      <c r="D662" s="231">
        <v>3.11</v>
      </c>
      <c r="E662" s="232">
        <f t="shared" si="149"/>
        <v>1.0578231292517006</v>
      </c>
      <c r="F662" s="232"/>
      <c r="G662" s="232">
        <v>2.0659999999999998</v>
      </c>
      <c r="H662" s="232">
        <v>49622</v>
      </c>
      <c r="I662" s="232">
        <v>72</v>
      </c>
      <c r="J662" s="232">
        <v>27</v>
      </c>
      <c r="K662" s="232">
        <v>58.93</v>
      </c>
      <c r="L662" s="232">
        <v>1.5827</v>
      </c>
      <c r="M662" s="232"/>
      <c r="N662" s="232">
        <v>0.34</v>
      </c>
      <c r="O662" s="232">
        <v>1.2552000000000001</v>
      </c>
      <c r="P662" s="232">
        <v>5.7</v>
      </c>
      <c r="Q662" s="232">
        <v>5.7</v>
      </c>
      <c r="R662" s="232">
        <v>5.7</v>
      </c>
      <c r="S662" s="232">
        <v>134.90600000000001</v>
      </c>
      <c r="T662" s="232">
        <v>134.90600000000001</v>
      </c>
      <c r="U662" s="232">
        <v>134.90600000000001</v>
      </c>
      <c r="V662" s="232">
        <v>3.78</v>
      </c>
      <c r="W662" s="232">
        <v>3.78</v>
      </c>
      <c r="X662" s="232">
        <v>3.78</v>
      </c>
      <c r="Y662" s="232">
        <v>15</v>
      </c>
      <c r="Z662" s="232">
        <v>15</v>
      </c>
      <c r="AA662" s="232">
        <v>15</v>
      </c>
      <c r="AB662" s="232">
        <v>-0.2102</v>
      </c>
      <c r="AC662" s="232">
        <v>-0.2102</v>
      </c>
      <c r="AD662" s="232">
        <v>-0.2102</v>
      </c>
      <c r="AE662" s="232" t="s">
        <v>47</v>
      </c>
      <c r="AF662" s="232">
        <v>16.04</v>
      </c>
      <c r="AG662" s="233">
        <v>1.6328551327402565E-5</v>
      </c>
      <c r="AH662" s="232">
        <v>1.0999999999999999E-2</v>
      </c>
      <c r="AI662" s="232">
        <v>3.25</v>
      </c>
      <c r="AJ662" s="232">
        <v>3.8</v>
      </c>
      <c r="AK662" s="139">
        <v>1.4999999999999999E-14</v>
      </c>
      <c r="AL662" s="235">
        <v>1.5795918530988418</v>
      </c>
      <c r="AM662" s="137">
        <f t="shared" si="147"/>
        <v>2.369387779648263</v>
      </c>
      <c r="AQ662"/>
      <c r="AR662"/>
      <c r="AS662"/>
    </row>
    <row r="663" spans="1:45" s="138" customFormat="1" x14ac:dyDescent="0.25">
      <c r="A663" s="231" t="s">
        <v>96</v>
      </c>
      <c r="B663" s="231"/>
      <c r="C663" s="232">
        <v>2.94</v>
      </c>
      <c r="D663" s="231">
        <v>3.11</v>
      </c>
      <c r="E663" s="232">
        <f t="shared" si="149"/>
        <v>1.0578231292517006</v>
      </c>
      <c r="F663" s="232"/>
      <c r="G663" s="232">
        <v>2.0659999999999998</v>
      </c>
      <c r="H663" s="232">
        <v>49622</v>
      </c>
      <c r="I663" s="232">
        <v>72</v>
      </c>
      <c r="J663" s="232">
        <v>27</v>
      </c>
      <c r="K663" s="232">
        <v>58.93</v>
      </c>
      <c r="L663" s="232">
        <v>1.5827</v>
      </c>
      <c r="M663" s="232"/>
      <c r="N663" s="232">
        <v>0.34</v>
      </c>
      <c r="O663" s="232">
        <v>1.2552000000000001</v>
      </c>
      <c r="P663" s="232">
        <v>5.7</v>
      </c>
      <c r="Q663" s="232">
        <v>5.7</v>
      </c>
      <c r="R663" s="232">
        <v>5.7</v>
      </c>
      <c r="S663" s="232">
        <v>134.90600000000001</v>
      </c>
      <c r="T663" s="232">
        <v>134.90600000000001</v>
      </c>
      <c r="U663" s="232">
        <v>134.90600000000001</v>
      </c>
      <c r="V663" s="232">
        <v>3.78</v>
      </c>
      <c r="W663" s="232">
        <v>3.78</v>
      </c>
      <c r="X663" s="232">
        <v>3.78</v>
      </c>
      <c r="Y663" s="232">
        <v>15</v>
      </c>
      <c r="Z663" s="232">
        <v>15</v>
      </c>
      <c r="AA663" s="232">
        <v>15</v>
      </c>
      <c r="AB663" s="232">
        <v>-0.2102</v>
      </c>
      <c r="AC663" s="232">
        <v>-0.2102</v>
      </c>
      <c r="AD663" s="232">
        <v>-0.2102</v>
      </c>
      <c r="AE663" s="232" t="s">
        <v>48</v>
      </c>
      <c r="AF663" s="232">
        <v>28.05</v>
      </c>
      <c r="AG663" s="232">
        <v>8.597859657763983E-6</v>
      </c>
      <c r="AH663" s="232">
        <v>8.6999999999999994E-2</v>
      </c>
      <c r="AI663" s="232">
        <v>3.59</v>
      </c>
      <c r="AJ663" s="232">
        <v>3.9</v>
      </c>
      <c r="AK663" s="139">
        <v>2E-14</v>
      </c>
      <c r="AL663" s="235"/>
      <c r="AM663" s="237">
        <f t="shared" si="147"/>
        <v>0</v>
      </c>
      <c r="AQ663"/>
      <c r="AR663"/>
      <c r="AS663"/>
    </row>
    <row r="664" spans="1:45" s="138" customFormat="1" x14ac:dyDescent="0.25">
      <c r="A664" s="231" t="s">
        <v>96</v>
      </c>
      <c r="B664" s="231"/>
      <c r="C664" s="232">
        <v>2.94</v>
      </c>
      <c r="D664" s="231">
        <v>3.13</v>
      </c>
      <c r="E664" s="232">
        <f t="shared" si="149"/>
        <v>1.064625850340136</v>
      </c>
      <c r="F664" s="232"/>
      <c r="G664" s="232">
        <v>2.0659999999999998</v>
      </c>
      <c r="H664" s="232">
        <v>49622</v>
      </c>
      <c r="I664" s="232">
        <v>72</v>
      </c>
      <c r="J664" s="232">
        <v>27</v>
      </c>
      <c r="K664" s="232">
        <v>58.93</v>
      </c>
      <c r="L664" s="232">
        <v>1.5827</v>
      </c>
      <c r="M664" s="232"/>
      <c r="N664" s="232">
        <v>0.34</v>
      </c>
      <c r="O664" s="232">
        <v>1.2552000000000001</v>
      </c>
      <c r="P664" s="232">
        <v>5.7</v>
      </c>
      <c r="Q664" s="232">
        <v>5.7</v>
      </c>
      <c r="R664" s="232">
        <v>5.7</v>
      </c>
      <c r="S664" s="232">
        <v>134.90600000000001</v>
      </c>
      <c r="T664" s="232">
        <v>134.90600000000001</v>
      </c>
      <c r="U664" s="232">
        <v>134.90600000000001</v>
      </c>
      <c r="V664" s="232">
        <v>3.78</v>
      </c>
      <c r="W664" s="232">
        <v>3.78</v>
      </c>
      <c r="X664" s="232">
        <v>3.78</v>
      </c>
      <c r="Y664" s="232">
        <v>15</v>
      </c>
      <c r="Z664" s="232">
        <v>15</v>
      </c>
      <c r="AA664" s="232">
        <v>15</v>
      </c>
      <c r="AB664" s="232">
        <v>-0.2102</v>
      </c>
      <c r="AC664" s="232">
        <v>-0.2102</v>
      </c>
      <c r="AD664" s="232">
        <v>-0.2102</v>
      </c>
      <c r="AE664" s="232" t="s">
        <v>49</v>
      </c>
      <c r="AF664" s="232">
        <v>30.07</v>
      </c>
      <c r="AG664" s="232">
        <v>7.4674534117532306E-6</v>
      </c>
      <c r="AH664" s="232">
        <v>9.9000000000000005E-2</v>
      </c>
      <c r="AI664" s="232">
        <v>3.72</v>
      </c>
      <c r="AJ664" s="232">
        <v>4</v>
      </c>
      <c r="AK664" s="139">
        <v>5.9000000000000002E-16</v>
      </c>
      <c r="AL664" s="235"/>
      <c r="AM664" s="237">
        <f t="shared" si="147"/>
        <v>0</v>
      </c>
      <c r="AQ664"/>
      <c r="AR664"/>
      <c r="AS664"/>
    </row>
    <row r="665" spans="1:45" s="138" customFormat="1" x14ac:dyDescent="0.25">
      <c r="A665" s="231" t="s">
        <v>96</v>
      </c>
      <c r="B665" s="231"/>
      <c r="C665" s="232">
        <v>2.94</v>
      </c>
      <c r="D665" s="231">
        <v>3.18</v>
      </c>
      <c r="E665" s="232">
        <f t="shared" si="149"/>
        <v>1.0816326530612246</v>
      </c>
      <c r="F665" s="232"/>
      <c r="G665" s="232">
        <v>2.0659999999999998</v>
      </c>
      <c r="H665" s="232">
        <v>49622</v>
      </c>
      <c r="I665" s="232">
        <v>72</v>
      </c>
      <c r="J665" s="232">
        <v>27</v>
      </c>
      <c r="K665" s="232">
        <v>58.93</v>
      </c>
      <c r="L665" s="232">
        <v>1.5827</v>
      </c>
      <c r="M665" s="232"/>
      <c r="N665" s="232">
        <v>0.34</v>
      </c>
      <c r="O665" s="232">
        <v>1.2552000000000001</v>
      </c>
      <c r="P665" s="232">
        <v>5.7</v>
      </c>
      <c r="Q665" s="232">
        <v>5.7</v>
      </c>
      <c r="R665" s="232">
        <v>5.7</v>
      </c>
      <c r="S665" s="232">
        <v>134.90600000000001</v>
      </c>
      <c r="T665" s="232">
        <v>134.90600000000001</v>
      </c>
      <c r="U665" s="232">
        <v>134.90600000000001</v>
      </c>
      <c r="V665" s="232">
        <v>3.78</v>
      </c>
      <c r="W665" s="232">
        <v>3.78</v>
      </c>
      <c r="X665" s="232">
        <v>3.78</v>
      </c>
      <c r="Y665" s="232">
        <v>15</v>
      </c>
      <c r="Z665" s="232">
        <v>15</v>
      </c>
      <c r="AA665" s="232">
        <v>15</v>
      </c>
      <c r="AB665" s="232">
        <v>-0.2102</v>
      </c>
      <c r="AC665" s="232">
        <v>-0.2102</v>
      </c>
      <c r="AD665" s="232">
        <v>-0.2102</v>
      </c>
      <c r="AE665" s="232" t="s">
        <v>50</v>
      </c>
      <c r="AF665" s="232">
        <v>42.08</v>
      </c>
      <c r="AG665" s="232">
        <v>4.9578486170417476E-6</v>
      </c>
      <c r="AH665" s="232">
        <v>0.14199999999999999</v>
      </c>
      <c r="AI665" s="232">
        <v>4.03</v>
      </c>
      <c r="AJ665" s="232">
        <v>4.5</v>
      </c>
      <c r="AK665" s="139">
        <v>4.0999999999999998E-18</v>
      </c>
      <c r="AL665" s="235"/>
      <c r="AM665" s="237">
        <f t="shared" si="147"/>
        <v>0</v>
      </c>
      <c r="AQ665"/>
      <c r="AR665"/>
      <c r="AS665"/>
    </row>
    <row r="666" spans="1:45" s="138" customFormat="1" x14ac:dyDescent="0.25">
      <c r="A666" s="231" t="s">
        <v>96</v>
      </c>
      <c r="B666" s="231"/>
      <c r="C666" s="232">
        <v>2.94</v>
      </c>
      <c r="D666" s="231">
        <v>3.23</v>
      </c>
      <c r="E666" s="232">
        <f t="shared" si="149"/>
        <v>1.0986394557823129</v>
      </c>
      <c r="F666" s="232"/>
      <c r="G666" s="232">
        <v>2.0659999999999998</v>
      </c>
      <c r="H666" s="232">
        <v>49622</v>
      </c>
      <c r="I666" s="232">
        <v>72</v>
      </c>
      <c r="J666" s="232">
        <v>27</v>
      </c>
      <c r="K666" s="232">
        <v>58.93</v>
      </c>
      <c r="L666" s="232">
        <v>1.5827</v>
      </c>
      <c r="M666" s="232"/>
      <c r="N666" s="232">
        <v>0.34</v>
      </c>
      <c r="O666" s="232">
        <v>1.2552000000000001</v>
      </c>
      <c r="P666" s="232">
        <v>5.7</v>
      </c>
      <c r="Q666" s="232">
        <v>5.7</v>
      </c>
      <c r="R666" s="232">
        <v>5.7</v>
      </c>
      <c r="S666" s="232">
        <v>134.90600000000001</v>
      </c>
      <c r="T666" s="232">
        <v>134.90600000000001</v>
      </c>
      <c r="U666" s="232">
        <v>134.90600000000001</v>
      </c>
      <c r="V666" s="232">
        <v>3.78</v>
      </c>
      <c r="W666" s="232">
        <v>3.78</v>
      </c>
      <c r="X666" s="232">
        <v>3.78</v>
      </c>
      <c r="Y666" s="232">
        <v>15</v>
      </c>
      <c r="Z666" s="232">
        <v>15</v>
      </c>
      <c r="AA666" s="232">
        <v>15</v>
      </c>
      <c r="AB666" s="232">
        <v>-0.2102</v>
      </c>
      <c r="AC666" s="232">
        <v>-0.2102</v>
      </c>
      <c r="AD666" s="232">
        <v>-0.2102</v>
      </c>
      <c r="AE666" s="232" t="s">
        <v>51</v>
      </c>
      <c r="AF666" s="232">
        <v>44.1</v>
      </c>
      <c r="AG666" s="232">
        <v>4.5187843755253608E-6</v>
      </c>
      <c r="AH666" s="232">
        <v>0.152</v>
      </c>
      <c r="AI666" s="232">
        <v>4.16</v>
      </c>
      <c r="AJ666" s="232">
        <v>4.3</v>
      </c>
      <c r="AK666" s="139">
        <v>4.8E-22</v>
      </c>
      <c r="AL666" s="235"/>
      <c r="AM666" s="237">
        <f t="shared" si="147"/>
        <v>0</v>
      </c>
      <c r="AQ666"/>
      <c r="AR666"/>
      <c r="AS666"/>
    </row>
    <row r="667" spans="1:45" s="138" customFormat="1" x14ac:dyDescent="0.25">
      <c r="A667" s="231" t="s">
        <v>96</v>
      </c>
      <c r="B667" s="231"/>
      <c r="C667" s="232">
        <v>2.94</v>
      </c>
      <c r="D667" s="231"/>
      <c r="E667" s="232">
        <f t="shared" si="149"/>
        <v>0</v>
      </c>
      <c r="F667" s="232"/>
      <c r="G667" s="232">
        <v>2.0659999999999998</v>
      </c>
      <c r="H667" s="232">
        <v>49622</v>
      </c>
      <c r="I667" s="232">
        <v>72</v>
      </c>
      <c r="J667" s="232">
        <v>27</v>
      </c>
      <c r="K667" s="232">
        <v>58.93</v>
      </c>
      <c r="L667" s="232">
        <v>1.5827</v>
      </c>
      <c r="M667" s="232"/>
      <c r="N667" s="232">
        <v>0.34</v>
      </c>
      <c r="O667" s="232">
        <v>1.2552000000000001</v>
      </c>
      <c r="P667" s="232">
        <v>5.7</v>
      </c>
      <c r="Q667" s="232">
        <v>5.7</v>
      </c>
      <c r="R667" s="232">
        <v>5.7</v>
      </c>
      <c r="S667" s="232">
        <v>134.90600000000001</v>
      </c>
      <c r="T667" s="232">
        <v>134.90600000000001</v>
      </c>
      <c r="U667" s="232">
        <v>134.90600000000001</v>
      </c>
      <c r="V667" s="232">
        <v>3.78</v>
      </c>
      <c r="W667" s="232">
        <v>3.78</v>
      </c>
      <c r="X667" s="232">
        <v>3.78</v>
      </c>
      <c r="Y667" s="232">
        <v>15</v>
      </c>
      <c r="Z667" s="232">
        <v>15</v>
      </c>
      <c r="AA667" s="232">
        <v>15</v>
      </c>
      <c r="AB667" s="232">
        <v>-0.2102</v>
      </c>
      <c r="AC667" s="232">
        <v>-0.2102</v>
      </c>
      <c r="AD667" s="232">
        <v>-0.2102</v>
      </c>
      <c r="AE667" s="232" t="s">
        <v>52</v>
      </c>
      <c r="AF667" s="232">
        <v>58.12</v>
      </c>
      <c r="AG667" s="232">
        <v>2.9135357642312415E-6</v>
      </c>
      <c r="AH667" s="232">
        <v>0.2</v>
      </c>
      <c r="AI667" s="232">
        <v>4.5199999999999996</v>
      </c>
      <c r="AJ667" s="232">
        <v>4.5</v>
      </c>
      <c r="AK667" s="234">
        <v>3.9999999999999996E-21</v>
      </c>
      <c r="AL667" s="235"/>
      <c r="AM667" s="237">
        <f t="shared" si="147"/>
        <v>0</v>
      </c>
      <c r="AQ667"/>
      <c r="AR667"/>
      <c r="AS667"/>
    </row>
    <row r="668" spans="1:45" s="138" customFormat="1" x14ac:dyDescent="0.25">
      <c r="A668" s="231" t="s">
        <v>96</v>
      </c>
      <c r="B668" s="231"/>
      <c r="C668" s="232">
        <v>2.94</v>
      </c>
      <c r="D668" s="232"/>
      <c r="E668" s="232">
        <f t="shared" si="149"/>
        <v>0</v>
      </c>
      <c r="F668" s="232"/>
      <c r="G668" s="232">
        <v>2.0659999999999998</v>
      </c>
      <c r="H668" s="232">
        <v>49622</v>
      </c>
      <c r="I668" s="232">
        <v>72</v>
      </c>
      <c r="J668" s="232">
        <v>27</v>
      </c>
      <c r="K668" s="232">
        <v>58.93</v>
      </c>
      <c r="L668" s="232">
        <v>1.5827</v>
      </c>
      <c r="M668" s="232"/>
      <c r="N668" s="232">
        <v>0.34</v>
      </c>
      <c r="O668" s="232">
        <v>1.2552000000000001</v>
      </c>
      <c r="P668" s="232">
        <v>5.7</v>
      </c>
      <c r="Q668" s="232">
        <v>5.7</v>
      </c>
      <c r="R668" s="232">
        <v>5.7</v>
      </c>
      <c r="S668" s="232">
        <v>134.90600000000001</v>
      </c>
      <c r="T668" s="232">
        <v>134.90600000000001</v>
      </c>
      <c r="U668" s="232">
        <v>134.90600000000001</v>
      </c>
      <c r="V668" s="232">
        <v>3.78</v>
      </c>
      <c r="W668" s="232">
        <v>3.78</v>
      </c>
      <c r="X668" s="232">
        <v>3.78</v>
      </c>
      <c r="Y668" s="232">
        <v>15</v>
      </c>
      <c r="Z668" s="232">
        <v>15</v>
      </c>
      <c r="AA668" s="232">
        <v>15</v>
      </c>
      <c r="AB668" s="232">
        <v>-0.2102</v>
      </c>
      <c r="AC668" s="232">
        <v>-0.2102</v>
      </c>
      <c r="AD668" s="232">
        <v>-0.2102</v>
      </c>
      <c r="AE668" s="232" t="s">
        <v>58</v>
      </c>
      <c r="AF668" s="232">
        <v>58.12</v>
      </c>
      <c r="AG668" s="232">
        <v>3.1459786150702568E-6</v>
      </c>
      <c r="AH668" s="232">
        <v>0.183</v>
      </c>
      <c r="AI668" s="232">
        <v>4.8</v>
      </c>
      <c r="AJ668" s="232">
        <v>4.42</v>
      </c>
      <c r="AK668" s="234"/>
      <c r="AL668" s="235"/>
      <c r="AM668" s="237">
        <f t="shared" si="147"/>
        <v>0</v>
      </c>
      <c r="AQ668"/>
      <c r="AR668"/>
      <c r="AS668"/>
    </row>
    <row r="669" spans="1:45" s="116" customFormat="1" x14ac:dyDescent="0.25">
      <c r="A669" s="231" t="s">
        <v>96</v>
      </c>
      <c r="B669" s="231"/>
      <c r="C669" s="232">
        <v>2.94</v>
      </c>
      <c r="D669" s="231">
        <v>3.18</v>
      </c>
      <c r="E669" s="232">
        <f t="shared" ref="E669:E672" si="150">D669/C669</f>
        <v>1.0816326530612246</v>
      </c>
      <c r="F669" s="232"/>
      <c r="G669" s="232">
        <v>2.0659999999999998</v>
      </c>
      <c r="H669" s="232">
        <v>49622</v>
      </c>
      <c r="I669" s="232">
        <v>72</v>
      </c>
      <c r="J669" s="232">
        <v>27</v>
      </c>
      <c r="K669" s="232">
        <v>58.93</v>
      </c>
      <c r="L669" s="232">
        <v>1.5827</v>
      </c>
      <c r="M669" s="232"/>
      <c r="N669" s="232">
        <v>0.34</v>
      </c>
      <c r="O669" s="232">
        <v>1.2552000000000001</v>
      </c>
      <c r="P669" s="232">
        <v>5.7</v>
      </c>
      <c r="Q669" s="232">
        <v>5.7</v>
      </c>
      <c r="R669" s="232">
        <v>5.7</v>
      </c>
      <c r="S669" s="232">
        <v>134.90600000000001</v>
      </c>
      <c r="T669" s="232">
        <v>134.90600000000001</v>
      </c>
      <c r="U669" s="232">
        <v>134.90600000000001</v>
      </c>
      <c r="V669" s="232">
        <v>3.78</v>
      </c>
      <c r="W669" s="232">
        <v>3.78</v>
      </c>
      <c r="X669" s="232">
        <v>3.78</v>
      </c>
      <c r="Y669" s="232">
        <v>15</v>
      </c>
      <c r="Z669" s="232">
        <v>15</v>
      </c>
      <c r="AA669" s="232">
        <v>15</v>
      </c>
      <c r="AB669" s="232">
        <v>-0.2102</v>
      </c>
      <c r="AC669" s="232">
        <v>-0.2102</v>
      </c>
      <c r="AD669" s="232">
        <v>-0.2102</v>
      </c>
      <c r="AE669" s="232" t="s">
        <v>53</v>
      </c>
      <c r="AF669" s="232">
        <v>83.8</v>
      </c>
      <c r="AG669" s="232"/>
      <c r="AH669" s="232">
        <v>5.0000000000000001E-3</v>
      </c>
      <c r="AI669" s="232">
        <v>4</v>
      </c>
      <c r="AJ669" s="232">
        <v>3.69</v>
      </c>
      <c r="AK669" s="139">
        <v>9.7000000000000006E-15</v>
      </c>
      <c r="AL669" s="235"/>
      <c r="AM669" s="237">
        <f t="shared" ref="AM669:AM672" si="151">AK669*10000*(AL669)*10000000000</f>
        <v>0</v>
      </c>
      <c r="AQ669"/>
      <c r="AR669"/>
      <c r="AS669"/>
    </row>
    <row r="670" spans="1:45" s="116" customFormat="1" x14ac:dyDescent="0.25">
      <c r="A670" s="231" t="s">
        <v>96</v>
      </c>
      <c r="B670" s="231"/>
      <c r="C670" s="232">
        <v>2.94</v>
      </c>
      <c r="D670" s="231">
        <v>3.23</v>
      </c>
      <c r="E670" s="232">
        <f t="shared" si="150"/>
        <v>1.0986394557823129</v>
      </c>
      <c r="F670" s="232"/>
      <c r="G670" s="232">
        <v>2.0659999999999998</v>
      </c>
      <c r="H670" s="232">
        <v>49622</v>
      </c>
      <c r="I670" s="232">
        <v>72</v>
      </c>
      <c r="J670" s="232">
        <v>27</v>
      </c>
      <c r="K670" s="232">
        <v>58.93</v>
      </c>
      <c r="L670" s="232">
        <v>1.5827</v>
      </c>
      <c r="M670" s="232"/>
      <c r="N670" s="232">
        <v>0.34</v>
      </c>
      <c r="O670" s="232">
        <v>1.2552000000000001</v>
      </c>
      <c r="P670" s="232">
        <v>5.7</v>
      </c>
      <c r="Q670" s="232">
        <v>5.7</v>
      </c>
      <c r="R670" s="232">
        <v>5.7</v>
      </c>
      <c r="S670" s="232">
        <v>134.90600000000001</v>
      </c>
      <c r="T670" s="232">
        <v>134.90600000000001</v>
      </c>
      <c r="U670" s="232">
        <v>134.90600000000001</v>
      </c>
      <c r="V670" s="232">
        <v>3.78</v>
      </c>
      <c r="W670" s="232">
        <v>3.78</v>
      </c>
      <c r="X670" s="232">
        <v>3.78</v>
      </c>
      <c r="Y670" s="232">
        <v>15</v>
      </c>
      <c r="Z670" s="232">
        <v>15</v>
      </c>
      <c r="AA670" s="232">
        <v>15</v>
      </c>
      <c r="AB670" s="232">
        <v>-0.2102</v>
      </c>
      <c r="AC670" s="232">
        <v>-0.2102</v>
      </c>
      <c r="AD670" s="232">
        <v>-0.2102</v>
      </c>
      <c r="AE670" s="232" t="s">
        <v>54</v>
      </c>
      <c r="AF670" s="232">
        <v>131.29</v>
      </c>
      <c r="AG670" s="232"/>
      <c r="AH670" s="232">
        <v>8.0000000000000002E-3</v>
      </c>
      <c r="AI670" s="232">
        <v>4.0999999999999996</v>
      </c>
      <c r="AJ670" s="232">
        <v>4.0999999999999996</v>
      </c>
      <c r="AK670" s="139">
        <v>4.0000000000000002E-22</v>
      </c>
      <c r="AL670" s="235"/>
      <c r="AM670" s="237">
        <f t="shared" si="151"/>
        <v>0</v>
      </c>
      <c r="AQ670"/>
      <c r="AR670"/>
      <c r="AS670"/>
    </row>
    <row r="671" spans="1:45" s="116" customFormat="1" x14ac:dyDescent="0.25">
      <c r="A671" s="231" t="s">
        <v>96</v>
      </c>
      <c r="B671" s="231"/>
      <c r="C671" s="232">
        <v>2.94</v>
      </c>
      <c r="D671" s="231"/>
      <c r="E671" s="232">
        <f t="shared" si="150"/>
        <v>0</v>
      </c>
      <c r="F671" s="232"/>
      <c r="G671" s="232">
        <v>2.0659999999999998</v>
      </c>
      <c r="H671" s="232">
        <v>49622</v>
      </c>
      <c r="I671" s="232">
        <v>72</v>
      </c>
      <c r="J671" s="232">
        <v>27</v>
      </c>
      <c r="K671" s="232">
        <v>58.93</v>
      </c>
      <c r="L671" s="232">
        <v>1.5827</v>
      </c>
      <c r="M671" s="232"/>
      <c r="N671" s="232">
        <v>0.34</v>
      </c>
      <c r="O671" s="232">
        <v>1.2552000000000001</v>
      </c>
      <c r="P671" s="232">
        <v>5.7</v>
      </c>
      <c r="Q671" s="232">
        <v>5.7</v>
      </c>
      <c r="R671" s="232">
        <v>5.7</v>
      </c>
      <c r="S671" s="232">
        <v>134.90600000000001</v>
      </c>
      <c r="T671" s="232">
        <v>134.90600000000001</v>
      </c>
      <c r="U671" s="232">
        <v>134.90600000000001</v>
      </c>
      <c r="V671" s="232">
        <v>3.78</v>
      </c>
      <c r="W671" s="232">
        <v>3.78</v>
      </c>
      <c r="X671" s="232">
        <v>3.78</v>
      </c>
      <c r="Y671" s="232">
        <v>15</v>
      </c>
      <c r="Z671" s="232">
        <v>15</v>
      </c>
      <c r="AA671" s="232">
        <v>15</v>
      </c>
      <c r="AB671" s="232">
        <v>-0.2102</v>
      </c>
      <c r="AC671" s="232">
        <v>-0.2102</v>
      </c>
      <c r="AD671" s="232">
        <v>-0.2102</v>
      </c>
      <c r="AE671" s="232" t="s">
        <v>55</v>
      </c>
      <c r="AF671" s="232">
        <v>146.06</v>
      </c>
      <c r="AG671" s="232"/>
      <c r="AH671" s="232">
        <v>0.21</v>
      </c>
      <c r="AI671" s="232">
        <v>5.13</v>
      </c>
      <c r="AJ671" s="232">
        <v>5.0999999999999996</v>
      </c>
      <c r="AK671" s="234"/>
      <c r="AL671" s="235"/>
      <c r="AM671" s="237">
        <f t="shared" si="151"/>
        <v>0</v>
      </c>
      <c r="AQ671"/>
      <c r="AR671"/>
      <c r="AS671"/>
    </row>
    <row r="672" spans="1:45" s="116" customFormat="1" x14ac:dyDescent="0.25">
      <c r="A672" s="231" t="s">
        <v>96</v>
      </c>
      <c r="B672" s="231"/>
      <c r="C672" s="232">
        <v>2.94</v>
      </c>
      <c r="D672" s="232"/>
      <c r="E672" s="232">
        <f t="shared" si="150"/>
        <v>0</v>
      </c>
      <c r="F672" s="232"/>
      <c r="G672" s="232">
        <v>2.0659999999999998</v>
      </c>
      <c r="H672" s="232">
        <v>49622</v>
      </c>
      <c r="I672" s="232">
        <v>72</v>
      </c>
      <c r="J672" s="232">
        <v>27</v>
      </c>
      <c r="K672" s="232">
        <v>58.93</v>
      </c>
      <c r="L672" s="232">
        <v>1.5827</v>
      </c>
      <c r="M672" s="232"/>
      <c r="N672" s="232">
        <v>0.34</v>
      </c>
      <c r="O672" s="232">
        <v>1.2552000000000001</v>
      </c>
      <c r="P672" s="232">
        <v>5.7</v>
      </c>
      <c r="Q672" s="232">
        <v>5.7</v>
      </c>
      <c r="R672" s="232">
        <v>5.7</v>
      </c>
      <c r="S672" s="232">
        <v>134.90600000000001</v>
      </c>
      <c r="T672" s="232">
        <v>134.90600000000001</v>
      </c>
      <c r="U672" s="232">
        <v>134.90600000000001</v>
      </c>
      <c r="V672" s="232">
        <v>3.78</v>
      </c>
      <c r="W672" s="232">
        <v>3.78</v>
      </c>
      <c r="X672" s="232">
        <v>3.78</v>
      </c>
      <c r="Y672" s="232">
        <v>15</v>
      </c>
      <c r="Z672" s="232">
        <v>15</v>
      </c>
      <c r="AA672" s="232">
        <v>15</v>
      </c>
      <c r="AB672" s="232">
        <v>-0.2102</v>
      </c>
      <c r="AC672" s="232">
        <v>-0.2102</v>
      </c>
      <c r="AD672" s="232">
        <v>-0.2102</v>
      </c>
      <c r="AE672" s="232" t="s">
        <v>56</v>
      </c>
      <c r="AF672" s="232">
        <v>222</v>
      </c>
      <c r="AG672" s="232"/>
      <c r="AH672" s="232">
        <v>8.0000000000000002E-3</v>
      </c>
      <c r="AI672" s="232">
        <v>4.2</v>
      </c>
      <c r="AJ672" s="232">
        <v>4.2</v>
      </c>
      <c r="AK672" s="234">
        <v>1.5699999999999999E-25</v>
      </c>
      <c r="AL672" s="235"/>
      <c r="AM672" s="237">
        <f t="shared" si="151"/>
        <v>0</v>
      </c>
      <c r="AQ672"/>
      <c r="AR672"/>
      <c r="AS672"/>
    </row>
    <row r="673" spans="1:45" s="116" customFormat="1" x14ac:dyDescent="0.25">
      <c r="A673" s="223" t="s">
        <v>97</v>
      </c>
      <c r="B673" s="223"/>
      <c r="C673" s="224">
        <v>2.79278</v>
      </c>
      <c r="D673" s="224">
        <v>2.8</v>
      </c>
      <c r="E673" s="224">
        <f t="shared" si="149"/>
        <v>1.0025852376485078</v>
      </c>
      <c r="F673" s="224"/>
      <c r="G673" s="224">
        <v>1.778</v>
      </c>
      <c r="H673" s="224">
        <v>42091.040000000001</v>
      </c>
      <c r="I673" s="224">
        <v>41</v>
      </c>
      <c r="J673" s="224">
        <v>4</v>
      </c>
      <c r="K673" s="224">
        <v>9.0120000000000005</v>
      </c>
      <c r="L673" s="224">
        <v>2.0066999999999999</v>
      </c>
      <c r="M673" s="224"/>
      <c r="N673" s="224">
        <v>0.34</v>
      </c>
      <c r="O673" s="224">
        <v>1.2552000000000001</v>
      </c>
      <c r="P673" s="224">
        <v>5.7</v>
      </c>
      <c r="Q673" s="224">
        <v>5.7</v>
      </c>
      <c r="R673" s="224">
        <v>5.7</v>
      </c>
      <c r="S673" s="224">
        <v>134.90600000000001</v>
      </c>
      <c r="T673" s="224">
        <v>134.90600000000001</v>
      </c>
      <c r="U673" s="224">
        <v>134.90600000000001</v>
      </c>
      <c r="V673" s="224">
        <v>3.78</v>
      </c>
      <c r="W673" s="224">
        <v>3.78</v>
      </c>
      <c r="X673" s="224">
        <v>3.78</v>
      </c>
      <c r="Y673" s="224">
        <v>15</v>
      </c>
      <c r="Z673" s="224">
        <v>15</v>
      </c>
      <c r="AA673" s="224">
        <v>15</v>
      </c>
      <c r="AB673" s="224">
        <v>-0.24479999999999999</v>
      </c>
      <c r="AC673" s="224">
        <v>-0.24479999999999999</v>
      </c>
      <c r="AD673" s="224">
        <v>-0.24479999999999999</v>
      </c>
      <c r="AE673" s="224" t="s">
        <v>42</v>
      </c>
      <c r="AF673" s="224">
        <v>4.0019999999999998</v>
      </c>
      <c r="AG673" s="225">
        <v>1.213598928416634E-4</v>
      </c>
      <c r="AH673" s="224">
        <v>-0.39</v>
      </c>
      <c r="AI673" s="224">
        <v>2.66</v>
      </c>
      <c r="AJ673" s="224">
        <v>2.6</v>
      </c>
      <c r="AK673" s="226">
        <v>2.9999999999999997E-8</v>
      </c>
      <c r="AL673" s="227"/>
      <c r="AM673" s="115">
        <f t="shared" si="147"/>
        <v>0</v>
      </c>
      <c r="AQ673"/>
      <c r="AR673"/>
      <c r="AS673"/>
    </row>
    <row r="674" spans="1:45" s="116" customFormat="1" x14ac:dyDescent="0.25">
      <c r="A674" s="223" t="s">
        <v>97</v>
      </c>
      <c r="B674" s="223"/>
      <c r="C674" s="224">
        <v>2.79278</v>
      </c>
      <c r="D674" s="224">
        <v>2.82</v>
      </c>
      <c r="E674" s="224">
        <f t="shared" si="149"/>
        <v>1.0097465607745686</v>
      </c>
      <c r="F674" s="224"/>
      <c r="G674" s="224">
        <v>1.778</v>
      </c>
      <c r="H674" s="224">
        <v>42091.040000000001</v>
      </c>
      <c r="I674" s="224">
        <v>41</v>
      </c>
      <c r="J674" s="224">
        <v>4</v>
      </c>
      <c r="K674" s="224">
        <v>9.0120000000000005</v>
      </c>
      <c r="L674" s="224">
        <v>2.0066999999999999</v>
      </c>
      <c r="M674" s="224"/>
      <c r="N674" s="224">
        <v>0.34</v>
      </c>
      <c r="O674" s="224">
        <v>1.2552000000000001</v>
      </c>
      <c r="P674" s="224">
        <v>5.7</v>
      </c>
      <c r="Q674" s="224">
        <v>5.7</v>
      </c>
      <c r="R674" s="224">
        <v>5.7</v>
      </c>
      <c r="S674" s="224">
        <v>134.90600000000001</v>
      </c>
      <c r="T674" s="224">
        <v>134.90600000000001</v>
      </c>
      <c r="U674" s="224">
        <v>134.90600000000001</v>
      </c>
      <c r="V674" s="224">
        <v>3.78</v>
      </c>
      <c r="W674" s="224">
        <v>3.78</v>
      </c>
      <c r="X674" s="224">
        <v>3.78</v>
      </c>
      <c r="Y674" s="224">
        <v>15</v>
      </c>
      <c r="Z674" s="224">
        <v>15</v>
      </c>
      <c r="AA674" s="224">
        <v>15</v>
      </c>
      <c r="AB674" s="224">
        <v>-0.24479999999999999</v>
      </c>
      <c r="AC674" s="224">
        <v>-0.24479999999999999</v>
      </c>
      <c r="AD674" s="224">
        <v>-0.24479999999999999</v>
      </c>
      <c r="AE674" s="224" t="s">
        <v>43</v>
      </c>
      <c r="AF674" s="224">
        <v>2.0099999999999998</v>
      </c>
      <c r="AG674" s="225">
        <v>1.0828692705685033E-4</v>
      </c>
      <c r="AH674" s="224">
        <v>-0.217</v>
      </c>
      <c r="AI674" s="224">
        <v>2.76</v>
      </c>
      <c r="AJ674" s="224">
        <v>2.89</v>
      </c>
      <c r="AK674" s="226">
        <v>8.9999999999999995E-9</v>
      </c>
      <c r="AL674" s="227">
        <v>1.0999999999999999E-2</v>
      </c>
      <c r="AM674" s="115">
        <f t="shared" si="147"/>
        <v>9899.9999999999982</v>
      </c>
      <c r="AQ674"/>
      <c r="AR674"/>
      <c r="AS674"/>
    </row>
    <row r="675" spans="1:45" s="116" customFormat="1" x14ac:dyDescent="0.25">
      <c r="A675" s="223" t="s">
        <v>97</v>
      </c>
      <c r="B675" s="223"/>
      <c r="C675" s="224">
        <v>2.79278</v>
      </c>
      <c r="D675" s="224">
        <v>2.84</v>
      </c>
      <c r="E675" s="224">
        <f t="shared" si="149"/>
        <v>1.0169078839006294</v>
      </c>
      <c r="F675" s="224"/>
      <c r="G675" s="224">
        <v>1.778</v>
      </c>
      <c r="H675" s="224">
        <v>42091.040000000001</v>
      </c>
      <c r="I675" s="224">
        <v>41</v>
      </c>
      <c r="J675" s="224">
        <v>4</v>
      </c>
      <c r="K675" s="224">
        <v>9.0120000000000005</v>
      </c>
      <c r="L675" s="224">
        <v>2.0066999999999999</v>
      </c>
      <c r="M675" s="224"/>
      <c r="N675" s="224">
        <v>0.34</v>
      </c>
      <c r="O675" s="224">
        <v>1.2552000000000001</v>
      </c>
      <c r="P675" s="224">
        <v>5.7</v>
      </c>
      <c r="Q675" s="224">
        <v>5.7</v>
      </c>
      <c r="R675" s="224">
        <v>5.7</v>
      </c>
      <c r="S675" s="224">
        <v>134.90600000000001</v>
      </c>
      <c r="T675" s="224">
        <v>134.90600000000001</v>
      </c>
      <c r="U675" s="224">
        <v>134.90600000000001</v>
      </c>
      <c r="V675" s="224">
        <v>3.78</v>
      </c>
      <c r="W675" s="224">
        <v>3.78</v>
      </c>
      <c r="X675" s="224">
        <v>3.78</v>
      </c>
      <c r="Y675" s="224">
        <v>15</v>
      </c>
      <c r="Z675" s="224">
        <v>15</v>
      </c>
      <c r="AA675" s="224">
        <v>15</v>
      </c>
      <c r="AB675" s="224">
        <v>-0.24479999999999999</v>
      </c>
      <c r="AC675" s="224">
        <v>-0.24479999999999999</v>
      </c>
      <c r="AD675" s="224">
        <v>-0.24479999999999999</v>
      </c>
      <c r="AE675" s="224" t="s">
        <v>44</v>
      </c>
      <c r="AF675" s="224">
        <v>31.998999999999999</v>
      </c>
      <c r="AG675" s="225">
        <v>1.5402755908922099E-5</v>
      </c>
      <c r="AH675" s="224">
        <v>2.1999999999999999E-2</v>
      </c>
      <c r="AI675" s="224">
        <v>2.94</v>
      </c>
      <c r="AJ675" s="224">
        <v>3.46</v>
      </c>
      <c r="AK675" s="226">
        <v>1.4000000000000001E-10</v>
      </c>
      <c r="AL675" s="227"/>
      <c r="AM675" s="115">
        <f t="shared" si="147"/>
        <v>0</v>
      </c>
      <c r="AQ675"/>
      <c r="AR675"/>
      <c r="AS675"/>
    </row>
    <row r="676" spans="1:45" s="116" customFormat="1" x14ac:dyDescent="0.25">
      <c r="A676" s="223" t="s">
        <v>97</v>
      </c>
      <c r="B676" s="223"/>
      <c r="C676" s="224">
        <v>2.79278</v>
      </c>
      <c r="D676" s="223">
        <v>2.82</v>
      </c>
      <c r="E676" s="224">
        <f t="shared" si="149"/>
        <v>1.0097465607745686</v>
      </c>
      <c r="F676" s="224"/>
      <c r="G676" s="224">
        <v>1.778</v>
      </c>
      <c r="H676" s="224">
        <v>42091.040000000001</v>
      </c>
      <c r="I676" s="224">
        <v>41</v>
      </c>
      <c r="J676" s="224">
        <v>4</v>
      </c>
      <c r="K676" s="224">
        <v>9.0120000000000005</v>
      </c>
      <c r="L676" s="224">
        <v>2.0066999999999999</v>
      </c>
      <c r="M676" s="224"/>
      <c r="N676" s="224">
        <v>0.34</v>
      </c>
      <c r="O676" s="224">
        <v>1.2552000000000001</v>
      </c>
      <c r="P676" s="224">
        <v>5.7</v>
      </c>
      <c r="Q676" s="224">
        <v>5.7</v>
      </c>
      <c r="R676" s="224">
        <v>5.7</v>
      </c>
      <c r="S676" s="224">
        <v>134.90600000000001</v>
      </c>
      <c r="T676" s="224">
        <v>134.90600000000001</v>
      </c>
      <c r="U676" s="224">
        <v>134.90600000000001</v>
      </c>
      <c r="V676" s="224">
        <v>3.78</v>
      </c>
      <c r="W676" s="224">
        <v>3.78</v>
      </c>
      <c r="X676" s="224">
        <v>3.78</v>
      </c>
      <c r="Y676" s="224">
        <v>15</v>
      </c>
      <c r="Z676" s="224">
        <v>15</v>
      </c>
      <c r="AA676" s="224">
        <v>15</v>
      </c>
      <c r="AB676" s="224">
        <v>-0.24479999999999999</v>
      </c>
      <c r="AC676" s="224">
        <v>-0.24479999999999999</v>
      </c>
      <c r="AD676" s="224">
        <v>-0.24479999999999999</v>
      </c>
      <c r="AE676" s="224" t="s">
        <v>45</v>
      </c>
      <c r="AF676" s="224">
        <v>44.01</v>
      </c>
      <c r="AG676" s="225">
        <v>8.9625087063364713E-6</v>
      </c>
      <c r="AH676" s="224">
        <v>0.22500000000000001</v>
      </c>
      <c r="AI676" s="224">
        <v>3.24</v>
      </c>
      <c r="AJ676" s="224">
        <v>3.3</v>
      </c>
      <c r="AK676" s="226">
        <v>5.0000000000000003E-10</v>
      </c>
      <c r="AL676" s="227">
        <v>3.5726248853739384</v>
      </c>
      <c r="AM676" s="115">
        <f t="shared" si="147"/>
        <v>178631.24426869696</v>
      </c>
      <c r="AQ676"/>
      <c r="AR676"/>
      <c r="AS676"/>
    </row>
    <row r="677" spans="1:45" s="116" customFormat="1" x14ac:dyDescent="0.25">
      <c r="A677" s="223" t="s">
        <v>97</v>
      </c>
      <c r="B677" s="223"/>
      <c r="C677" s="224">
        <v>2.79278</v>
      </c>
      <c r="D677" s="223">
        <v>2.87</v>
      </c>
      <c r="E677" s="224">
        <f t="shared" si="149"/>
        <v>1.0276498685897206</v>
      </c>
      <c r="F677" s="224"/>
      <c r="G677" s="224">
        <v>1.778</v>
      </c>
      <c r="H677" s="224">
        <v>42091.040000000001</v>
      </c>
      <c r="I677" s="224">
        <v>41</v>
      </c>
      <c r="J677" s="224">
        <v>4</v>
      </c>
      <c r="K677" s="224">
        <v>9.0120000000000005</v>
      </c>
      <c r="L677" s="224">
        <v>2.0066999999999999</v>
      </c>
      <c r="M677" s="224"/>
      <c r="N677" s="224">
        <v>0.34</v>
      </c>
      <c r="O677" s="224">
        <v>1.2552000000000001</v>
      </c>
      <c r="P677" s="224">
        <v>5.7</v>
      </c>
      <c r="Q677" s="224">
        <v>5.7</v>
      </c>
      <c r="R677" s="224">
        <v>5.7</v>
      </c>
      <c r="S677" s="224">
        <v>134.90600000000001</v>
      </c>
      <c r="T677" s="224">
        <v>134.90600000000001</v>
      </c>
      <c r="U677" s="224">
        <v>134.90600000000001</v>
      </c>
      <c r="V677" s="224">
        <v>3.78</v>
      </c>
      <c r="W677" s="224">
        <v>3.78</v>
      </c>
      <c r="X677" s="224">
        <v>3.78</v>
      </c>
      <c r="Y677" s="224">
        <v>15</v>
      </c>
      <c r="Z677" s="224">
        <v>15</v>
      </c>
      <c r="AA677" s="224">
        <v>15</v>
      </c>
      <c r="AB677" s="224">
        <v>-0.24479999999999999</v>
      </c>
      <c r="AC677" s="224">
        <v>-0.24479999999999999</v>
      </c>
      <c r="AD677" s="224">
        <v>-0.24479999999999999</v>
      </c>
      <c r="AE677" s="224" t="s">
        <v>46</v>
      </c>
      <c r="AF677" s="224">
        <v>28</v>
      </c>
      <c r="AG677" s="225">
        <v>1.4859953853764374E-5</v>
      </c>
      <c r="AH677" s="224">
        <v>3.6999999999999998E-2</v>
      </c>
      <c r="AI677" s="224">
        <v>3.13</v>
      </c>
      <c r="AJ677" s="224">
        <v>3.64</v>
      </c>
      <c r="AK677" s="129">
        <v>1.2000000000000001E-11</v>
      </c>
      <c r="AL677" s="227">
        <v>0.11231103229140463</v>
      </c>
      <c r="AM677" s="115">
        <f t="shared" si="147"/>
        <v>134.77323874968556</v>
      </c>
      <c r="AQ677"/>
      <c r="AR677"/>
      <c r="AS677"/>
    </row>
    <row r="678" spans="1:45" s="116" customFormat="1" x14ac:dyDescent="0.25">
      <c r="A678" s="223" t="s">
        <v>97</v>
      </c>
      <c r="B678" s="223"/>
      <c r="C678" s="224">
        <v>2.79278</v>
      </c>
      <c r="D678" s="223">
        <v>2.98</v>
      </c>
      <c r="E678" s="224">
        <f t="shared" si="149"/>
        <v>1.0670371457830548</v>
      </c>
      <c r="F678" s="224"/>
      <c r="G678" s="224">
        <v>1.778</v>
      </c>
      <c r="H678" s="224">
        <v>42091.040000000001</v>
      </c>
      <c r="I678" s="224">
        <v>41</v>
      </c>
      <c r="J678" s="224">
        <v>4</v>
      </c>
      <c r="K678" s="224">
        <v>9.0120000000000005</v>
      </c>
      <c r="L678" s="224">
        <v>2.0066999999999999</v>
      </c>
      <c r="M678" s="224"/>
      <c r="N678" s="224">
        <v>0.34</v>
      </c>
      <c r="O678" s="224">
        <v>1.2552000000000001</v>
      </c>
      <c r="P678" s="224">
        <v>5.7</v>
      </c>
      <c r="Q678" s="224">
        <v>5.7</v>
      </c>
      <c r="R678" s="224">
        <v>5.7</v>
      </c>
      <c r="S678" s="224">
        <v>134.90600000000001</v>
      </c>
      <c r="T678" s="224">
        <v>134.90600000000001</v>
      </c>
      <c r="U678" s="224">
        <v>134.90600000000001</v>
      </c>
      <c r="V678" s="224">
        <v>3.78</v>
      </c>
      <c r="W678" s="224">
        <v>3.78</v>
      </c>
      <c r="X678" s="224">
        <v>3.78</v>
      </c>
      <c r="Y678" s="224">
        <v>15</v>
      </c>
      <c r="Z678" s="224">
        <v>15</v>
      </c>
      <c r="AA678" s="224">
        <v>15</v>
      </c>
      <c r="AB678" s="224">
        <v>-0.24479999999999999</v>
      </c>
      <c r="AC678" s="224">
        <v>-0.24479999999999999</v>
      </c>
      <c r="AD678" s="224">
        <v>-0.24479999999999999</v>
      </c>
      <c r="AE678" s="224" t="s">
        <v>47</v>
      </c>
      <c r="AF678" s="224">
        <v>16.04</v>
      </c>
      <c r="AG678" s="225">
        <v>1.6328551327402565E-5</v>
      </c>
      <c r="AH678" s="224">
        <v>1.0999999999999999E-2</v>
      </c>
      <c r="AI678" s="224">
        <v>3.25</v>
      </c>
      <c r="AJ678" s="224">
        <v>3.8</v>
      </c>
      <c r="AK678" s="129">
        <v>6.0000000000000001E-17</v>
      </c>
      <c r="AL678" s="227">
        <v>1.0200099037302608</v>
      </c>
      <c r="AM678" s="115">
        <f t="shared" si="147"/>
        <v>6.1200594223815644E-3</v>
      </c>
      <c r="AQ678"/>
      <c r="AR678"/>
      <c r="AS678"/>
    </row>
    <row r="679" spans="1:45" s="116" customFormat="1" x14ac:dyDescent="0.25">
      <c r="A679" s="223" t="s">
        <v>97</v>
      </c>
      <c r="B679" s="223"/>
      <c r="C679" s="224">
        <v>2.79278</v>
      </c>
      <c r="D679" s="223">
        <v>2.98</v>
      </c>
      <c r="E679" s="224">
        <f t="shared" si="149"/>
        <v>1.0670371457830548</v>
      </c>
      <c r="F679" s="224"/>
      <c r="G679" s="224">
        <v>1.778</v>
      </c>
      <c r="H679" s="224">
        <v>42091.040000000001</v>
      </c>
      <c r="I679" s="224">
        <v>41</v>
      </c>
      <c r="J679" s="224">
        <v>4</v>
      </c>
      <c r="K679" s="224">
        <v>9.0120000000000005</v>
      </c>
      <c r="L679" s="224">
        <v>2.0066999999999999</v>
      </c>
      <c r="M679" s="224"/>
      <c r="N679" s="224">
        <v>0.34</v>
      </c>
      <c r="O679" s="224">
        <v>1.2552000000000001</v>
      </c>
      <c r="P679" s="224">
        <v>5.7</v>
      </c>
      <c r="Q679" s="224">
        <v>5.7</v>
      </c>
      <c r="R679" s="224">
        <v>5.7</v>
      </c>
      <c r="S679" s="224">
        <v>134.90600000000001</v>
      </c>
      <c r="T679" s="224">
        <v>134.90600000000001</v>
      </c>
      <c r="U679" s="224">
        <v>134.90600000000001</v>
      </c>
      <c r="V679" s="224">
        <v>3.78</v>
      </c>
      <c r="W679" s="224">
        <v>3.78</v>
      </c>
      <c r="X679" s="224">
        <v>3.78</v>
      </c>
      <c r="Y679" s="224">
        <v>15</v>
      </c>
      <c r="Z679" s="224">
        <v>15</v>
      </c>
      <c r="AA679" s="224">
        <v>15</v>
      </c>
      <c r="AB679" s="224">
        <v>-0.24479999999999999</v>
      </c>
      <c r="AC679" s="224">
        <v>-0.24479999999999999</v>
      </c>
      <c r="AD679" s="224">
        <v>-0.24479999999999999</v>
      </c>
      <c r="AE679" s="224" t="s">
        <v>48</v>
      </c>
      <c r="AF679" s="224">
        <v>28.05</v>
      </c>
      <c r="AG679" s="224">
        <v>8.597859657763983E-6</v>
      </c>
      <c r="AH679" s="224">
        <v>8.6999999999999994E-2</v>
      </c>
      <c r="AI679" s="224">
        <v>3.59</v>
      </c>
      <c r="AJ679" s="224">
        <v>3.9</v>
      </c>
      <c r="AK679" s="129">
        <v>2.2E-17</v>
      </c>
      <c r="AL679" s="227"/>
      <c r="AM679" s="230">
        <f t="shared" si="147"/>
        <v>0</v>
      </c>
      <c r="AQ679"/>
      <c r="AR679"/>
      <c r="AS679"/>
    </row>
    <row r="680" spans="1:45" s="116" customFormat="1" x14ac:dyDescent="0.25">
      <c r="A680" s="223" t="s">
        <v>97</v>
      </c>
      <c r="B680" s="223"/>
      <c r="C680" s="224">
        <v>2.79278</v>
      </c>
      <c r="D680" s="223">
        <v>2.99</v>
      </c>
      <c r="E680" s="224">
        <f t="shared" si="149"/>
        <v>1.0706178073460852</v>
      </c>
      <c r="F680" s="224"/>
      <c r="G680" s="224">
        <v>1.778</v>
      </c>
      <c r="H680" s="224">
        <v>42091.040000000001</v>
      </c>
      <c r="I680" s="224">
        <v>41</v>
      </c>
      <c r="J680" s="224">
        <v>4</v>
      </c>
      <c r="K680" s="224">
        <v>9.0120000000000005</v>
      </c>
      <c r="L680" s="224">
        <v>2.0066999999999999</v>
      </c>
      <c r="M680" s="224"/>
      <c r="N680" s="224">
        <v>0.34</v>
      </c>
      <c r="O680" s="224">
        <v>1.2552000000000001</v>
      </c>
      <c r="P680" s="224">
        <v>5.7</v>
      </c>
      <c r="Q680" s="224">
        <v>5.7</v>
      </c>
      <c r="R680" s="224">
        <v>5.7</v>
      </c>
      <c r="S680" s="224">
        <v>134.90600000000001</v>
      </c>
      <c r="T680" s="224">
        <v>134.90600000000001</v>
      </c>
      <c r="U680" s="224">
        <v>134.90600000000001</v>
      </c>
      <c r="V680" s="224">
        <v>3.78</v>
      </c>
      <c r="W680" s="224">
        <v>3.78</v>
      </c>
      <c r="X680" s="224">
        <v>3.78</v>
      </c>
      <c r="Y680" s="224">
        <v>15</v>
      </c>
      <c r="Z680" s="224">
        <v>15</v>
      </c>
      <c r="AA680" s="224">
        <v>15</v>
      </c>
      <c r="AB680" s="224">
        <v>-0.24479999999999999</v>
      </c>
      <c r="AC680" s="224">
        <v>-0.24479999999999999</v>
      </c>
      <c r="AD680" s="224">
        <v>-0.24479999999999999</v>
      </c>
      <c r="AE680" s="224" t="s">
        <v>49</v>
      </c>
      <c r="AF680" s="224">
        <v>30.07</v>
      </c>
      <c r="AG680" s="224">
        <v>7.4674534117532306E-6</v>
      </c>
      <c r="AH680" s="224">
        <v>9.9000000000000005E-2</v>
      </c>
      <c r="AI680" s="224">
        <v>3.72</v>
      </c>
      <c r="AJ680" s="224">
        <v>4</v>
      </c>
      <c r="AK680" s="129">
        <v>2.6999999999999999E-18</v>
      </c>
      <c r="AL680" s="227"/>
      <c r="AM680" s="230">
        <f t="shared" si="147"/>
        <v>0</v>
      </c>
      <c r="AQ680"/>
      <c r="AR680"/>
      <c r="AS680"/>
    </row>
    <row r="681" spans="1:45" s="207" customFormat="1" x14ac:dyDescent="0.25">
      <c r="A681" s="223" t="s">
        <v>97</v>
      </c>
      <c r="B681" s="223"/>
      <c r="C681" s="224">
        <v>2.79278</v>
      </c>
      <c r="D681" s="223">
        <v>3.05</v>
      </c>
      <c r="E681" s="224">
        <f t="shared" si="149"/>
        <v>1.0921017767242676</v>
      </c>
      <c r="F681" s="224"/>
      <c r="G681" s="224">
        <v>1.778</v>
      </c>
      <c r="H681" s="224">
        <v>42091.040000000001</v>
      </c>
      <c r="I681" s="224">
        <v>41</v>
      </c>
      <c r="J681" s="224">
        <v>4</v>
      </c>
      <c r="K681" s="224">
        <v>9.0120000000000005</v>
      </c>
      <c r="L681" s="224">
        <v>2.0066999999999999</v>
      </c>
      <c r="M681" s="224"/>
      <c r="N681" s="224">
        <v>0.34</v>
      </c>
      <c r="O681" s="224">
        <v>1.2552000000000001</v>
      </c>
      <c r="P681" s="224">
        <v>5.7</v>
      </c>
      <c r="Q681" s="224">
        <v>5.7</v>
      </c>
      <c r="R681" s="224">
        <v>5.7</v>
      </c>
      <c r="S681" s="224">
        <v>134.90600000000001</v>
      </c>
      <c r="T681" s="224">
        <v>134.90600000000001</v>
      </c>
      <c r="U681" s="224">
        <v>134.90600000000001</v>
      </c>
      <c r="V681" s="224">
        <v>3.78</v>
      </c>
      <c r="W681" s="224">
        <v>3.78</v>
      </c>
      <c r="X681" s="224">
        <v>3.78</v>
      </c>
      <c r="Y681" s="224">
        <v>15</v>
      </c>
      <c r="Z681" s="224">
        <v>15</v>
      </c>
      <c r="AA681" s="224">
        <v>15</v>
      </c>
      <c r="AB681" s="224">
        <v>-0.24479999999999999</v>
      </c>
      <c r="AC681" s="224">
        <v>-0.24479999999999999</v>
      </c>
      <c r="AD681" s="224">
        <v>-0.24479999999999999</v>
      </c>
      <c r="AE681" s="224" t="s">
        <v>50</v>
      </c>
      <c r="AF681" s="224">
        <v>42.08</v>
      </c>
      <c r="AG681" s="224">
        <v>4.9578486170417476E-6</v>
      </c>
      <c r="AH681" s="224">
        <v>0.14199999999999999</v>
      </c>
      <c r="AI681" s="224">
        <v>4.03</v>
      </c>
      <c r="AJ681" s="224">
        <v>4.5</v>
      </c>
      <c r="AK681" s="129">
        <v>1.8200000000000001E-21</v>
      </c>
      <c r="AL681" s="227"/>
      <c r="AM681" s="230">
        <f t="shared" si="147"/>
        <v>0</v>
      </c>
      <c r="AQ681"/>
      <c r="AR681"/>
      <c r="AS681"/>
    </row>
    <row r="682" spans="1:45" s="207" customFormat="1" x14ac:dyDescent="0.25">
      <c r="A682" s="223" t="s">
        <v>97</v>
      </c>
      <c r="B682" s="223"/>
      <c r="C682" s="224">
        <v>2.79278</v>
      </c>
      <c r="D682" s="223"/>
      <c r="E682" s="224">
        <f t="shared" si="149"/>
        <v>0</v>
      </c>
      <c r="F682" s="224"/>
      <c r="G682" s="224">
        <v>1.778</v>
      </c>
      <c r="H682" s="224">
        <v>42091.040000000001</v>
      </c>
      <c r="I682" s="224">
        <v>41</v>
      </c>
      <c r="J682" s="224">
        <v>4</v>
      </c>
      <c r="K682" s="224">
        <v>9.0120000000000005</v>
      </c>
      <c r="L682" s="224">
        <v>2.0066999999999999</v>
      </c>
      <c r="M682" s="224"/>
      <c r="N682" s="224">
        <v>0.34</v>
      </c>
      <c r="O682" s="224">
        <v>1.2552000000000001</v>
      </c>
      <c r="P682" s="224">
        <v>5.7</v>
      </c>
      <c r="Q682" s="224">
        <v>5.7</v>
      </c>
      <c r="R682" s="224">
        <v>5.7</v>
      </c>
      <c r="S682" s="224">
        <v>134.90600000000001</v>
      </c>
      <c r="T682" s="224">
        <v>134.90600000000001</v>
      </c>
      <c r="U682" s="224">
        <v>134.90600000000001</v>
      </c>
      <c r="V682" s="224">
        <v>3.78</v>
      </c>
      <c r="W682" s="224">
        <v>3.78</v>
      </c>
      <c r="X682" s="224">
        <v>3.78</v>
      </c>
      <c r="Y682" s="224">
        <v>15</v>
      </c>
      <c r="Z682" s="224">
        <v>15</v>
      </c>
      <c r="AA682" s="224">
        <v>15</v>
      </c>
      <c r="AB682" s="224">
        <v>-0.24479999999999999</v>
      </c>
      <c r="AC682" s="224">
        <v>-0.24479999999999999</v>
      </c>
      <c r="AD682" s="224">
        <v>-0.24479999999999999</v>
      </c>
      <c r="AE682" s="224" t="s">
        <v>51</v>
      </c>
      <c r="AF682" s="224">
        <v>44.1</v>
      </c>
      <c r="AG682" s="224">
        <v>4.5187843755253608E-6</v>
      </c>
      <c r="AH682" s="224">
        <v>0.152</v>
      </c>
      <c r="AI682" s="224">
        <v>4.16</v>
      </c>
      <c r="AJ682" s="224">
        <v>4.3</v>
      </c>
      <c r="AK682" s="129">
        <v>1.25E-26</v>
      </c>
      <c r="AL682" s="227"/>
      <c r="AM682" s="230">
        <f t="shared" si="147"/>
        <v>0</v>
      </c>
      <c r="AQ682"/>
      <c r="AR682"/>
      <c r="AS682"/>
    </row>
    <row r="683" spans="1:45" s="207" customFormat="1" x14ac:dyDescent="0.25">
      <c r="A683" s="223" t="s">
        <v>97</v>
      </c>
      <c r="B683" s="223"/>
      <c r="C683" s="224">
        <v>2.79278</v>
      </c>
      <c r="D683" s="223"/>
      <c r="E683" s="224">
        <f t="shared" si="149"/>
        <v>0</v>
      </c>
      <c r="F683" s="224"/>
      <c r="G683" s="224">
        <v>1.778</v>
      </c>
      <c r="H683" s="224">
        <v>42091.040000000001</v>
      </c>
      <c r="I683" s="224">
        <v>41</v>
      </c>
      <c r="J683" s="224">
        <v>4</v>
      </c>
      <c r="K683" s="224">
        <v>9.0120000000000005</v>
      </c>
      <c r="L683" s="224">
        <v>2.0066999999999999</v>
      </c>
      <c r="M683" s="224"/>
      <c r="N683" s="224">
        <v>0.34</v>
      </c>
      <c r="O683" s="224">
        <v>1.2552000000000001</v>
      </c>
      <c r="P683" s="224">
        <v>5.7</v>
      </c>
      <c r="Q683" s="224">
        <v>5.7</v>
      </c>
      <c r="R683" s="224">
        <v>5.7</v>
      </c>
      <c r="S683" s="224">
        <v>134.90600000000001</v>
      </c>
      <c r="T683" s="224">
        <v>134.90600000000001</v>
      </c>
      <c r="U683" s="224">
        <v>134.90600000000001</v>
      </c>
      <c r="V683" s="224">
        <v>3.78</v>
      </c>
      <c r="W683" s="224">
        <v>3.78</v>
      </c>
      <c r="X683" s="224">
        <v>3.78</v>
      </c>
      <c r="Y683" s="224">
        <v>15</v>
      </c>
      <c r="Z683" s="224">
        <v>15</v>
      </c>
      <c r="AA683" s="224">
        <v>15</v>
      </c>
      <c r="AB683" s="224">
        <v>-0.24479999999999999</v>
      </c>
      <c r="AC683" s="224">
        <v>-0.24479999999999999</v>
      </c>
      <c r="AD683" s="224">
        <v>-0.24479999999999999</v>
      </c>
      <c r="AE683" s="224" t="s">
        <v>52</v>
      </c>
      <c r="AF683" s="224">
        <v>58.12</v>
      </c>
      <c r="AG683" s="224">
        <v>2.9135357642312415E-6</v>
      </c>
      <c r="AH683" s="224">
        <v>0.2</v>
      </c>
      <c r="AI683" s="224">
        <v>4.5199999999999996</v>
      </c>
      <c r="AJ683" s="224">
        <v>4.5</v>
      </c>
      <c r="AK683" s="226">
        <v>5.4399999999999996E-28</v>
      </c>
      <c r="AL683" s="227"/>
      <c r="AM683" s="230">
        <f t="shared" si="147"/>
        <v>0</v>
      </c>
      <c r="AQ683"/>
      <c r="AR683"/>
      <c r="AS683"/>
    </row>
    <row r="684" spans="1:45" s="207" customFormat="1" x14ac:dyDescent="0.25">
      <c r="A684" s="223" t="s">
        <v>97</v>
      </c>
      <c r="B684" s="223"/>
      <c r="C684" s="224">
        <v>2.79278</v>
      </c>
      <c r="D684" s="224"/>
      <c r="E684" s="224">
        <f t="shared" si="149"/>
        <v>0</v>
      </c>
      <c r="F684" s="224"/>
      <c r="G684" s="224">
        <v>1.778</v>
      </c>
      <c r="H684" s="224">
        <v>42091.040000000001</v>
      </c>
      <c r="I684" s="224">
        <v>41</v>
      </c>
      <c r="J684" s="224">
        <v>4</v>
      </c>
      <c r="K684" s="224">
        <v>9.0120000000000005</v>
      </c>
      <c r="L684" s="224">
        <v>2.0066999999999999</v>
      </c>
      <c r="M684" s="224"/>
      <c r="N684" s="224">
        <v>0.34</v>
      </c>
      <c r="O684" s="224">
        <v>1.2552000000000001</v>
      </c>
      <c r="P684" s="224">
        <v>5.7</v>
      </c>
      <c r="Q684" s="224">
        <v>5.7</v>
      </c>
      <c r="R684" s="224">
        <v>5.7</v>
      </c>
      <c r="S684" s="224">
        <v>134.90600000000001</v>
      </c>
      <c r="T684" s="224">
        <v>134.90600000000001</v>
      </c>
      <c r="U684" s="224">
        <v>134.90600000000001</v>
      </c>
      <c r="V684" s="224">
        <v>3.78</v>
      </c>
      <c r="W684" s="224">
        <v>3.78</v>
      </c>
      <c r="X684" s="224">
        <v>3.78</v>
      </c>
      <c r="Y684" s="224">
        <v>15</v>
      </c>
      <c r="Z684" s="224">
        <v>15</v>
      </c>
      <c r="AA684" s="224">
        <v>15</v>
      </c>
      <c r="AB684" s="224">
        <v>-0.24479999999999999</v>
      </c>
      <c r="AC684" s="224">
        <v>-0.24479999999999999</v>
      </c>
      <c r="AD684" s="224">
        <v>-0.24479999999999999</v>
      </c>
      <c r="AE684" s="224" t="s">
        <v>58</v>
      </c>
      <c r="AF684" s="224">
        <v>58.12</v>
      </c>
      <c r="AG684" s="224">
        <v>3.1459786150702568E-6</v>
      </c>
      <c r="AH684" s="224">
        <v>0.183</v>
      </c>
      <c r="AI684" s="224">
        <v>4.8</v>
      </c>
      <c r="AJ684" s="224">
        <v>4.42</v>
      </c>
      <c r="AK684" s="226"/>
      <c r="AL684" s="227"/>
      <c r="AM684" s="230">
        <f t="shared" si="147"/>
        <v>0</v>
      </c>
      <c r="AQ684"/>
      <c r="AR684"/>
      <c r="AS684"/>
    </row>
    <row r="685" spans="1:45" s="207" customFormat="1" x14ac:dyDescent="0.25">
      <c r="A685" s="223" t="s">
        <v>97</v>
      </c>
      <c r="B685" s="223"/>
      <c r="C685" s="224">
        <v>2.79278</v>
      </c>
      <c r="D685" s="223">
        <v>3.05</v>
      </c>
      <c r="E685" s="224">
        <f t="shared" ref="E685:E688" si="152">D685/C685</f>
        <v>1.0921017767242676</v>
      </c>
      <c r="F685" s="224"/>
      <c r="G685" s="224">
        <v>1.778</v>
      </c>
      <c r="H685" s="224">
        <v>42091.040000000001</v>
      </c>
      <c r="I685" s="224">
        <v>41</v>
      </c>
      <c r="J685" s="224">
        <v>4</v>
      </c>
      <c r="K685" s="224">
        <v>9.0120000000000005</v>
      </c>
      <c r="L685" s="224">
        <v>2.0066999999999999</v>
      </c>
      <c r="M685" s="224"/>
      <c r="N685" s="224">
        <v>0.34</v>
      </c>
      <c r="O685" s="224">
        <v>1.2552000000000001</v>
      </c>
      <c r="P685" s="224">
        <v>5.7</v>
      </c>
      <c r="Q685" s="224">
        <v>5.7</v>
      </c>
      <c r="R685" s="224">
        <v>5.7</v>
      </c>
      <c r="S685" s="224">
        <v>134.90600000000001</v>
      </c>
      <c r="T685" s="224">
        <v>134.90600000000001</v>
      </c>
      <c r="U685" s="224">
        <v>134.90600000000001</v>
      </c>
      <c r="V685" s="224">
        <v>3.78</v>
      </c>
      <c r="W685" s="224">
        <v>3.78</v>
      </c>
      <c r="X685" s="224">
        <v>3.78</v>
      </c>
      <c r="Y685" s="224">
        <v>15</v>
      </c>
      <c r="Z685" s="224">
        <v>15</v>
      </c>
      <c r="AA685" s="224">
        <v>15</v>
      </c>
      <c r="AB685" s="224">
        <v>-0.24479999999999999</v>
      </c>
      <c r="AC685" s="224">
        <v>-0.24479999999999999</v>
      </c>
      <c r="AD685" s="224">
        <v>-0.24479999999999999</v>
      </c>
      <c r="AE685" s="224" t="s">
        <v>53</v>
      </c>
      <c r="AF685" s="224">
        <v>83.8</v>
      </c>
      <c r="AG685" s="224"/>
      <c r="AH685" s="224">
        <v>5.0000000000000001E-3</v>
      </c>
      <c r="AI685" s="224">
        <v>4</v>
      </c>
      <c r="AJ685" s="224">
        <v>3.69</v>
      </c>
      <c r="AK685" s="129">
        <v>6.5330000000000006E-17</v>
      </c>
      <c r="AL685" s="227"/>
      <c r="AM685" s="230">
        <f t="shared" si="147"/>
        <v>0</v>
      </c>
      <c r="AQ685"/>
      <c r="AR685"/>
      <c r="AS685"/>
    </row>
    <row r="686" spans="1:45" s="207" customFormat="1" x14ac:dyDescent="0.25">
      <c r="A686" s="223" t="s">
        <v>97</v>
      </c>
      <c r="B686" s="223"/>
      <c r="C686" s="224">
        <v>2.79278</v>
      </c>
      <c r="D686" s="223"/>
      <c r="E686" s="224">
        <f t="shared" si="152"/>
        <v>0</v>
      </c>
      <c r="F686" s="224"/>
      <c r="G686" s="224">
        <v>1.778</v>
      </c>
      <c r="H686" s="224">
        <v>42091.040000000001</v>
      </c>
      <c r="I686" s="224">
        <v>41</v>
      </c>
      <c r="J686" s="224">
        <v>4</v>
      </c>
      <c r="K686" s="224">
        <v>9.0120000000000005</v>
      </c>
      <c r="L686" s="224">
        <v>2.0066999999999999</v>
      </c>
      <c r="M686" s="224"/>
      <c r="N686" s="224">
        <v>0.34</v>
      </c>
      <c r="O686" s="224">
        <v>1.2552000000000001</v>
      </c>
      <c r="P686" s="224">
        <v>5.7</v>
      </c>
      <c r="Q686" s="224">
        <v>5.7</v>
      </c>
      <c r="R686" s="224">
        <v>5.7</v>
      </c>
      <c r="S686" s="224">
        <v>134.90600000000001</v>
      </c>
      <c r="T686" s="224">
        <v>134.90600000000001</v>
      </c>
      <c r="U686" s="224">
        <v>134.90600000000001</v>
      </c>
      <c r="V686" s="224">
        <v>3.78</v>
      </c>
      <c r="W686" s="224">
        <v>3.78</v>
      </c>
      <c r="X686" s="224">
        <v>3.78</v>
      </c>
      <c r="Y686" s="224">
        <v>15</v>
      </c>
      <c r="Z686" s="224">
        <v>15</v>
      </c>
      <c r="AA686" s="224">
        <v>15</v>
      </c>
      <c r="AB686" s="224">
        <v>-0.24479999999999999</v>
      </c>
      <c r="AC686" s="224">
        <v>-0.24479999999999999</v>
      </c>
      <c r="AD686" s="224">
        <v>-0.24479999999999999</v>
      </c>
      <c r="AE686" s="224" t="s">
        <v>54</v>
      </c>
      <c r="AF686" s="224">
        <v>131.29</v>
      </c>
      <c r="AG686" s="224"/>
      <c r="AH686" s="224">
        <v>8.0000000000000002E-3</v>
      </c>
      <c r="AI686" s="224">
        <v>4.0999999999999996</v>
      </c>
      <c r="AJ686" s="224">
        <v>4.0999999999999996</v>
      </c>
      <c r="AK686" s="129">
        <v>1.5000000000000001E-26</v>
      </c>
      <c r="AL686" s="227"/>
      <c r="AM686" s="230">
        <f t="shared" si="147"/>
        <v>0</v>
      </c>
      <c r="AQ686"/>
      <c r="AR686"/>
      <c r="AS686"/>
    </row>
    <row r="687" spans="1:45" s="207" customFormat="1" x14ac:dyDescent="0.25">
      <c r="A687" s="223" t="s">
        <v>97</v>
      </c>
      <c r="B687" s="223"/>
      <c r="C687" s="224">
        <v>2.79278</v>
      </c>
      <c r="D687" s="223"/>
      <c r="E687" s="224">
        <f t="shared" si="152"/>
        <v>0</v>
      </c>
      <c r="F687" s="224"/>
      <c r="G687" s="224">
        <v>1.778</v>
      </c>
      <c r="H687" s="224">
        <v>42091.040000000001</v>
      </c>
      <c r="I687" s="224">
        <v>41</v>
      </c>
      <c r="J687" s="224">
        <v>4</v>
      </c>
      <c r="K687" s="224">
        <v>9.0120000000000005</v>
      </c>
      <c r="L687" s="224">
        <v>2.0066999999999999</v>
      </c>
      <c r="M687" s="224"/>
      <c r="N687" s="224">
        <v>0.34</v>
      </c>
      <c r="O687" s="224">
        <v>1.2552000000000001</v>
      </c>
      <c r="P687" s="224">
        <v>5.7</v>
      </c>
      <c r="Q687" s="224">
        <v>5.7</v>
      </c>
      <c r="R687" s="224">
        <v>5.7</v>
      </c>
      <c r="S687" s="224">
        <v>134.90600000000001</v>
      </c>
      <c r="T687" s="224">
        <v>134.90600000000001</v>
      </c>
      <c r="U687" s="224">
        <v>134.90600000000001</v>
      </c>
      <c r="V687" s="224">
        <v>3.78</v>
      </c>
      <c r="W687" s="224">
        <v>3.78</v>
      </c>
      <c r="X687" s="224">
        <v>3.78</v>
      </c>
      <c r="Y687" s="224">
        <v>15</v>
      </c>
      <c r="Z687" s="224">
        <v>15</v>
      </c>
      <c r="AA687" s="224">
        <v>15</v>
      </c>
      <c r="AB687" s="224">
        <v>-0.24479999999999999</v>
      </c>
      <c r="AC687" s="224">
        <v>-0.24479999999999999</v>
      </c>
      <c r="AD687" s="224">
        <v>-0.24479999999999999</v>
      </c>
      <c r="AE687" s="224" t="s">
        <v>55</v>
      </c>
      <c r="AF687" s="224">
        <v>146.06</v>
      </c>
      <c r="AG687" s="224"/>
      <c r="AH687" s="224">
        <v>0.21</v>
      </c>
      <c r="AI687" s="224">
        <v>5.13</v>
      </c>
      <c r="AJ687" s="224">
        <v>5.0999999999999996</v>
      </c>
      <c r="AK687" s="226"/>
      <c r="AL687" s="227"/>
      <c r="AM687" s="230">
        <f t="shared" si="147"/>
        <v>0</v>
      </c>
      <c r="AQ687"/>
      <c r="AR687"/>
      <c r="AS687"/>
    </row>
    <row r="688" spans="1:45" s="207" customFormat="1" x14ac:dyDescent="0.25">
      <c r="A688" s="223" t="s">
        <v>97</v>
      </c>
      <c r="B688" s="223"/>
      <c r="C688" s="224">
        <v>2.79278</v>
      </c>
      <c r="D688" s="224"/>
      <c r="E688" s="224">
        <f t="shared" si="152"/>
        <v>0</v>
      </c>
      <c r="F688" s="224"/>
      <c r="G688" s="224">
        <v>1.778</v>
      </c>
      <c r="H688" s="224">
        <v>42091.040000000001</v>
      </c>
      <c r="I688" s="224">
        <v>41</v>
      </c>
      <c r="J688" s="224">
        <v>4</v>
      </c>
      <c r="K688" s="224">
        <v>9.0120000000000005</v>
      </c>
      <c r="L688" s="224">
        <v>2.0066999999999999</v>
      </c>
      <c r="M688" s="224"/>
      <c r="N688" s="224">
        <v>0.34</v>
      </c>
      <c r="O688" s="224">
        <v>1.2552000000000001</v>
      </c>
      <c r="P688" s="224">
        <v>5.7</v>
      </c>
      <c r="Q688" s="224">
        <v>5.7</v>
      </c>
      <c r="R688" s="224">
        <v>5.7</v>
      </c>
      <c r="S688" s="224">
        <v>134.90600000000001</v>
      </c>
      <c r="T688" s="224">
        <v>134.90600000000001</v>
      </c>
      <c r="U688" s="224">
        <v>134.90600000000001</v>
      </c>
      <c r="V688" s="224">
        <v>3.78</v>
      </c>
      <c r="W688" s="224">
        <v>3.78</v>
      </c>
      <c r="X688" s="224">
        <v>3.78</v>
      </c>
      <c r="Y688" s="224">
        <v>15</v>
      </c>
      <c r="Z688" s="224">
        <v>15</v>
      </c>
      <c r="AA688" s="224">
        <v>15</v>
      </c>
      <c r="AB688" s="224">
        <v>-0.24479999999999999</v>
      </c>
      <c r="AC688" s="224">
        <v>-0.24479999999999999</v>
      </c>
      <c r="AD688" s="224">
        <v>-0.24479999999999999</v>
      </c>
      <c r="AE688" s="224" t="s">
        <v>56</v>
      </c>
      <c r="AF688" s="224">
        <v>222</v>
      </c>
      <c r="AG688" s="224"/>
      <c r="AH688" s="224">
        <v>8.0000000000000002E-3</v>
      </c>
      <c r="AI688" s="224">
        <v>4.2</v>
      </c>
      <c r="AJ688" s="224">
        <v>4.2</v>
      </c>
      <c r="AK688" s="226">
        <v>2.6700000000000002E-31</v>
      </c>
      <c r="AL688" s="227"/>
      <c r="AM688" s="230">
        <f t="shared" si="147"/>
        <v>0</v>
      </c>
      <c r="AQ688"/>
      <c r="AR688"/>
      <c r="AS688"/>
    </row>
    <row r="689" spans="1:45" s="207" customFormat="1" x14ac:dyDescent="0.25">
      <c r="A689" s="231" t="s">
        <v>98</v>
      </c>
      <c r="B689" s="231"/>
      <c r="C689" s="232">
        <v>3.12</v>
      </c>
      <c r="D689" s="232">
        <v>3.13</v>
      </c>
      <c r="E689" s="232">
        <f t="shared" si="149"/>
        <v>1.0032051282051282</v>
      </c>
      <c r="F689" s="232"/>
      <c r="G689" s="232">
        <v>2.2799999999999998</v>
      </c>
      <c r="H689" s="232">
        <v>38743</v>
      </c>
      <c r="I689" s="232">
        <v>92</v>
      </c>
      <c r="J689" s="232">
        <v>48</v>
      </c>
      <c r="K689" s="232">
        <v>112.411</v>
      </c>
      <c r="L689" s="232">
        <v>1.1739999999999999</v>
      </c>
      <c r="M689" s="232"/>
      <c r="N689" s="232">
        <v>0.34</v>
      </c>
      <c r="O689" s="232">
        <v>1.2552000000000001</v>
      </c>
      <c r="P689" s="232">
        <v>5.7</v>
      </c>
      <c r="Q689" s="232">
        <v>5.7</v>
      </c>
      <c r="R689" s="232">
        <v>5.7</v>
      </c>
      <c r="S689" s="232">
        <v>134.90600000000001</v>
      </c>
      <c r="T689" s="232">
        <v>134.90600000000001</v>
      </c>
      <c r="U689" s="232">
        <v>134.90600000000001</v>
      </c>
      <c r="V689" s="232">
        <v>3.78</v>
      </c>
      <c r="W689" s="232">
        <v>3.78</v>
      </c>
      <c r="X689" s="232">
        <v>3.78</v>
      </c>
      <c r="Y689" s="232">
        <v>15</v>
      </c>
      <c r="Z689" s="232">
        <v>15</v>
      </c>
      <c r="AA689" s="232">
        <v>15</v>
      </c>
      <c r="AB689" s="232">
        <v>-0.2311</v>
      </c>
      <c r="AC689" s="232">
        <f t="shared" ref="AC689:AD700" si="153">AB689</f>
        <v>-0.2311</v>
      </c>
      <c r="AD689" s="232">
        <f t="shared" si="153"/>
        <v>-0.2311</v>
      </c>
      <c r="AE689" s="232" t="s">
        <v>42</v>
      </c>
      <c r="AF689" s="232">
        <v>4.0019999999999998</v>
      </c>
      <c r="AG689" s="233">
        <v>1.213598928416634E-4</v>
      </c>
      <c r="AH689" s="232">
        <v>-0.39</v>
      </c>
      <c r="AI689" s="232">
        <v>2.66</v>
      </c>
      <c r="AJ689" s="232">
        <v>2.6</v>
      </c>
      <c r="AK689" s="234">
        <v>4.5499999999999997E-8</v>
      </c>
      <c r="AL689" s="235"/>
      <c r="AM689" s="137">
        <f t="shared" si="147"/>
        <v>0</v>
      </c>
      <c r="AQ689"/>
      <c r="AR689"/>
      <c r="AS689"/>
    </row>
    <row r="690" spans="1:45" s="207" customFormat="1" x14ac:dyDescent="0.25">
      <c r="A690" s="231" t="s">
        <v>98</v>
      </c>
      <c r="B690" s="231"/>
      <c r="C690" s="232">
        <v>3.12</v>
      </c>
      <c r="D690" s="232">
        <v>3.1440000000000001</v>
      </c>
      <c r="E690" s="232">
        <f t="shared" si="149"/>
        <v>1.0076923076923077</v>
      </c>
      <c r="F690" s="232"/>
      <c r="G690" s="232">
        <v>2.2799999999999998</v>
      </c>
      <c r="H690" s="232">
        <v>38743</v>
      </c>
      <c r="I690" s="232">
        <v>92</v>
      </c>
      <c r="J690" s="232">
        <v>48</v>
      </c>
      <c r="K690" s="232">
        <v>112.411</v>
      </c>
      <c r="L690" s="232">
        <v>1.1739999999999999</v>
      </c>
      <c r="M690" s="232"/>
      <c r="N690" s="232">
        <v>0.34</v>
      </c>
      <c r="O690" s="232">
        <v>1.2552000000000001</v>
      </c>
      <c r="P690" s="232">
        <v>5.7</v>
      </c>
      <c r="Q690" s="232">
        <v>5.7</v>
      </c>
      <c r="R690" s="232">
        <v>5.7</v>
      </c>
      <c r="S690" s="232">
        <v>134.90600000000001</v>
      </c>
      <c r="T690" s="232">
        <v>134.90600000000001</v>
      </c>
      <c r="U690" s="232">
        <v>134.90600000000001</v>
      </c>
      <c r="V690" s="232">
        <v>3.78</v>
      </c>
      <c r="W690" s="232">
        <v>3.78</v>
      </c>
      <c r="X690" s="232">
        <v>3.78</v>
      </c>
      <c r="Y690" s="232">
        <v>15</v>
      </c>
      <c r="Z690" s="232">
        <v>15</v>
      </c>
      <c r="AA690" s="232">
        <v>15</v>
      </c>
      <c r="AB690" s="232">
        <f>AB689</f>
        <v>-0.2311</v>
      </c>
      <c r="AC690" s="232">
        <f t="shared" si="153"/>
        <v>-0.2311</v>
      </c>
      <c r="AD690" s="232">
        <f t="shared" si="153"/>
        <v>-0.2311</v>
      </c>
      <c r="AE690" s="232" t="s">
        <v>43</v>
      </c>
      <c r="AF690" s="232">
        <v>2.0099999999999998</v>
      </c>
      <c r="AG690" s="233">
        <v>1.0828692705685033E-4</v>
      </c>
      <c r="AH690" s="232">
        <v>-0.217</v>
      </c>
      <c r="AI690" s="232">
        <v>2.76</v>
      </c>
      <c r="AJ690" s="232">
        <v>2.89</v>
      </c>
      <c r="AK690" s="234">
        <v>2.1999999999999998E-8</v>
      </c>
      <c r="AL690" s="235">
        <v>1.0999999999999999E-2</v>
      </c>
      <c r="AM690" s="137">
        <f t="shared" si="147"/>
        <v>24199.999999999996</v>
      </c>
      <c r="AQ690"/>
      <c r="AR690"/>
      <c r="AS690"/>
    </row>
    <row r="691" spans="1:45" s="207" customFormat="1" x14ac:dyDescent="0.25">
      <c r="A691" s="231" t="s">
        <v>98</v>
      </c>
      <c r="B691" s="231"/>
      <c r="C691" s="232">
        <v>3.12</v>
      </c>
      <c r="D691" s="232">
        <v>3.17</v>
      </c>
      <c r="E691" s="232">
        <f t="shared" si="149"/>
        <v>1.016025641025641</v>
      </c>
      <c r="F691" s="232"/>
      <c r="G691" s="232">
        <v>2.2799999999999998</v>
      </c>
      <c r="H691" s="232">
        <v>38743</v>
      </c>
      <c r="I691" s="232">
        <v>92</v>
      </c>
      <c r="J691" s="232">
        <v>48</v>
      </c>
      <c r="K691" s="232">
        <v>112.411</v>
      </c>
      <c r="L691" s="232">
        <v>1.1739999999999999</v>
      </c>
      <c r="M691" s="232"/>
      <c r="N691" s="232">
        <v>0.34</v>
      </c>
      <c r="O691" s="232">
        <v>1.2552000000000001</v>
      </c>
      <c r="P691" s="232">
        <v>5.7</v>
      </c>
      <c r="Q691" s="232">
        <v>5.7</v>
      </c>
      <c r="R691" s="232">
        <v>5.7</v>
      </c>
      <c r="S691" s="232">
        <v>134.90600000000001</v>
      </c>
      <c r="T691" s="232">
        <v>134.90600000000001</v>
      </c>
      <c r="U691" s="232">
        <v>134.90600000000001</v>
      </c>
      <c r="V691" s="232">
        <v>3.78</v>
      </c>
      <c r="W691" s="232">
        <v>3.78</v>
      </c>
      <c r="X691" s="232">
        <v>3.78</v>
      </c>
      <c r="Y691" s="232">
        <v>15</v>
      </c>
      <c r="Z691" s="232">
        <v>15</v>
      </c>
      <c r="AA691" s="232">
        <v>15</v>
      </c>
      <c r="AB691" s="232">
        <f t="shared" ref="AB691:AB704" si="154">AB690</f>
        <v>-0.2311</v>
      </c>
      <c r="AC691" s="232">
        <f t="shared" si="153"/>
        <v>-0.2311</v>
      </c>
      <c r="AD691" s="232">
        <f t="shared" si="153"/>
        <v>-0.2311</v>
      </c>
      <c r="AE691" s="232" t="s">
        <v>44</v>
      </c>
      <c r="AF691" s="232">
        <v>31.998999999999999</v>
      </c>
      <c r="AG691" s="233">
        <v>1.5402755908922099E-5</v>
      </c>
      <c r="AH691" s="232">
        <v>2.1999999999999999E-2</v>
      </c>
      <c r="AI691" s="232">
        <v>2.94</v>
      </c>
      <c r="AJ691" s="232">
        <v>3.46</v>
      </c>
      <c r="AK691" s="234">
        <v>9.5000000000000003E-10</v>
      </c>
      <c r="AL691" s="235"/>
      <c r="AM691" s="137">
        <f t="shared" si="147"/>
        <v>0</v>
      </c>
      <c r="AQ691"/>
      <c r="AR691"/>
      <c r="AS691"/>
    </row>
    <row r="692" spans="1:45" s="207" customFormat="1" x14ac:dyDescent="0.25">
      <c r="A692" s="231" t="s">
        <v>98</v>
      </c>
      <c r="B692" s="231"/>
      <c r="C692" s="232">
        <v>3.12</v>
      </c>
      <c r="D692" s="231">
        <v>3.14</v>
      </c>
      <c r="E692" s="232">
        <f t="shared" si="149"/>
        <v>1.0064102564102564</v>
      </c>
      <c r="F692" s="232"/>
      <c r="G692" s="232">
        <v>2.2799999999999998</v>
      </c>
      <c r="H692" s="232">
        <v>38743</v>
      </c>
      <c r="I692" s="232">
        <v>92</v>
      </c>
      <c r="J692" s="232">
        <v>48</v>
      </c>
      <c r="K692" s="232">
        <v>112.411</v>
      </c>
      <c r="L692" s="232">
        <v>1.1739999999999999</v>
      </c>
      <c r="M692" s="232"/>
      <c r="N692" s="232">
        <v>0.34</v>
      </c>
      <c r="O692" s="232">
        <v>1.2552000000000001</v>
      </c>
      <c r="P692" s="232">
        <v>5.7</v>
      </c>
      <c r="Q692" s="232">
        <v>5.7</v>
      </c>
      <c r="R692" s="232">
        <v>5.7</v>
      </c>
      <c r="S692" s="232">
        <v>134.90600000000001</v>
      </c>
      <c r="T692" s="232">
        <v>134.90600000000001</v>
      </c>
      <c r="U692" s="232">
        <v>134.90600000000001</v>
      </c>
      <c r="V692" s="232">
        <v>3.78</v>
      </c>
      <c r="W692" s="232">
        <v>3.78</v>
      </c>
      <c r="X692" s="232">
        <v>3.78</v>
      </c>
      <c r="Y692" s="232">
        <v>15</v>
      </c>
      <c r="Z692" s="232">
        <v>15</v>
      </c>
      <c r="AA692" s="232">
        <v>15</v>
      </c>
      <c r="AB692" s="232">
        <f t="shared" si="154"/>
        <v>-0.2311</v>
      </c>
      <c r="AC692" s="232">
        <f t="shared" si="153"/>
        <v>-0.2311</v>
      </c>
      <c r="AD692" s="232">
        <f t="shared" si="153"/>
        <v>-0.2311</v>
      </c>
      <c r="AE692" s="232" t="s">
        <v>45</v>
      </c>
      <c r="AF692" s="232">
        <v>44.01</v>
      </c>
      <c r="AG692" s="233">
        <v>8.9625087063364713E-6</v>
      </c>
      <c r="AH692" s="232">
        <v>0.22500000000000001</v>
      </c>
      <c r="AI692" s="232">
        <v>3.24</v>
      </c>
      <c r="AJ692" s="232">
        <v>3.3</v>
      </c>
      <c r="AK692" s="234">
        <v>2.0000000000000001E-9</v>
      </c>
      <c r="AL692" s="235">
        <v>2.3616868212848336</v>
      </c>
      <c r="AM692" s="137">
        <f t="shared" si="147"/>
        <v>472337.36425696674</v>
      </c>
      <c r="AQ692"/>
      <c r="AR692"/>
      <c r="AS692"/>
    </row>
    <row r="693" spans="1:45" s="216" customFormat="1" x14ac:dyDescent="0.25">
      <c r="A693" s="231" t="s">
        <v>98</v>
      </c>
      <c r="B693" s="231"/>
      <c r="C693" s="232">
        <v>3.12</v>
      </c>
      <c r="D693" s="231">
        <v>3.2</v>
      </c>
      <c r="E693" s="232">
        <f t="shared" si="149"/>
        <v>1.0256410256410258</v>
      </c>
      <c r="F693" s="232"/>
      <c r="G693" s="232">
        <v>2.2799999999999998</v>
      </c>
      <c r="H693" s="232">
        <v>38743</v>
      </c>
      <c r="I693" s="232">
        <v>92</v>
      </c>
      <c r="J693" s="232">
        <v>48</v>
      </c>
      <c r="K693" s="232">
        <v>112.411</v>
      </c>
      <c r="L693" s="232">
        <v>1.1739999999999999</v>
      </c>
      <c r="M693" s="232"/>
      <c r="N693" s="232">
        <v>0.34</v>
      </c>
      <c r="O693" s="232">
        <v>1.2552000000000001</v>
      </c>
      <c r="P693" s="232">
        <v>5.7</v>
      </c>
      <c r="Q693" s="232">
        <v>5.7</v>
      </c>
      <c r="R693" s="232">
        <v>5.7</v>
      </c>
      <c r="S693" s="232">
        <v>134.90600000000001</v>
      </c>
      <c r="T693" s="232">
        <v>134.90600000000001</v>
      </c>
      <c r="U693" s="232">
        <v>134.90600000000001</v>
      </c>
      <c r="V693" s="232">
        <v>3.78</v>
      </c>
      <c r="W693" s="232">
        <v>3.78</v>
      </c>
      <c r="X693" s="232">
        <v>3.78</v>
      </c>
      <c r="Y693" s="232">
        <v>15</v>
      </c>
      <c r="Z693" s="232">
        <v>15</v>
      </c>
      <c r="AA693" s="232">
        <v>15</v>
      </c>
      <c r="AB693" s="232">
        <f t="shared" si="154"/>
        <v>-0.2311</v>
      </c>
      <c r="AC693" s="232">
        <f t="shared" si="153"/>
        <v>-0.2311</v>
      </c>
      <c r="AD693" s="232">
        <f t="shared" si="153"/>
        <v>-0.2311</v>
      </c>
      <c r="AE693" s="232" t="s">
        <v>46</v>
      </c>
      <c r="AF693" s="232">
        <v>28</v>
      </c>
      <c r="AG693" s="233">
        <v>1.4859953853764374E-5</v>
      </c>
      <c r="AH693" s="232">
        <v>3.6999999999999998E-2</v>
      </c>
      <c r="AI693" s="232">
        <v>3.13</v>
      </c>
      <c r="AJ693" s="232">
        <v>3.64</v>
      </c>
      <c r="AK693" s="139">
        <v>2.8000000000000002E-10</v>
      </c>
      <c r="AL693" s="235">
        <v>0.16467222498650003</v>
      </c>
      <c r="AM693" s="137">
        <f t="shared" si="147"/>
        <v>4610.8222996220011</v>
      </c>
      <c r="AQ693"/>
      <c r="AR693"/>
      <c r="AS693"/>
    </row>
    <row r="694" spans="1:45" s="216" customFormat="1" x14ac:dyDescent="0.25">
      <c r="A694" s="231" t="s">
        <v>98</v>
      </c>
      <c r="B694" s="231"/>
      <c r="C694" s="232">
        <v>3.12</v>
      </c>
      <c r="D694" s="231">
        <v>3.29</v>
      </c>
      <c r="E694" s="232">
        <f t="shared" si="149"/>
        <v>1.0544871794871795</v>
      </c>
      <c r="F694" s="232"/>
      <c r="G694" s="232">
        <v>2.2799999999999998</v>
      </c>
      <c r="H694" s="232">
        <v>38743</v>
      </c>
      <c r="I694" s="232">
        <v>92</v>
      </c>
      <c r="J694" s="232">
        <v>48</v>
      </c>
      <c r="K694" s="232">
        <v>112.411</v>
      </c>
      <c r="L694" s="232">
        <v>1.1739999999999999</v>
      </c>
      <c r="M694" s="232"/>
      <c r="N694" s="232">
        <v>0.34</v>
      </c>
      <c r="O694" s="232">
        <v>1.2552000000000001</v>
      </c>
      <c r="P694" s="232">
        <v>5.7</v>
      </c>
      <c r="Q694" s="232">
        <v>5.7</v>
      </c>
      <c r="R694" s="232">
        <v>5.7</v>
      </c>
      <c r="S694" s="232">
        <v>134.90600000000001</v>
      </c>
      <c r="T694" s="232">
        <v>134.90600000000001</v>
      </c>
      <c r="U694" s="232">
        <v>134.90600000000001</v>
      </c>
      <c r="V694" s="232">
        <v>3.78</v>
      </c>
      <c r="W694" s="232">
        <v>3.78</v>
      </c>
      <c r="X694" s="232">
        <v>3.78</v>
      </c>
      <c r="Y694" s="232">
        <v>15</v>
      </c>
      <c r="Z694" s="232">
        <v>15</v>
      </c>
      <c r="AA694" s="232">
        <v>15</v>
      </c>
      <c r="AB694" s="232">
        <f t="shared" si="154"/>
        <v>-0.2311</v>
      </c>
      <c r="AC694" s="232">
        <f t="shared" si="153"/>
        <v>-0.2311</v>
      </c>
      <c r="AD694" s="232">
        <f t="shared" si="153"/>
        <v>-0.2311</v>
      </c>
      <c r="AE694" s="232" t="s">
        <v>47</v>
      </c>
      <c r="AF694" s="232">
        <v>16.04</v>
      </c>
      <c r="AG694" s="233">
        <v>1.6328551327402565E-5</v>
      </c>
      <c r="AH694" s="232">
        <v>1.0999999999999999E-2</v>
      </c>
      <c r="AI694" s="232">
        <v>3.25</v>
      </c>
      <c r="AJ694" s="232">
        <v>3.8</v>
      </c>
      <c r="AK694" s="139">
        <v>1.4000000000000001E-12</v>
      </c>
      <c r="AL694" s="235">
        <v>1.6107360234505275</v>
      </c>
      <c r="AM694" s="137">
        <f t="shared" si="147"/>
        <v>225.50304328307388</v>
      </c>
      <c r="AQ694"/>
      <c r="AR694"/>
      <c r="AS694"/>
    </row>
    <row r="695" spans="1:45" s="216" customFormat="1" x14ac:dyDescent="0.25">
      <c r="A695" s="231" t="s">
        <v>98</v>
      </c>
      <c r="B695" s="231"/>
      <c r="C695" s="232">
        <v>3.12</v>
      </c>
      <c r="D695" s="231">
        <v>3.29</v>
      </c>
      <c r="E695" s="232">
        <f t="shared" si="149"/>
        <v>1.0544871794871795</v>
      </c>
      <c r="F695" s="232"/>
      <c r="G695" s="232">
        <v>2.2799999999999998</v>
      </c>
      <c r="H695" s="232">
        <v>38743</v>
      </c>
      <c r="I695" s="232">
        <v>92</v>
      </c>
      <c r="J695" s="232">
        <v>48</v>
      </c>
      <c r="K695" s="232">
        <v>112.411</v>
      </c>
      <c r="L695" s="232">
        <v>1.1739999999999999</v>
      </c>
      <c r="M695" s="232"/>
      <c r="N695" s="232">
        <v>0.34</v>
      </c>
      <c r="O695" s="232">
        <v>1.2552000000000001</v>
      </c>
      <c r="P695" s="232">
        <v>5.7</v>
      </c>
      <c r="Q695" s="232">
        <v>5.7</v>
      </c>
      <c r="R695" s="232">
        <v>5.7</v>
      </c>
      <c r="S695" s="232">
        <v>134.90600000000001</v>
      </c>
      <c r="T695" s="232">
        <v>134.90600000000001</v>
      </c>
      <c r="U695" s="232">
        <v>134.90600000000001</v>
      </c>
      <c r="V695" s="232">
        <v>3.78</v>
      </c>
      <c r="W695" s="232">
        <v>3.78</v>
      </c>
      <c r="X695" s="232">
        <v>3.78</v>
      </c>
      <c r="Y695" s="232">
        <v>15</v>
      </c>
      <c r="Z695" s="232">
        <v>15</v>
      </c>
      <c r="AA695" s="232">
        <v>15</v>
      </c>
      <c r="AB695" s="232">
        <f t="shared" si="154"/>
        <v>-0.2311</v>
      </c>
      <c r="AC695" s="232">
        <f t="shared" si="153"/>
        <v>-0.2311</v>
      </c>
      <c r="AD695" s="232">
        <f t="shared" si="153"/>
        <v>-0.2311</v>
      </c>
      <c r="AE695" s="232" t="s">
        <v>48</v>
      </c>
      <c r="AF695" s="232">
        <v>28.05</v>
      </c>
      <c r="AG695" s="232">
        <v>8.597859657763983E-6</v>
      </c>
      <c r="AH695" s="232">
        <v>8.6999999999999994E-2</v>
      </c>
      <c r="AI695" s="232">
        <v>3.59</v>
      </c>
      <c r="AJ695" s="232">
        <v>3.9</v>
      </c>
      <c r="AK695" s="139">
        <v>2.7399999999999999E-13</v>
      </c>
      <c r="AL695" s="235"/>
      <c r="AM695" s="237">
        <f t="shared" si="147"/>
        <v>0</v>
      </c>
      <c r="AQ695"/>
      <c r="AR695"/>
      <c r="AS695"/>
    </row>
    <row r="696" spans="1:45" s="216" customFormat="1" x14ac:dyDescent="0.25">
      <c r="A696" s="231" t="s">
        <v>98</v>
      </c>
      <c r="B696" s="231"/>
      <c r="C696" s="232">
        <v>3.12</v>
      </c>
      <c r="D696" s="231">
        <v>3.3</v>
      </c>
      <c r="E696" s="232">
        <f t="shared" si="149"/>
        <v>1.0576923076923077</v>
      </c>
      <c r="F696" s="232"/>
      <c r="G696" s="232">
        <v>2.2799999999999998</v>
      </c>
      <c r="H696" s="232">
        <v>38743</v>
      </c>
      <c r="I696" s="232">
        <v>92</v>
      </c>
      <c r="J696" s="232">
        <v>48</v>
      </c>
      <c r="K696" s="232">
        <v>112.411</v>
      </c>
      <c r="L696" s="232">
        <v>1.1739999999999999</v>
      </c>
      <c r="M696" s="232"/>
      <c r="N696" s="232">
        <v>0.34</v>
      </c>
      <c r="O696" s="232">
        <v>1.2552000000000001</v>
      </c>
      <c r="P696" s="232">
        <v>5.7</v>
      </c>
      <c r="Q696" s="232">
        <v>5.7</v>
      </c>
      <c r="R696" s="232">
        <v>5.7</v>
      </c>
      <c r="S696" s="232">
        <v>134.90600000000001</v>
      </c>
      <c r="T696" s="232">
        <v>134.90600000000001</v>
      </c>
      <c r="U696" s="232">
        <v>134.90600000000001</v>
      </c>
      <c r="V696" s="232">
        <v>3.78</v>
      </c>
      <c r="W696" s="232">
        <v>3.78</v>
      </c>
      <c r="X696" s="232">
        <v>3.78</v>
      </c>
      <c r="Y696" s="232">
        <v>15</v>
      </c>
      <c r="Z696" s="232">
        <v>15</v>
      </c>
      <c r="AA696" s="232">
        <v>15</v>
      </c>
      <c r="AB696" s="232">
        <f t="shared" si="154"/>
        <v>-0.2311</v>
      </c>
      <c r="AC696" s="232">
        <f t="shared" si="153"/>
        <v>-0.2311</v>
      </c>
      <c r="AD696" s="232">
        <f t="shared" si="153"/>
        <v>-0.2311</v>
      </c>
      <c r="AE696" s="232" t="s">
        <v>49</v>
      </c>
      <c r="AF696" s="232">
        <v>30.07</v>
      </c>
      <c r="AG696" s="232">
        <v>7.4674534117532306E-6</v>
      </c>
      <c r="AH696" s="232">
        <v>9.9000000000000005E-2</v>
      </c>
      <c r="AI696" s="232">
        <v>3.72</v>
      </c>
      <c r="AJ696" s="232">
        <v>4</v>
      </c>
      <c r="AK696" s="139">
        <v>7.5199999999999998E-14</v>
      </c>
      <c r="AL696" s="235"/>
      <c r="AM696" s="237">
        <f t="shared" si="147"/>
        <v>0</v>
      </c>
      <c r="AQ696"/>
      <c r="AR696"/>
      <c r="AS696"/>
    </row>
    <row r="697" spans="1:45" s="216" customFormat="1" x14ac:dyDescent="0.25">
      <c r="A697" s="231" t="s">
        <v>98</v>
      </c>
      <c r="B697" s="231"/>
      <c r="C697" s="232">
        <v>3.12</v>
      </c>
      <c r="D697" s="231">
        <v>3.36</v>
      </c>
      <c r="E697" s="232">
        <f t="shared" si="149"/>
        <v>1.0769230769230769</v>
      </c>
      <c r="F697" s="232"/>
      <c r="G697" s="232">
        <v>2.2799999999999998</v>
      </c>
      <c r="H697" s="232">
        <v>38743</v>
      </c>
      <c r="I697" s="232">
        <v>92</v>
      </c>
      <c r="J697" s="232">
        <v>48</v>
      </c>
      <c r="K697" s="232">
        <v>112.411</v>
      </c>
      <c r="L697" s="232">
        <v>1.1739999999999999</v>
      </c>
      <c r="M697" s="232"/>
      <c r="N697" s="232">
        <v>0.34</v>
      </c>
      <c r="O697" s="232">
        <v>1.2552000000000001</v>
      </c>
      <c r="P697" s="232">
        <v>5.7</v>
      </c>
      <c r="Q697" s="232">
        <v>5.7</v>
      </c>
      <c r="R697" s="232">
        <v>5.7</v>
      </c>
      <c r="S697" s="232">
        <v>134.90600000000001</v>
      </c>
      <c r="T697" s="232">
        <v>134.90600000000001</v>
      </c>
      <c r="U697" s="232">
        <v>134.90600000000001</v>
      </c>
      <c r="V697" s="232">
        <v>3.78</v>
      </c>
      <c r="W697" s="232">
        <v>3.78</v>
      </c>
      <c r="X697" s="232">
        <v>3.78</v>
      </c>
      <c r="Y697" s="232">
        <v>15</v>
      </c>
      <c r="Z697" s="232">
        <v>15</v>
      </c>
      <c r="AA697" s="232">
        <v>15</v>
      </c>
      <c r="AB697" s="232">
        <f t="shared" si="154"/>
        <v>-0.2311</v>
      </c>
      <c r="AC697" s="232">
        <f t="shared" si="153"/>
        <v>-0.2311</v>
      </c>
      <c r="AD697" s="232">
        <f t="shared" si="153"/>
        <v>-0.2311</v>
      </c>
      <c r="AE697" s="232" t="s">
        <v>50</v>
      </c>
      <c r="AF697" s="232">
        <v>42.08</v>
      </c>
      <c r="AG697" s="232">
        <v>4.9578486170417476E-6</v>
      </c>
      <c r="AH697" s="232">
        <v>0.14199999999999999</v>
      </c>
      <c r="AI697" s="232">
        <v>4.03</v>
      </c>
      <c r="AJ697" s="232">
        <v>4.5</v>
      </c>
      <c r="AK697" s="139">
        <v>1.5599999999999999E-15</v>
      </c>
      <c r="AL697" s="235"/>
      <c r="AM697" s="237">
        <f t="shared" si="147"/>
        <v>0</v>
      </c>
      <c r="AQ697"/>
      <c r="AR697"/>
      <c r="AS697"/>
    </row>
    <row r="698" spans="1:45" s="216" customFormat="1" x14ac:dyDescent="0.25">
      <c r="A698" s="231" t="s">
        <v>98</v>
      </c>
      <c r="B698" s="231"/>
      <c r="C698" s="232">
        <v>3.12</v>
      </c>
      <c r="D698" s="231">
        <v>3.42</v>
      </c>
      <c r="E698" s="232">
        <f t="shared" si="149"/>
        <v>1.096153846153846</v>
      </c>
      <c r="F698" s="232"/>
      <c r="G698" s="232">
        <v>2.2799999999999998</v>
      </c>
      <c r="H698" s="232">
        <v>38743</v>
      </c>
      <c r="I698" s="232">
        <v>92</v>
      </c>
      <c r="J698" s="232">
        <v>48</v>
      </c>
      <c r="K698" s="232">
        <v>112.411</v>
      </c>
      <c r="L698" s="232">
        <v>1.1739999999999999</v>
      </c>
      <c r="M698" s="232"/>
      <c r="N698" s="232">
        <v>0.34</v>
      </c>
      <c r="O698" s="232">
        <v>1.2552000000000001</v>
      </c>
      <c r="P698" s="232">
        <v>5.7</v>
      </c>
      <c r="Q698" s="232">
        <v>5.7</v>
      </c>
      <c r="R698" s="232">
        <v>5.7</v>
      </c>
      <c r="S698" s="232">
        <v>134.90600000000001</v>
      </c>
      <c r="T698" s="232">
        <v>134.90600000000001</v>
      </c>
      <c r="U698" s="232">
        <v>134.90600000000001</v>
      </c>
      <c r="V698" s="232">
        <v>3.78</v>
      </c>
      <c r="W698" s="232">
        <v>3.78</v>
      </c>
      <c r="X698" s="232">
        <v>3.78</v>
      </c>
      <c r="Y698" s="232">
        <v>15</v>
      </c>
      <c r="Z698" s="232">
        <v>15</v>
      </c>
      <c r="AA698" s="232">
        <v>15</v>
      </c>
      <c r="AB698" s="232">
        <f t="shared" si="154"/>
        <v>-0.2311</v>
      </c>
      <c r="AC698" s="232">
        <f t="shared" si="153"/>
        <v>-0.2311</v>
      </c>
      <c r="AD698" s="232">
        <f t="shared" si="153"/>
        <v>-0.2311</v>
      </c>
      <c r="AE698" s="232" t="s">
        <v>51</v>
      </c>
      <c r="AF698" s="232">
        <v>44.1</v>
      </c>
      <c r="AG698" s="232">
        <v>4.5187843755253608E-6</v>
      </c>
      <c r="AH698" s="232">
        <v>0.152</v>
      </c>
      <c r="AI698" s="232">
        <v>4.16</v>
      </c>
      <c r="AJ698" s="232">
        <v>4.3</v>
      </c>
      <c r="AK698" s="139">
        <v>1.1999999999999999E-17</v>
      </c>
      <c r="AL698" s="235"/>
      <c r="AM698" s="237">
        <f t="shared" si="147"/>
        <v>0</v>
      </c>
      <c r="AQ698"/>
      <c r="AR698"/>
      <c r="AS698"/>
    </row>
    <row r="699" spans="1:45" s="216" customFormat="1" x14ac:dyDescent="0.25">
      <c r="A699" s="231" t="s">
        <v>98</v>
      </c>
      <c r="B699" s="231"/>
      <c r="C699" s="232">
        <v>3.12</v>
      </c>
      <c r="D699" s="231"/>
      <c r="E699" s="232">
        <f t="shared" si="149"/>
        <v>0</v>
      </c>
      <c r="F699" s="232"/>
      <c r="G699" s="232">
        <v>2.2799999999999998</v>
      </c>
      <c r="H699" s="232">
        <v>38743</v>
      </c>
      <c r="I699" s="232">
        <v>92</v>
      </c>
      <c r="J699" s="232">
        <v>48</v>
      </c>
      <c r="K699" s="232">
        <v>112.411</v>
      </c>
      <c r="L699" s="232">
        <v>1.1739999999999999</v>
      </c>
      <c r="M699" s="232"/>
      <c r="N699" s="232">
        <v>0.34</v>
      </c>
      <c r="O699" s="232">
        <v>1.2552000000000001</v>
      </c>
      <c r="P699" s="232">
        <v>5.7</v>
      </c>
      <c r="Q699" s="232">
        <v>5.7</v>
      </c>
      <c r="R699" s="232">
        <v>5.7</v>
      </c>
      <c r="S699" s="232">
        <v>134.90600000000001</v>
      </c>
      <c r="T699" s="232">
        <v>134.90600000000001</v>
      </c>
      <c r="U699" s="232">
        <v>134.90600000000001</v>
      </c>
      <c r="V699" s="232">
        <v>3.78</v>
      </c>
      <c r="W699" s="232">
        <v>3.78</v>
      </c>
      <c r="X699" s="232">
        <v>3.78</v>
      </c>
      <c r="Y699" s="232">
        <v>15</v>
      </c>
      <c r="Z699" s="232">
        <v>15</v>
      </c>
      <c r="AA699" s="232">
        <v>15</v>
      </c>
      <c r="AB699" s="232">
        <f t="shared" si="154"/>
        <v>-0.2311</v>
      </c>
      <c r="AC699" s="232">
        <f t="shared" si="153"/>
        <v>-0.2311</v>
      </c>
      <c r="AD699" s="232">
        <f t="shared" si="153"/>
        <v>-0.2311</v>
      </c>
      <c r="AE699" s="232" t="s">
        <v>52</v>
      </c>
      <c r="AF699" s="232">
        <v>58.12</v>
      </c>
      <c r="AG699" s="232">
        <v>2.9135357642312415E-6</v>
      </c>
      <c r="AH699" s="232">
        <v>0.2</v>
      </c>
      <c r="AI699" s="232">
        <v>4.5199999999999996</v>
      </c>
      <c r="AJ699" s="232">
        <v>4.5</v>
      </c>
      <c r="AK699" s="234">
        <v>1.0000000000000001E-17</v>
      </c>
      <c r="AL699" s="235"/>
      <c r="AM699" s="237">
        <f t="shared" si="147"/>
        <v>0</v>
      </c>
      <c r="AQ699"/>
      <c r="AR699"/>
      <c r="AS699"/>
    </row>
    <row r="700" spans="1:45" s="216" customFormat="1" x14ac:dyDescent="0.25">
      <c r="A700" s="231" t="s">
        <v>98</v>
      </c>
      <c r="B700" s="231"/>
      <c r="C700" s="232">
        <v>3.12</v>
      </c>
      <c r="D700" s="232"/>
      <c r="E700" s="232">
        <f t="shared" si="149"/>
        <v>0</v>
      </c>
      <c r="F700" s="232"/>
      <c r="G700" s="232">
        <v>2.2799999999999998</v>
      </c>
      <c r="H700" s="232">
        <v>38743</v>
      </c>
      <c r="I700" s="232">
        <v>92</v>
      </c>
      <c r="J700" s="232">
        <v>48</v>
      </c>
      <c r="K700" s="232">
        <v>112.411</v>
      </c>
      <c r="L700" s="232">
        <v>1.1739999999999999</v>
      </c>
      <c r="M700" s="232"/>
      <c r="N700" s="232">
        <v>0.34</v>
      </c>
      <c r="O700" s="232">
        <v>1.2552000000000001</v>
      </c>
      <c r="P700" s="232">
        <v>5.7</v>
      </c>
      <c r="Q700" s="232">
        <v>5.7</v>
      </c>
      <c r="R700" s="232">
        <v>5.7</v>
      </c>
      <c r="S700" s="232">
        <v>134.90600000000001</v>
      </c>
      <c r="T700" s="232">
        <v>134.90600000000001</v>
      </c>
      <c r="U700" s="232">
        <v>134.90600000000001</v>
      </c>
      <c r="V700" s="232">
        <v>3.78</v>
      </c>
      <c r="W700" s="232">
        <v>3.78</v>
      </c>
      <c r="X700" s="232">
        <v>3.78</v>
      </c>
      <c r="Y700" s="232">
        <v>15</v>
      </c>
      <c r="Z700" s="232">
        <v>15</v>
      </c>
      <c r="AA700" s="232">
        <v>15</v>
      </c>
      <c r="AB700" s="232">
        <f t="shared" si="154"/>
        <v>-0.2311</v>
      </c>
      <c r="AC700" s="232">
        <f t="shared" si="153"/>
        <v>-0.2311</v>
      </c>
      <c r="AD700" s="232">
        <f t="shared" si="153"/>
        <v>-0.2311</v>
      </c>
      <c r="AE700" s="232" t="s">
        <v>58</v>
      </c>
      <c r="AF700" s="232">
        <v>58.12</v>
      </c>
      <c r="AG700" s="232">
        <v>3.1459786150702568E-6</v>
      </c>
      <c r="AH700" s="232">
        <v>0.183</v>
      </c>
      <c r="AI700" s="232">
        <v>4.8</v>
      </c>
      <c r="AJ700" s="232">
        <v>4.42</v>
      </c>
      <c r="AK700" s="234"/>
      <c r="AL700" s="235"/>
      <c r="AM700" s="237">
        <f t="shared" si="147"/>
        <v>0</v>
      </c>
      <c r="AQ700"/>
      <c r="AR700"/>
      <c r="AS700"/>
    </row>
    <row r="701" spans="1:45" s="216" customFormat="1" x14ac:dyDescent="0.25">
      <c r="A701" s="231" t="s">
        <v>98</v>
      </c>
      <c r="B701" s="231"/>
      <c r="C701" s="232">
        <v>3.12</v>
      </c>
      <c r="D701" s="231">
        <v>3.36</v>
      </c>
      <c r="E701" s="232">
        <f t="shared" ref="E701:E704" si="155">D701/C701</f>
        <v>1.0769230769230769</v>
      </c>
      <c r="F701" s="232"/>
      <c r="G701" s="232">
        <v>2.2799999999999998</v>
      </c>
      <c r="H701" s="232">
        <v>38743</v>
      </c>
      <c r="I701" s="232">
        <v>92</v>
      </c>
      <c r="J701" s="232">
        <v>48</v>
      </c>
      <c r="K701" s="232">
        <v>112.411</v>
      </c>
      <c r="L701" s="232">
        <v>1.1739999999999999</v>
      </c>
      <c r="M701" s="232"/>
      <c r="N701" s="232">
        <v>0.34</v>
      </c>
      <c r="O701" s="232">
        <v>1.2552000000000001</v>
      </c>
      <c r="P701" s="232">
        <v>5.7</v>
      </c>
      <c r="Q701" s="232">
        <v>5.7</v>
      </c>
      <c r="R701" s="232">
        <v>5.7</v>
      </c>
      <c r="S701" s="232">
        <v>134.90600000000001</v>
      </c>
      <c r="T701" s="232">
        <v>134.90600000000001</v>
      </c>
      <c r="U701" s="232">
        <v>134.90600000000001</v>
      </c>
      <c r="V701" s="232">
        <v>3.78</v>
      </c>
      <c r="W701" s="232">
        <v>3.78</v>
      </c>
      <c r="X701" s="232">
        <v>3.78</v>
      </c>
      <c r="Y701" s="232">
        <v>15</v>
      </c>
      <c r="Z701" s="232">
        <v>15</v>
      </c>
      <c r="AA701" s="232">
        <v>15</v>
      </c>
      <c r="AB701" s="232">
        <f t="shared" si="154"/>
        <v>-0.2311</v>
      </c>
      <c r="AC701" s="232">
        <f t="shared" ref="AC701:AC704" si="156">AB701</f>
        <v>-0.2311</v>
      </c>
      <c r="AD701" s="232">
        <f t="shared" ref="AD701:AD704" si="157">AC701</f>
        <v>-0.2311</v>
      </c>
      <c r="AE701" s="232" t="s">
        <v>53</v>
      </c>
      <c r="AF701" s="232">
        <v>83.8</v>
      </c>
      <c r="AG701" s="232"/>
      <c r="AH701" s="232">
        <v>5.0000000000000001E-3</v>
      </c>
      <c r="AI701" s="232">
        <v>4</v>
      </c>
      <c r="AJ701" s="232">
        <v>3.69</v>
      </c>
      <c r="AK701" s="139">
        <v>9.3000000000000008E-13</v>
      </c>
      <c r="AL701" s="235"/>
      <c r="AM701" s="237">
        <f t="shared" ref="AM701:AM704" si="158">AK701*10000*(AL701)*10000000000</f>
        <v>0</v>
      </c>
      <c r="AQ701"/>
      <c r="AR701"/>
      <c r="AS701"/>
    </row>
    <row r="702" spans="1:45" s="216" customFormat="1" x14ac:dyDescent="0.25">
      <c r="A702" s="231" t="s">
        <v>98</v>
      </c>
      <c r="B702" s="231"/>
      <c r="C702" s="232">
        <v>3.12</v>
      </c>
      <c r="D702" s="231">
        <v>3.42</v>
      </c>
      <c r="E702" s="232">
        <f t="shared" si="155"/>
        <v>1.096153846153846</v>
      </c>
      <c r="F702" s="232"/>
      <c r="G702" s="232">
        <v>2.2799999999999998</v>
      </c>
      <c r="H702" s="232">
        <v>38743</v>
      </c>
      <c r="I702" s="232">
        <v>92</v>
      </c>
      <c r="J702" s="232">
        <v>48</v>
      </c>
      <c r="K702" s="232">
        <v>112.411</v>
      </c>
      <c r="L702" s="232">
        <v>1.1739999999999999</v>
      </c>
      <c r="M702" s="232"/>
      <c r="N702" s="232">
        <v>0.34</v>
      </c>
      <c r="O702" s="232">
        <v>1.2552000000000001</v>
      </c>
      <c r="P702" s="232">
        <v>5.7</v>
      </c>
      <c r="Q702" s="232">
        <v>5.7</v>
      </c>
      <c r="R702" s="232">
        <v>5.7</v>
      </c>
      <c r="S702" s="232">
        <v>134.90600000000001</v>
      </c>
      <c r="T702" s="232">
        <v>134.90600000000001</v>
      </c>
      <c r="U702" s="232">
        <v>134.90600000000001</v>
      </c>
      <c r="V702" s="232">
        <v>3.78</v>
      </c>
      <c r="W702" s="232">
        <v>3.78</v>
      </c>
      <c r="X702" s="232">
        <v>3.78</v>
      </c>
      <c r="Y702" s="232">
        <v>15</v>
      </c>
      <c r="Z702" s="232">
        <v>15</v>
      </c>
      <c r="AA702" s="232">
        <v>15</v>
      </c>
      <c r="AB702" s="232">
        <f t="shared" si="154"/>
        <v>-0.2311</v>
      </c>
      <c r="AC702" s="232">
        <f t="shared" si="156"/>
        <v>-0.2311</v>
      </c>
      <c r="AD702" s="232">
        <f t="shared" si="157"/>
        <v>-0.2311</v>
      </c>
      <c r="AE702" s="232" t="s">
        <v>54</v>
      </c>
      <c r="AF702" s="232">
        <v>131.29</v>
      </c>
      <c r="AG702" s="232"/>
      <c r="AH702" s="232">
        <v>8.0000000000000002E-3</v>
      </c>
      <c r="AI702" s="232">
        <v>4.0999999999999996</v>
      </c>
      <c r="AJ702" s="232">
        <v>4.0999999999999996</v>
      </c>
      <c r="AK702" s="139">
        <v>4.8399999999999997E-18</v>
      </c>
      <c r="AL702" s="235"/>
      <c r="AM702" s="237">
        <f t="shared" si="158"/>
        <v>0</v>
      </c>
      <c r="AQ702"/>
      <c r="AR702"/>
      <c r="AS702"/>
    </row>
    <row r="703" spans="1:45" s="216" customFormat="1" x14ac:dyDescent="0.25">
      <c r="A703" s="231" t="s">
        <v>98</v>
      </c>
      <c r="B703" s="231"/>
      <c r="C703" s="232">
        <v>3.12</v>
      </c>
      <c r="D703" s="231"/>
      <c r="E703" s="232">
        <f t="shared" si="155"/>
        <v>0</v>
      </c>
      <c r="F703" s="232"/>
      <c r="G703" s="232">
        <v>2.2799999999999998</v>
      </c>
      <c r="H703" s="232">
        <v>38743</v>
      </c>
      <c r="I703" s="232">
        <v>92</v>
      </c>
      <c r="J703" s="232">
        <v>48</v>
      </c>
      <c r="K703" s="232">
        <v>112.411</v>
      </c>
      <c r="L703" s="232">
        <v>1.1739999999999999</v>
      </c>
      <c r="M703" s="232"/>
      <c r="N703" s="232">
        <v>0.34</v>
      </c>
      <c r="O703" s="232">
        <v>1.2552000000000001</v>
      </c>
      <c r="P703" s="232">
        <v>5.7</v>
      </c>
      <c r="Q703" s="232">
        <v>5.7</v>
      </c>
      <c r="R703" s="232">
        <v>5.7</v>
      </c>
      <c r="S703" s="232">
        <v>134.90600000000001</v>
      </c>
      <c r="T703" s="232">
        <v>134.90600000000001</v>
      </c>
      <c r="U703" s="232">
        <v>134.90600000000001</v>
      </c>
      <c r="V703" s="232">
        <v>3.78</v>
      </c>
      <c r="W703" s="232">
        <v>3.78</v>
      </c>
      <c r="X703" s="232">
        <v>3.78</v>
      </c>
      <c r="Y703" s="232">
        <v>15</v>
      </c>
      <c r="Z703" s="232">
        <v>15</v>
      </c>
      <c r="AA703" s="232">
        <v>15</v>
      </c>
      <c r="AB703" s="232">
        <f t="shared" si="154"/>
        <v>-0.2311</v>
      </c>
      <c r="AC703" s="232">
        <f t="shared" si="156"/>
        <v>-0.2311</v>
      </c>
      <c r="AD703" s="232">
        <f t="shared" si="157"/>
        <v>-0.2311</v>
      </c>
      <c r="AE703" s="232" t="s">
        <v>55</v>
      </c>
      <c r="AF703" s="232">
        <v>146.06</v>
      </c>
      <c r="AG703" s="232"/>
      <c r="AH703" s="232">
        <v>0.21</v>
      </c>
      <c r="AI703" s="232">
        <v>5.13</v>
      </c>
      <c r="AJ703" s="232">
        <v>5.0999999999999996</v>
      </c>
      <c r="AK703" s="234"/>
      <c r="AL703" s="235"/>
      <c r="AM703" s="237">
        <f t="shared" si="158"/>
        <v>0</v>
      </c>
      <c r="AQ703"/>
      <c r="AR703"/>
      <c r="AS703"/>
    </row>
    <row r="704" spans="1:45" s="216" customFormat="1" x14ac:dyDescent="0.25">
      <c r="A704" s="231" t="s">
        <v>98</v>
      </c>
      <c r="B704" s="231"/>
      <c r="C704" s="232">
        <v>3.12</v>
      </c>
      <c r="D704" s="232"/>
      <c r="E704" s="232">
        <f t="shared" si="155"/>
        <v>0</v>
      </c>
      <c r="F704" s="232"/>
      <c r="G704" s="232">
        <v>2.2799999999999998</v>
      </c>
      <c r="H704" s="232">
        <v>38743</v>
      </c>
      <c r="I704" s="232">
        <v>92</v>
      </c>
      <c r="J704" s="232">
        <v>48</v>
      </c>
      <c r="K704" s="232">
        <v>112.411</v>
      </c>
      <c r="L704" s="232">
        <v>1.1739999999999999</v>
      </c>
      <c r="M704" s="232"/>
      <c r="N704" s="232">
        <v>0.34</v>
      </c>
      <c r="O704" s="232">
        <v>1.2552000000000001</v>
      </c>
      <c r="P704" s="232">
        <v>5.7</v>
      </c>
      <c r="Q704" s="232">
        <v>5.7</v>
      </c>
      <c r="R704" s="232">
        <v>5.7</v>
      </c>
      <c r="S704" s="232">
        <v>134.90600000000001</v>
      </c>
      <c r="T704" s="232">
        <v>134.90600000000001</v>
      </c>
      <c r="U704" s="232">
        <v>134.90600000000001</v>
      </c>
      <c r="V704" s="232">
        <v>3.78</v>
      </c>
      <c r="W704" s="232">
        <v>3.78</v>
      </c>
      <c r="X704" s="232">
        <v>3.78</v>
      </c>
      <c r="Y704" s="232">
        <v>15</v>
      </c>
      <c r="Z704" s="232">
        <v>15</v>
      </c>
      <c r="AA704" s="232">
        <v>15</v>
      </c>
      <c r="AB704" s="232">
        <f t="shared" si="154"/>
        <v>-0.2311</v>
      </c>
      <c r="AC704" s="232">
        <f t="shared" si="156"/>
        <v>-0.2311</v>
      </c>
      <c r="AD704" s="232">
        <f t="shared" si="157"/>
        <v>-0.2311</v>
      </c>
      <c r="AE704" s="232" t="s">
        <v>56</v>
      </c>
      <c r="AF704" s="232">
        <v>222</v>
      </c>
      <c r="AG704" s="232"/>
      <c r="AH704" s="232">
        <v>8.0000000000000002E-3</v>
      </c>
      <c r="AI704" s="232">
        <v>4.2</v>
      </c>
      <c r="AJ704" s="232">
        <v>4.2</v>
      </c>
      <c r="AK704" s="234">
        <v>9.5699999999999993E-21</v>
      </c>
      <c r="AL704" s="235"/>
      <c r="AM704" s="237">
        <f t="shared" si="158"/>
        <v>0</v>
      </c>
      <c r="AQ704"/>
      <c r="AR704"/>
      <c r="AS704"/>
    </row>
    <row r="705" spans="1:45" s="207" customFormat="1" x14ac:dyDescent="0.25">
      <c r="A705" s="223" t="s">
        <v>99</v>
      </c>
      <c r="B705" s="223"/>
      <c r="C705" s="224">
        <v>3.02</v>
      </c>
      <c r="D705" s="224">
        <v>3.0326099999999996</v>
      </c>
      <c r="E705" s="224">
        <f t="shared" si="149"/>
        <v>1.0041754966887415</v>
      </c>
      <c r="F705" s="224"/>
      <c r="G705" s="224">
        <v>2.125</v>
      </c>
      <c r="H705" s="224">
        <v>42927</v>
      </c>
      <c r="I705" s="224">
        <v>71</v>
      </c>
      <c r="J705" s="224">
        <v>12</v>
      </c>
      <c r="K705" s="224">
        <v>24.305</v>
      </c>
      <c r="L705" s="224">
        <v>1.4595</v>
      </c>
      <c r="M705" s="224"/>
      <c r="N705" s="224">
        <v>0.34</v>
      </c>
      <c r="O705" s="224">
        <v>1.2552000000000001</v>
      </c>
      <c r="P705" s="224">
        <v>5.7</v>
      </c>
      <c r="Q705" s="224">
        <v>5.7</v>
      </c>
      <c r="R705" s="224">
        <v>5.7</v>
      </c>
      <c r="S705" s="224">
        <v>134.90600000000001</v>
      </c>
      <c r="T705" s="224">
        <v>134.90600000000001</v>
      </c>
      <c r="U705" s="224">
        <v>134.90600000000001</v>
      </c>
      <c r="V705" s="224">
        <v>3.78</v>
      </c>
      <c r="W705" s="224">
        <v>3.78</v>
      </c>
      <c r="X705" s="224">
        <v>3.78</v>
      </c>
      <c r="Y705" s="224">
        <v>15</v>
      </c>
      <c r="Z705" s="224">
        <v>15</v>
      </c>
      <c r="AA705" s="224">
        <v>15</v>
      </c>
      <c r="AB705" s="224">
        <v>-0.2162</v>
      </c>
      <c r="AC705" s="224">
        <v>-0.2162</v>
      </c>
      <c r="AD705" s="224">
        <v>-0.2162</v>
      </c>
      <c r="AE705" s="224" t="s">
        <v>42</v>
      </c>
      <c r="AF705" s="224">
        <v>4.0019999999999998</v>
      </c>
      <c r="AG705" s="225">
        <v>1.213598928416634E-4</v>
      </c>
      <c r="AH705" s="224">
        <v>-0.39</v>
      </c>
      <c r="AI705" s="224">
        <v>2.66</v>
      </c>
      <c r="AJ705" s="224">
        <v>2.6</v>
      </c>
      <c r="AK705" s="122">
        <v>2.9999999999999997E-8</v>
      </c>
      <c r="AL705" s="227"/>
      <c r="AM705" s="115">
        <f t="shared" si="147"/>
        <v>0</v>
      </c>
      <c r="AQ705"/>
      <c r="AR705"/>
      <c r="AS705"/>
    </row>
    <row r="706" spans="1:45" s="207" customFormat="1" x14ac:dyDescent="0.25">
      <c r="A706" s="223" t="s">
        <v>99</v>
      </c>
      <c r="B706" s="223"/>
      <c r="C706" s="224">
        <v>3.02</v>
      </c>
      <c r="D706" s="224">
        <v>3.0455799999999997</v>
      </c>
      <c r="E706" s="224">
        <f t="shared" si="149"/>
        <v>1.0084701986754967</v>
      </c>
      <c r="F706" s="224"/>
      <c r="G706" s="224">
        <v>2.125</v>
      </c>
      <c r="H706" s="224">
        <v>42927</v>
      </c>
      <c r="I706" s="224">
        <v>71</v>
      </c>
      <c r="J706" s="224">
        <v>12</v>
      </c>
      <c r="K706" s="224">
        <v>24.305</v>
      </c>
      <c r="L706" s="224">
        <v>1.4595</v>
      </c>
      <c r="M706" s="224"/>
      <c r="N706" s="224">
        <v>0.34</v>
      </c>
      <c r="O706" s="224">
        <v>1.2552000000000001</v>
      </c>
      <c r="P706" s="224">
        <v>5.7</v>
      </c>
      <c r="Q706" s="224">
        <v>5.7</v>
      </c>
      <c r="R706" s="224">
        <v>5.7</v>
      </c>
      <c r="S706" s="224">
        <v>134.90600000000001</v>
      </c>
      <c r="T706" s="224">
        <v>134.90600000000001</v>
      </c>
      <c r="U706" s="224">
        <v>134.90600000000001</v>
      </c>
      <c r="V706" s="224">
        <v>3.78</v>
      </c>
      <c r="W706" s="224">
        <v>3.78</v>
      </c>
      <c r="X706" s="224">
        <v>3.78</v>
      </c>
      <c r="Y706" s="224">
        <v>15</v>
      </c>
      <c r="Z706" s="224">
        <v>15</v>
      </c>
      <c r="AA706" s="224">
        <v>15</v>
      </c>
      <c r="AB706" s="224">
        <v>-0.2162</v>
      </c>
      <c r="AC706" s="224">
        <v>-0.2162</v>
      </c>
      <c r="AD706" s="224">
        <v>-0.2162</v>
      </c>
      <c r="AE706" s="224" t="s">
        <v>43</v>
      </c>
      <c r="AF706" s="224">
        <v>2.0099999999999998</v>
      </c>
      <c r="AG706" s="225">
        <v>1.0828692705685033E-4</v>
      </c>
      <c r="AH706" s="224">
        <v>-0.217</v>
      </c>
      <c r="AI706" s="224">
        <v>2.76</v>
      </c>
      <c r="AJ706" s="224">
        <v>2.89</v>
      </c>
      <c r="AK706" s="122">
        <v>2E-8</v>
      </c>
      <c r="AL706" s="227">
        <v>1.0999999999999999E-2</v>
      </c>
      <c r="AM706" s="115">
        <f t="shared" si="147"/>
        <v>22000</v>
      </c>
      <c r="AQ706"/>
      <c r="AR706"/>
      <c r="AS706"/>
    </row>
    <row r="707" spans="1:45" s="207" customFormat="1" x14ac:dyDescent="0.25">
      <c r="A707" s="223" t="s">
        <v>99</v>
      </c>
      <c r="B707" s="223"/>
      <c r="C707" s="224">
        <v>3.02</v>
      </c>
      <c r="D707" s="224">
        <v>3.0685799999999994</v>
      </c>
      <c r="E707" s="224">
        <f t="shared" si="149"/>
        <v>1.0160860927152315</v>
      </c>
      <c r="F707" s="224"/>
      <c r="G707" s="224">
        <v>2.125</v>
      </c>
      <c r="H707" s="224">
        <v>42927</v>
      </c>
      <c r="I707" s="224">
        <v>71</v>
      </c>
      <c r="J707" s="224">
        <v>12</v>
      </c>
      <c r="K707" s="224">
        <v>24.305</v>
      </c>
      <c r="L707" s="224">
        <v>1.4595</v>
      </c>
      <c r="M707" s="224"/>
      <c r="N707" s="224">
        <v>0.34</v>
      </c>
      <c r="O707" s="224">
        <v>1.2552000000000001</v>
      </c>
      <c r="P707" s="224">
        <v>5.7</v>
      </c>
      <c r="Q707" s="224">
        <v>5.7</v>
      </c>
      <c r="R707" s="224">
        <v>5.7</v>
      </c>
      <c r="S707" s="224">
        <v>134.90600000000001</v>
      </c>
      <c r="T707" s="224">
        <v>134.90600000000001</v>
      </c>
      <c r="U707" s="224">
        <v>134.90600000000001</v>
      </c>
      <c r="V707" s="224">
        <v>3.78</v>
      </c>
      <c r="W707" s="224">
        <v>3.78</v>
      </c>
      <c r="X707" s="224">
        <v>3.78</v>
      </c>
      <c r="Y707" s="224">
        <v>15</v>
      </c>
      <c r="Z707" s="224">
        <v>15</v>
      </c>
      <c r="AA707" s="224">
        <v>15</v>
      </c>
      <c r="AB707" s="224">
        <v>-0.2162</v>
      </c>
      <c r="AC707" s="224">
        <v>-0.2162</v>
      </c>
      <c r="AD707" s="224">
        <v>-0.2162</v>
      </c>
      <c r="AE707" s="224" t="s">
        <v>44</v>
      </c>
      <c r="AF707" s="224">
        <v>31.998999999999999</v>
      </c>
      <c r="AG707" s="225">
        <v>1.5402755908922099E-5</v>
      </c>
      <c r="AH707" s="224">
        <v>2.1999999999999999E-2</v>
      </c>
      <c r="AI707" s="224">
        <v>2.94</v>
      </c>
      <c r="AJ707" s="224">
        <v>3.46</v>
      </c>
      <c r="AK707" s="122">
        <v>4.4999999999999998E-9</v>
      </c>
      <c r="AL707" s="227"/>
      <c r="AM707" s="115">
        <f t="shared" si="147"/>
        <v>0</v>
      </c>
      <c r="AQ707"/>
      <c r="AR707"/>
      <c r="AS707"/>
    </row>
    <row r="708" spans="1:45" s="207" customFormat="1" x14ac:dyDescent="0.25">
      <c r="A708" s="223" t="s">
        <v>99</v>
      </c>
      <c r="B708" s="223"/>
      <c r="C708" s="224">
        <v>3.02</v>
      </c>
      <c r="D708" s="223">
        <v>3.0425</v>
      </c>
      <c r="E708" s="224">
        <f t="shared" si="149"/>
        <v>1.0074503311258278</v>
      </c>
      <c r="F708" s="224"/>
      <c r="G708" s="224">
        <v>2.125</v>
      </c>
      <c r="H708" s="224">
        <v>42927</v>
      </c>
      <c r="I708" s="224">
        <v>71</v>
      </c>
      <c r="J708" s="224">
        <v>12</v>
      </c>
      <c r="K708" s="224">
        <v>24.305</v>
      </c>
      <c r="L708" s="224">
        <v>1.4595</v>
      </c>
      <c r="M708" s="224"/>
      <c r="N708" s="224">
        <v>0.34</v>
      </c>
      <c r="O708" s="224">
        <v>1.2552000000000001</v>
      </c>
      <c r="P708" s="224">
        <v>5.7</v>
      </c>
      <c r="Q708" s="224">
        <v>5.7</v>
      </c>
      <c r="R708" s="224">
        <v>5.7</v>
      </c>
      <c r="S708" s="224">
        <v>134.90600000000001</v>
      </c>
      <c r="T708" s="224">
        <v>134.90600000000001</v>
      </c>
      <c r="U708" s="224">
        <v>134.90600000000001</v>
      </c>
      <c r="V708" s="224">
        <v>3.78</v>
      </c>
      <c r="W708" s="224">
        <v>3.78</v>
      </c>
      <c r="X708" s="224">
        <v>3.78</v>
      </c>
      <c r="Y708" s="224">
        <v>15</v>
      </c>
      <c r="Z708" s="224">
        <v>15</v>
      </c>
      <c r="AA708" s="224">
        <v>15</v>
      </c>
      <c r="AB708" s="224">
        <v>-0.2162</v>
      </c>
      <c r="AC708" s="224">
        <v>-0.2162</v>
      </c>
      <c r="AD708" s="224">
        <v>-0.2162</v>
      </c>
      <c r="AE708" s="224" t="s">
        <v>45</v>
      </c>
      <c r="AF708" s="224">
        <v>44.01</v>
      </c>
      <c r="AG708" s="225">
        <v>8.9625087063364713E-6</v>
      </c>
      <c r="AH708" s="224">
        <v>0.22500000000000001</v>
      </c>
      <c r="AI708" s="224">
        <v>3.24</v>
      </c>
      <c r="AJ708" s="224">
        <v>3.3</v>
      </c>
      <c r="AK708" s="226">
        <v>2.0000000000000001E-9</v>
      </c>
      <c r="AL708" s="227">
        <v>2.5237861929332608</v>
      </c>
      <c r="AM708" s="115">
        <f t="shared" si="147"/>
        <v>504757.23858665221</v>
      </c>
      <c r="AQ708"/>
      <c r="AR708"/>
      <c r="AS708"/>
    </row>
    <row r="709" spans="1:45" s="207" customFormat="1" x14ac:dyDescent="0.25">
      <c r="A709" s="223" t="s">
        <v>99</v>
      </c>
      <c r="B709" s="223"/>
      <c r="C709" s="224">
        <v>3.02</v>
      </c>
      <c r="D709" s="223">
        <v>3.0918399999999999</v>
      </c>
      <c r="E709" s="224">
        <f t="shared" si="149"/>
        <v>1.0237880794701986</v>
      </c>
      <c r="F709" s="224"/>
      <c r="G709" s="224">
        <v>2.125</v>
      </c>
      <c r="H709" s="224">
        <v>42927</v>
      </c>
      <c r="I709" s="224">
        <v>71</v>
      </c>
      <c r="J709" s="224">
        <v>12</v>
      </c>
      <c r="K709" s="224">
        <v>24.305</v>
      </c>
      <c r="L709" s="224">
        <v>1.4595</v>
      </c>
      <c r="M709" s="224"/>
      <c r="N709" s="224">
        <v>0.34</v>
      </c>
      <c r="O709" s="224">
        <v>1.2552000000000001</v>
      </c>
      <c r="P709" s="224">
        <v>5.7</v>
      </c>
      <c r="Q709" s="224">
        <v>5.7</v>
      </c>
      <c r="R709" s="224">
        <v>5.7</v>
      </c>
      <c r="S709" s="224">
        <v>134.90600000000001</v>
      </c>
      <c r="T709" s="224">
        <v>134.90600000000001</v>
      </c>
      <c r="U709" s="224">
        <v>134.90600000000001</v>
      </c>
      <c r="V709" s="224">
        <v>3.78</v>
      </c>
      <c r="W709" s="224">
        <v>3.78</v>
      </c>
      <c r="X709" s="224">
        <v>3.78</v>
      </c>
      <c r="Y709" s="224">
        <v>15</v>
      </c>
      <c r="Z709" s="224">
        <v>15</v>
      </c>
      <c r="AA709" s="224">
        <v>15</v>
      </c>
      <c r="AB709" s="224">
        <v>-0.2162</v>
      </c>
      <c r="AC709" s="224">
        <v>-0.2162</v>
      </c>
      <c r="AD709" s="224">
        <v>-0.2162</v>
      </c>
      <c r="AE709" s="224" t="s">
        <v>46</v>
      </c>
      <c r="AF709" s="224">
        <v>28</v>
      </c>
      <c r="AG709" s="225">
        <v>1.4859953853764374E-5</v>
      </c>
      <c r="AH709" s="224">
        <v>3.6999999999999998E-2</v>
      </c>
      <c r="AI709" s="224">
        <v>3.13</v>
      </c>
      <c r="AJ709" s="224">
        <v>3.64</v>
      </c>
      <c r="AK709" s="129">
        <v>9.7999999999999998E-11</v>
      </c>
      <c r="AL709" s="227">
        <v>0.1621200632075265</v>
      </c>
      <c r="AM709" s="115">
        <f t="shared" si="147"/>
        <v>1588.7766194337598</v>
      </c>
      <c r="AQ709"/>
      <c r="AR709"/>
      <c r="AS709"/>
    </row>
    <row r="710" spans="1:45" s="207" customFormat="1" x14ac:dyDescent="0.25">
      <c r="A710" s="223" t="s">
        <v>99</v>
      </c>
      <c r="B710" s="223"/>
      <c r="C710" s="224">
        <v>3.02</v>
      </c>
      <c r="D710" s="223">
        <v>3.1892499999999999</v>
      </c>
      <c r="E710" s="224">
        <f t="shared" si="149"/>
        <v>1.0560430463576158</v>
      </c>
      <c r="F710" s="224"/>
      <c r="G710" s="224">
        <v>2.125</v>
      </c>
      <c r="H710" s="224">
        <v>42927</v>
      </c>
      <c r="I710" s="224">
        <v>71</v>
      </c>
      <c r="J710" s="224">
        <v>12</v>
      </c>
      <c r="K710" s="224">
        <v>24.305</v>
      </c>
      <c r="L710" s="224">
        <v>1.4595</v>
      </c>
      <c r="M710" s="224"/>
      <c r="N710" s="224">
        <v>0.34</v>
      </c>
      <c r="O710" s="224">
        <v>1.2552000000000001</v>
      </c>
      <c r="P710" s="224">
        <v>5.7</v>
      </c>
      <c r="Q710" s="224">
        <v>5.7</v>
      </c>
      <c r="R710" s="224">
        <v>5.7</v>
      </c>
      <c r="S710" s="224">
        <v>134.90600000000001</v>
      </c>
      <c r="T710" s="224">
        <v>134.90600000000001</v>
      </c>
      <c r="U710" s="224">
        <v>134.90600000000001</v>
      </c>
      <c r="V710" s="224">
        <v>3.78</v>
      </c>
      <c r="W710" s="224">
        <v>3.78</v>
      </c>
      <c r="X710" s="224">
        <v>3.78</v>
      </c>
      <c r="Y710" s="224">
        <v>15</v>
      </c>
      <c r="Z710" s="224">
        <v>15</v>
      </c>
      <c r="AA710" s="224">
        <v>15</v>
      </c>
      <c r="AB710" s="224">
        <v>-0.2162</v>
      </c>
      <c r="AC710" s="224">
        <v>-0.2162</v>
      </c>
      <c r="AD710" s="224">
        <v>-0.2162</v>
      </c>
      <c r="AE710" s="224" t="s">
        <v>47</v>
      </c>
      <c r="AF710" s="224">
        <v>16.04</v>
      </c>
      <c r="AG710" s="225">
        <v>1.6328551327402565E-5</v>
      </c>
      <c r="AH710" s="224">
        <v>1.0999999999999999E-2</v>
      </c>
      <c r="AI710" s="224">
        <v>3.25</v>
      </c>
      <c r="AJ710" s="224">
        <v>3.8</v>
      </c>
      <c r="AK710" s="129">
        <v>3.9999999999999999E-12</v>
      </c>
      <c r="AL710" s="227">
        <v>1.6880104819113602</v>
      </c>
      <c r="AM710" s="115">
        <f t="shared" si="147"/>
        <v>675.20419276454413</v>
      </c>
      <c r="AQ710"/>
      <c r="AR710"/>
      <c r="AS710"/>
    </row>
    <row r="711" spans="1:45" s="207" customFormat="1" x14ac:dyDescent="0.25">
      <c r="A711" s="223" t="s">
        <v>99</v>
      </c>
      <c r="B711" s="223"/>
      <c r="C711" s="224">
        <v>3.02</v>
      </c>
      <c r="D711" s="223">
        <v>3.1932300000000002</v>
      </c>
      <c r="E711" s="224">
        <f t="shared" si="149"/>
        <v>1.0573609271523179</v>
      </c>
      <c r="F711" s="224"/>
      <c r="G711" s="224">
        <v>2.125</v>
      </c>
      <c r="H711" s="224">
        <v>42927</v>
      </c>
      <c r="I711" s="224">
        <v>71</v>
      </c>
      <c r="J711" s="224">
        <v>12</v>
      </c>
      <c r="K711" s="224">
        <v>24.305</v>
      </c>
      <c r="L711" s="224">
        <v>1.4595</v>
      </c>
      <c r="M711" s="224"/>
      <c r="N711" s="224">
        <v>0.34</v>
      </c>
      <c r="O711" s="224">
        <v>1.2552000000000001</v>
      </c>
      <c r="P711" s="224">
        <v>5.7</v>
      </c>
      <c r="Q711" s="224">
        <v>5.7</v>
      </c>
      <c r="R711" s="224">
        <v>5.7</v>
      </c>
      <c r="S711" s="224">
        <v>134.90600000000001</v>
      </c>
      <c r="T711" s="224">
        <v>134.90600000000001</v>
      </c>
      <c r="U711" s="224">
        <v>134.90600000000001</v>
      </c>
      <c r="V711" s="224">
        <v>3.78</v>
      </c>
      <c r="W711" s="224">
        <v>3.78</v>
      </c>
      <c r="X711" s="224">
        <v>3.78</v>
      </c>
      <c r="Y711" s="224">
        <v>15</v>
      </c>
      <c r="Z711" s="224">
        <v>15</v>
      </c>
      <c r="AA711" s="224">
        <v>15</v>
      </c>
      <c r="AB711" s="224">
        <v>-0.2162</v>
      </c>
      <c r="AC711" s="224">
        <v>-0.2162</v>
      </c>
      <c r="AD711" s="224">
        <v>-0.2162</v>
      </c>
      <c r="AE711" s="224" t="s">
        <v>48</v>
      </c>
      <c r="AF711" s="224">
        <v>28.05</v>
      </c>
      <c r="AG711" s="224">
        <v>8.597859657763983E-6</v>
      </c>
      <c r="AH711" s="224">
        <v>8.6999999999999994E-2</v>
      </c>
      <c r="AI711" s="224">
        <v>3.59</v>
      </c>
      <c r="AJ711" s="224">
        <v>3.9</v>
      </c>
      <c r="AK711" s="129">
        <v>2.6999999999999999E-14</v>
      </c>
      <c r="AL711" s="227"/>
      <c r="AM711" s="230">
        <f t="shared" si="147"/>
        <v>0</v>
      </c>
      <c r="AQ711"/>
      <c r="AR711"/>
      <c r="AS711"/>
    </row>
    <row r="712" spans="1:45" s="207" customFormat="1" x14ac:dyDescent="0.25">
      <c r="A712" s="223" t="s">
        <v>99</v>
      </c>
      <c r="B712" s="223"/>
      <c r="C712" s="224">
        <v>3.02</v>
      </c>
      <c r="D712" s="223">
        <v>3.2089999999999992</v>
      </c>
      <c r="E712" s="224">
        <f t="shared" si="149"/>
        <v>1.0625827814569533</v>
      </c>
      <c r="F712" s="224"/>
      <c r="G712" s="224">
        <v>2.125</v>
      </c>
      <c r="H712" s="224">
        <v>42927</v>
      </c>
      <c r="I712" s="224">
        <v>71</v>
      </c>
      <c r="J712" s="224">
        <v>12</v>
      </c>
      <c r="K712" s="224">
        <v>24.305</v>
      </c>
      <c r="L712" s="224">
        <v>1.4595</v>
      </c>
      <c r="M712" s="224"/>
      <c r="N712" s="224">
        <v>0.34</v>
      </c>
      <c r="O712" s="224">
        <v>1.2552000000000001</v>
      </c>
      <c r="P712" s="224">
        <v>5.7</v>
      </c>
      <c r="Q712" s="224">
        <v>5.7</v>
      </c>
      <c r="R712" s="224">
        <v>5.7</v>
      </c>
      <c r="S712" s="224">
        <v>134.90600000000001</v>
      </c>
      <c r="T712" s="224">
        <v>134.90600000000001</v>
      </c>
      <c r="U712" s="224">
        <v>134.90600000000001</v>
      </c>
      <c r="V712" s="224">
        <v>3.78</v>
      </c>
      <c r="W712" s="224">
        <v>3.78</v>
      </c>
      <c r="X712" s="224">
        <v>3.78</v>
      </c>
      <c r="Y712" s="224">
        <v>15</v>
      </c>
      <c r="Z712" s="224">
        <v>15</v>
      </c>
      <c r="AA712" s="224">
        <v>15</v>
      </c>
      <c r="AB712" s="224">
        <v>-0.2162</v>
      </c>
      <c r="AC712" s="224">
        <v>-0.2162</v>
      </c>
      <c r="AD712" s="224">
        <v>-0.2162</v>
      </c>
      <c r="AE712" s="224" t="s">
        <v>49</v>
      </c>
      <c r="AF712" s="224">
        <v>30.07</v>
      </c>
      <c r="AG712" s="224">
        <v>7.4674534117532306E-6</v>
      </c>
      <c r="AH712" s="224">
        <v>9.9000000000000005E-2</v>
      </c>
      <c r="AI712" s="224">
        <v>3.72</v>
      </c>
      <c r="AJ712" s="224">
        <v>4</v>
      </c>
      <c r="AK712" s="129">
        <v>7.1300000000000003E-15</v>
      </c>
      <c r="AL712" s="227"/>
      <c r="AM712" s="230">
        <f t="shared" si="147"/>
        <v>0</v>
      </c>
      <c r="AQ712"/>
      <c r="AR712"/>
      <c r="AS712"/>
    </row>
    <row r="713" spans="1:45" s="207" customFormat="1" x14ac:dyDescent="0.25">
      <c r="A713" s="223" t="s">
        <v>99</v>
      </c>
      <c r="B713" s="223"/>
      <c r="C713" s="224">
        <v>3.02</v>
      </c>
      <c r="D713" s="223">
        <v>3.2624799999999996</v>
      </c>
      <c r="E713" s="224">
        <f t="shared" si="149"/>
        <v>1.0802913907284766</v>
      </c>
      <c r="F713" s="224"/>
      <c r="G713" s="224">
        <v>2.125</v>
      </c>
      <c r="H713" s="224">
        <v>42927</v>
      </c>
      <c r="I713" s="224">
        <v>71</v>
      </c>
      <c r="J713" s="224">
        <v>12</v>
      </c>
      <c r="K713" s="224">
        <v>24.305</v>
      </c>
      <c r="L713" s="224">
        <v>1.4595</v>
      </c>
      <c r="M713" s="224"/>
      <c r="N713" s="224">
        <v>0.34</v>
      </c>
      <c r="O713" s="224">
        <v>1.2552000000000001</v>
      </c>
      <c r="P713" s="224">
        <v>5.7</v>
      </c>
      <c r="Q713" s="224">
        <v>5.7</v>
      </c>
      <c r="R713" s="224">
        <v>5.7</v>
      </c>
      <c r="S713" s="224">
        <v>134.90600000000001</v>
      </c>
      <c r="T713" s="224">
        <v>134.90600000000001</v>
      </c>
      <c r="U713" s="224">
        <v>134.90600000000001</v>
      </c>
      <c r="V713" s="224">
        <v>3.78</v>
      </c>
      <c r="W713" s="224">
        <v>3.78</v>
      </c>
      <c r="X713" s="224">
        <v>3.78</v>
      </c>
      <c r="Y713" s="224">
        <v>15</v>
      </c>
      <c r="Z713" s="224">
        <v>15</v>
      </c>
      <c r="AA713" s="224">
        <v>15</v>
      </c>
      <c r="AB713" s="224">
        <v>-0.2162</v>
      </c>
      <c r="AC713" s="224">
        <v>-0.2162</v>
      </c>
      <c r="AD713" s="224">
        <v>-0.2162</v>
      </c>
      <c r="AE713" s="224" t="s">
        <v>50</v>
      </c>
      <c r="AF713" s="224">
        <v>42.08</v>
      </c>
      <c r="AG713" s="224">
        <v>4.9578486170417476E-6</v>
      </c>
      <c r="AH713" s="224">
        <v>0.14199999999999999</v>
      </c>
      <c r="AI713" s="224">
        <v>4.03</v>
      </c>
      <c r="AJ713" s="224">
        <v>4.5</v>
      </c>
      <c r="AK713" s="129">
        <v>9.2000000000000004E-17</v>
      </c>
      <c r="AL713" s="227"/>
      <c r="AM713" s="230">
        <f t="shared" si="147"/>
        <v>0</v>
      </c>
      <c r="AQ713"/>
      <c r="AR713"/>
      <c r="AS713"/>
    </row>
    <row r="714" spans="1:45" s="207" customFormat="1" x14ac:dyDescent="0.25">
      <c r="A714" s="223" t="s">
        <v>99</v>
      </c>
      <c r="B714" s="223"/>
      <c r="C714" s="224">
        <v>3.02</v>
      </c>
      <c r="D714" s="223">
        <v>3.3221900000000004</v>
      </c>
      <c r="E714" s="224">
        <f t="shared" si="149"/>
        <v>1.1000629139072848</v>
      </c>
      <c r="F714" s="224"/>
      <c r="G714" s="224">
        <v>2.125</v>
      </c>
      <c r="H714" s="224">
        <v>42927</v>
      </c>
      <c r="I714" s="224">
        <v>71</v>
      </c>
      <c r="J714" s="224">
        <v>12</v>
      </c>
      <c r="K714" s="224">
        <v>24.305</v>
      </c>
      <c r="L714" s="224">
        <v>1.4595</v>
      </c>
      <c r="M714" s="224"/>
      <c r="N714" s="224">
        <v>0.34</v>
      </c>
      <c r="O714" s="224">
        <v>1.2552000000000001</v>
      </c>
      <c r="P714" s="224">
        <v>5.7</v>
      </c>
      <c r="Q714" s="224">
        <v>5.7</v>
      </c>
      <c r="R714" s="224">
        <v>5.7</v>
      </c>
      <c r="S714" s="224">
        <v>134.90600000000001</v>
      </c>
      <c r="T714" s="224">
        <v>134.90600000000001</v>
      </c>
      <c r="U714" s="224">
        <v>134.90600000000001</v>
      </c>
      <c r="V714" s="224">
        <v>3.78</v>
      </c>
      <c r="W714" s="224">
        <v>3.78</v>
      </c>
      <c r="X714" s="224">
        <v>3.78</v>
      </c>
      <c r="Y714" s="224">
        <v>15</v>
      </c>
      <c r="Z714" s="224">
        <v>15</v>
      </c>
      <c r="AA714" s="224">
        <v>15</v>
      </c>
      <c r="AB714" s="224">
        <v>-0.2162</v>
      </c>
      <c r="AC714" s="224">
        <v>-0.2162</v>
      </c>
      <c r="AD714" s="224">
        <v>-0.2162</v>
      </c>
      <c r="AE714" s="224" t="s">
        <v>51</v>
      </c>
      <c r="AF714" s="224">
        <v>44.1</v>
      </c>
      <c r="AG714" s="224">
        <v>4.5187843755253608E-6</v>
      </c>
      <c r="AH714" s="224">
        <v>0.152</v>
      </c>
      <c r="AI714" s="224">
        <v>4.16</v>
      </c>
      <c r="AJ714" s="224">
        <v>4.3</v>
      </c>
      <c r="AK714" s="129">
        <v>1.8000000000000001E-19</v>
      </c>
      <c r="AL714" s="227"/>
      <c r="AM714" s="230">
        <f t="shared" si="147"/>
        <v>0</v>
      </c>
      <c r="AQ714"/>
      <c r="AR714"/>
      <c r="AS714"/>
    </row>
    <row r="715" spans="1:45" s="207" customFormat="1" x14ac:dyDescent="0.25">
      <c r="A715" s="223" t="s">
        <v>99</v>
      </c>
      <c r="B715" s="223"/>
      <c r="C715" s="224">
        <v>3.02</v>
      </c>
      <c r="D715" s="223"/>
      <c r="E715" s="224">
        <f t="shared" si="149"/>
        <v>0</v>
      </c>
      <c r="F715" s="224"/>
      <c r="G715" s="224">
        <v>2.125</v>
      </c>
      <c r="H715" s="224">
        <v>42927</v>
      </c>
      <c r="I715" s="224">
        <v>71</v>
      </c>
      <c r="J715" s="224">
        <v>12</v>
      </c>
      <c r="K715" s="224">
        <v>24.305</v>
      </c>
      <c r="L715" s="224">
        <v>1.4595</v>
      </c>
      <c r="M715" s="224"/>
      <c r="N715" s="224">
        <v>0.34</v>
      </c>
      <c r="O715" s="224">
        <v>1.2552000000000001</v>
      </c>
      <c r="P715" s="224">
        <v>5.7</v>
      </c>
      <c r="Q715" s="224">
        <v>5.7</v>
      </c>
      <c r="R715" s="224">
        <v>5.7</v>
      </c>
      <c r="S715" s="224">
        <v>134.90600000000001</v>
      </c>
      <c r="T715" s="224">
        <v>134.90600000000001</v>
      </c>
      <c r="U715" s="224">
        <v>134.90600000000001</v>
      </c>
      <c r="V715" s="224">
        <v>3.78</v>
      </c>
      <c r="W715" s="224">
        <v>3.78</v>
      </c>
      <c r="X715" s="224">
        <v>3.78</v>
      </c>
      <c r="Y715" s="224">
        <v>15</v>
      </c>
      <c r="Z715" s="224">
        <v>15</v>
      </c>
      <c r="AA715" s="224">
        <v>15</v>
      </c>
      <c r="AB715" s="224">
        <v>-0.2162</v>
      </c>
      <c r="AC715" s="224">
        <v>-0.2162</v>
      </c>
      <c r="AD715" s="224">
        <v>-0.2162</v>
      </c>
      <c r="AE715" s="224" t="s">
        <v>52</v>
      </c>
      <c r="AF715" s="224">
        <v>58.12</v>
      </c>
      <c r="AG715" s="224">
        <v>2.9135357642312415E-6</v>
      </c>
      <c r="AH715" s="224">
        <v>0.2</v>
      </c>
      <c r="AI715" s="224">
        <v>4.5199999999999996</v>
      </c>
      <c r="AJ715" s="224">
        <v>4.5</v>
      </c>
      <c r="AK715" s="226">
        <v>2.9999999999999999E-19</v>
      </c>
      <c r="AL715" s="227"/>
      <c r="AM715" s="230">
        <f t="shared" si="147"/>
        <v>0</v>
      </c>
      <c r="AQ715"/>
      <c r="AR715"/>
      <c r="AS715"/>
    </row>
    <row r="716" spans="1:45" s="207" customFormat="1" x14ac:dyDescent="0.25">
      <c r="A716" s="223" t="s">
        <v>99</v>
      </c>
      <c r="B716" s="223"/>
      <c r="C716" s="224">
        <v>3.02</v>
      </c>
      <c r="D716" s="224"/>
      <c r="E716" s="224">
        <f t="shared" si="149"/>
        <v>0</v>
      </c>
      <c r="F716" s="224"/>
      <c r="G716" s="224">
        <v>2.125</v>
      </c>
      <c r="H716" s="224">
        <v>42927</v>
      </c>
      <c r="I716" s="224">
        <v>71</v>
      </c>
      <c r="J716" s="224">
        <v>12</v>
      </c>
      <c r="K716" s="224">
        <v>24.305</v>
      </c>
      <c r="L716" s="224">
        <v>1.4595</v>
      </c>
      <c r="M716" s="224"/>
      <c r="N716" s="224">
        <v>0.34</v>
      </c>
      <c r="O716" s="224">
        <v>1.2552000000000001</v>
      </c>
      <c r="P716" s="224">
        <v>5.7</v>
      </c>
      <c r="Q716" s="224">
        <v>5.7</v>
      </c>
      <c r="R716" s="224">
        <v>5.7</v>
      </c>
      <c r="S716" s="224">
        <v>134.90600000000001</v>
      </c>
      <c r="T716" s="224">
        <v>134.90600000000001</v>
      </c>
      <c r="U716" s="224">
        <v>134.90600000000001</v>
      </c>
      <c r="V716" s="224">
        <v>3.78</v>
      </c>
      <c r="W716" s="224">
        <v>3.78</v>
      </c>
      <c r="X716" s="224">
        <v>3.78</v>
      </c>
      <c r="Y716" s="224">
        <v>15</v>
      </c>
      <c r="Z716" s="224">
        <v>15</v>
      </c>
      <c r="AA716" s="224">
        <v>15</v>
      </c>
      <c r="AB716" s="224">
        <v>-0.2162</v>
      </c>
      <c r="AC716" s="224">
        <v>-0.2162</v>
      </c>
      <c r="AD716" s="224">
        <v>-0.2162</v>
      </c>
      <c r="AE716" s="224" t="s">
        <v>58</v>
      </c>
      <c r="AF716" s="224">
        <v>58.12</v>
      </c>
      <c r="AG716" s="224">
        <v>3.1459786150702568E-6</v>
      </c>
      <c r="AH716" s="224">
        <v>0.183</v>
      </c>
      <c r="AI716" s="224">
        <v>4.8</v>
      </c>
      <c r="AJ716" s="224">
        <v>4.42</v>
      </c>
      <c r="AK716" s="226"/>
      <c r="AL716" s="227"/>
      <c r="AM716" s="230">
        <f t="shared" si="147"/>
        <v>0</v>
      </c>
      <c r="AQ716"/>
      <c r="AR716"/>
      <c r="AS716"/>
    </row>
    <row r="717" spans="1:45" s="216" customFormat="1" x14ac:dyDescent="0.25">
      <c r="A717" s="223" t="s">
        <v>99</v>
      </c>
      <c r="B717" s="223"/>
      <c r="C717" s="224">
        <v>3.02</v>
      </c>
      <c r="D717" s="223">
        <v>3.2624799999999996</v>
      </c>
      <c r="E717" s="224">
        <f t="shared" ref="E717:E720" si="159">D717/C717</f>
        <v>1.0802913907284766</v>
      </c>
      <c r="F717" s="224"/>
      <c r="G717" s="224">
        <v>2.125</v>
      </c>
      <c r="H717" s="224">
        <v>42927</v>
      </c>
      <c r="I717" s="224">
        <v>71</v>
      </c>
      <c r="J717" s="224">
        <v>12</v>
      </c>
      <c r="K717" s="224">
        <v>24.305</v>
      </c>
      <c r="L717" s="224">
        <v>1.4595</v>
      </c>
      <c r="M717" s="224"/>
      <c r="N717" s="224">
        <v>0.34</v>
      </c>
      <c r="O717" s="224">
        <v>1.2552000000000001</v>
      </c>
      <c r="P717" s="224">
        <v>5.7</v>
      </c>
      <c r="Q717" s="224">
        <v>5.7</v>
      </c>
      <c r="R717" s="224">
        <v>5.7</v>
      </c>
      <c r="S717" s="224">
        <v>134.90600000000001</v>
      </c>
      <c r="T717" s="224">
        <v>134.90600000000001</v>
      </c>
      <c r="U717" s="224">
        <v>134.90600000000001</v>
      </c>
      <c r="V717" s="224">
        <v>3.78</v>
      </c>
      <c r="W717" s="224">
        <v>3.78</v>
      </c>
      <c r="X717" s="224">
        <v>3.78</v>
      </c>
      <c r="Y717" s="224">
        <v>15</v>
      </c>
      <c r="Z717" s="224">
        <v>15</v>
      </c>
      <c r="AA717" s="224">
        <v>15</v>
      </c>
      <c r="AB717" s="224">
        <v>-0.2162</v>
      </c>
      <c r="AC717" s="224">
        <v>-0.2162</v>
      </c>
      <c r="AD717" s="224">
        <v>-0.2162</v>
      </c>
      <c r="AE717" s="224" t="s">
        <v>53</v>
      </c>
      <c r="AF717" s="224">
        <v>83.8</v>
      </c>
      <c r="AG717" s="224"/>
      <c r="AH717" s="224">
        <v>5.0000000000000001E-3</v>
      </c>
      <c r="AI717" s="224">
        <v>4</v>
      </c>
      <c r="AJ717" s="224">
        <v>3.69</v>
      </c>
      <c r="AK717" s="129">
        <v>1.18E-13</v>
      </c>
      <c r="AL717" s="227"/>
      <c r="AM717" s="230">
        <f t="shared" ref="AM717:AM720" si="160">AK717*10000*(AL717)*10000000000</f>
        <v>0</v>
      </c>
      <c r="AQ717"/>
      <c r="AR717"/>
      <c r="AS717"/>
    </row>
    <row r="718" spans="1:45" s="216" customFormat="1" x14ac:dyDescent="0.25">
      <c r="A718" s="223" t="s">
        <v>99</v>
      </c>
      <c r="B718" s="223"/>
      <c r="C718" s="224">
        <v>3.02</v>
      </c>
      <c r="D718" s="223">
        <v>3.3221900000000004</v>
      </c>
      <c r="E718" s="224">
        <f t="shared" si="159"/>
        <v>1.1000629139072848</v>
      </c>
      <c r="F718" s="224"/>
      <c r="G718" s="224">
        <v>2.125</v>
      </c>
      <c r="H718" s="224">
        <v>42927</v>
      </c>
      <c r="I718" s="224">
        <v>71</v>
      </c>
      <c r="J718" s="224">
        <v>12</v>
      </c>
      <c r="K718" s="224">
        <v>24.305</v>
      </c>
      <c r="L718" s="224">
        <v>1.4595</v>
      </c>
      <c r="M718" s="224"/>
      <c r="N718" s="224">
        <v>0.34</v>
      </c>
      <c r="O718" s="224">
        <v>1.2552000000000001</v>
      </c>
      <c r="P718" s="224">
        <v>5.7</v>
      </c>
      <c r="Q718" s="224">
        <v>5.7</v>
      </c>
      <c r="R718" s="224">
        <v>5.7</v>
      </c>
      <c r="S718" s="224">
        <v>134.90600000000001</v>
      </c>
      <c r="T718" s="224">
        <v>134.90600000000001</v>
      </c>
      <c r="U718" s="224">
        <v>134.90600000000001</v>
      </c>
      <c r="V718" s="224">
        <v>3.78</v>
      </c>
      <c r="W718" s="224">
        <v>3.78</v>
      </c>
      <c r="X718" s="224">
        <v>3.78</v>
      </c>
      <c r="Y718" s="224">
        <v>15</v>
      </c>
      <c r="Z718" s="224">
        <v>15</v>
      </c>
      <c r="AA718" s="224">
        <v>15</v>
      </c>
      <c r="AB718" s="224">
        <v>-0.2162</v>
      </c>
      <c r="AC718" s="224">
        <v>-0.2162</v>
      </c>
      <c r="AD718" s="224">
        <v>-0.2162</v>
      </c>
      <c r="AE718" s="224" t="s">
        <v>54</v>
      </c>
      <c r="AF718" s="224">
        <v>131.29</v>
      </c>
      <c r="AG718" s="224"/>
      <c r="AH718" s="224">
        <v>8.0000000000000002E-3</v>
      </c>
      <c r="AI718" s="224">
        <v>4.0999999999999996</v>
      </c>
      <c r="AJ718" s="224">
        <v>4.0999999999999996</v>
      </c>
      <c r="AK718" s="129">
        <v>6.4300000000000004E-20</v>
      </c>
      <c r="AL718" s="227"/>
      <c r="AM718" s="230">
        <f t="shared" si="160"/>
        <v>0</v>
      </c>
      <c r="AQ718"/>
      <c r="AR718"/>
      <c r="AS718"/>
    </row>
    <row r="719" spans="1:45" s="216" customFormat="1" x14ac:dyDescent="0.25">
      <c r="A719" s="223" t="s">
        <v>99</v>
      </c>
      <c r="B719" s="223"/>
      <c r="C719" s="224">
        <v>3.02</v>
      </c>
      <c r="D719" s="223"/>
      <c r="E719" s="224">
        <f t="shared" si="159"/>
        <v>0</v>
      </c>
      <c r="F719" s="224"/>
      <c r="G719" s="224">
        <v>2.125</v>
      </c>
      <c r="H719" s="224">
        <v>42927</v>
      </c>
      <c r="I719" s="224">
        <v>71</v>
      </c>
      <c r="J719" s="224">
        <v>12</v>
      </c>
      <c r="K719" s="224">
        <v>24.305</v>
      </c>
      <c r="L719" s="224">
        <v>1.4595</v>
      </c>
      <c r="M719" s="224"/>
      <c r="N719" s="224">
        <v>0.34</v>
      </c>
      <c r="O719" s="224">
        <v>1.2552000000000001</v>
      </c>
      <c r="P719" s="224">
        <v>5.7</v>
      </c>
      <c r="Q719" s="224">
        <v>5.7</v>
      </c>
      <c r="R719" s="224">
        <v>5.7</v>
      </c>
      <c r="S719" s="224">
        <v>134.90600000000001</v>
      </c>
      <c r="T719" s="224">
        <v>134.90600000000001</v>
      </c>
      <c r="U719" s="224">
        <v>134.90600000000001</v>
      </c>
      <c r="V719" s="224">
        <v>3.78</v>
      </c>
      <c r="W719" s="224">
        <v>3.78</v>
      </c>
      <c r="X719" s="224">
        <v>3.78</v>
      </c>
      <c r="Y719" s="224">
        <v>15</v>
      </c>
      <c r="Z719" s="224">
        <v>15</v>
      </c>
      <c r="AA719" s="224">
        <v>15</v>
      </c>
      <c r="AB719" s="224">
        <v>-0.2162</v>
      </c>
      <c r="AC719" s="224">
        <v>-0.2162</v>
      </c>
      <c r="AD719" s="224">
        <v>-0.2162</v>
      </c>
      <c r="AE719" s="224" t="s">
        <v>55</v>
      </c>
      <c r="AF719" s="224">
        <v>146.06</v>
      </c>
      <c r="AG719" s="224"/>
      <c r="AH719" s="224">
        <v>0.21</v>
      </c>
      <c r="AI719" s="224">
        <v>5.13</v>
      </c>
      <c r="AJ719" s="224">
        <v>5.0999999999999996</v>
      </c>
      <c r="AK719" s="226"/>
      <c r="AL719" s="227"/>
      <c r="AM719" s="230">
        <f t="shared" si="160"/>
        <v>0</v>
      </c>
      <c r="AQ719"/>
      <c r="AR719"/>
      <c r="AS719"/>
    </row>
    <row r="720" spans="1:45" s="216" customFormat="1" x14ac:dyDescent="0.25">
      <c r="A720" s="223" t="s">
        <v>99</v>
      </c>
      <c r="B720" s="223"/>
      <c r="C720" s="224">
        <v>3.02</v>
      </c>
      <c r="D720" s="224"/>
      <c r="E720" s="224">
        <f t="shared" si="159"/>
        <v>0</v>
      </c>
      <c r="F720" s="224"/>
      <c r="G720" s="224">
        <v>2.125</v>
      </c>
      <c r="H720" s="224">
        <v>42927</v>
      </c>
      <c r="I720" s="224">
        <v>71</v>
      </c>
      <c r="J720" s="224">
        <v>12</v>
      </c>
      <c r="K720" s="224">
        <v>24.305</v>
      </c>
      <c r="L720" s="224">
        <v>1.4595</v>
      </c>
      <c r="M720" s="224"/>
      <c r="N720" s="224">
        <v>0.34</v>
      </c>
      <c r="O720" s="224">
        <v>1.2552000000000001</v>
      </c>
      <c r="P720" s="224">
        <v>5.7</v>
      </c>
      <c r="Q720" s="224">
        <v>5.7</v>
      </c>
      <c r="R720" s="224">
        <v>5.7</v>
      </c>
      <c r="S720" s="224">
        <v>134.90600000000001</v>
      </c>
      <c r="T720" s="224">
        <v>134.90600000000001</v>
      </c>
      <c r="U720" s="224">
        <v>134.90600000000001</v>
      </c>
      <c r="V720" s="224">
        <v>3.78</v>
      </c>
      <c r="W720" s="224">
        <v>3.78</v>
      </c>
      <c r="X720" s="224">
        <v>3.78</v>
      </c>
      <c r="Y720" s="224">
        <v>15</v>
      </c>
      <c r="Z720" s="224">
        <v>15</v>
      </c>
      <c r="AA720" s="224">
        <v>15</v>
      </c>
      <c r="AB720" s="224">
        <v>-0.2162</v>
      </c>
      <c r="AC720" s="224">
        <v>-0.2162</v>
      </c>
      <c r="AD720" s="224">
        <v>-0.2162</v>
      </c>
      <c r="AE720" s="224" t="s">
        <v>56</v>
      </c>
      <c r="AF720" s="224">
        <v>222</v>
      </c>
      <c r="AG720" s="224"/>
      <c r="AH720" s="224">
        <v>8.0000000000000002E-3</v>
      </c>
      <c r="AI720" s="224">
        <v>4.2</v>
      </c>
      <c r="AJ720" s="224">
        <v>4.2</v>
      </c>
      <c r="AK720" s="226">
        <v>3.4000000000000001E-23</v>
      </c>
      <c r="AL720" s="227"/>
      <c r="AM720" s="230">
        <f t="shared" si="160"/>
        <v>0</v>
      </c>
      <c r="AQ720"/>
      <c r="AR720"/>
      <c r="AS720"/>
    </row>
    <row r="721" spans="1:45" s="216" customFormat="1" x14ac:dyDescent="0.25">
      <c r="A721" s="87" t="s">
        <v>100</v>
      </c>
      <c r="B721" s="87"/>
      <c r="C721" s="88">
        <v>1.96</v>
      </c>
      <c r="D721" s="88"/>
      <c r="E721" s="88">
        <f t="shared" ref="E721:E744" si="161">D721/C721</f>
        <v>0</v>
      </c>
      <c r="F721" s="88"/>
      <c r="G721" s="88">
        <v>1.738</v>
      </c>
      <c r="H721" s="88">
        <v>60023</v>
      </c>
      <c r="I721" s="88">
        <v>41</v>
      </c>
      <c r="J721" s="88">
        <v>4</v>
      </c>
      <c r="K721" s="88">
        <v>9.0120000000000005</v>
      </c>
      <c r="L721" s="88">
        <v>1.6282000000000001</v>
      </c>
      <c r="M721" s="88"/>
      <c r="N721" s="88">
        <v>0.25</v>
      </c>
      <c r="O721" s="88">
        <v>6.2700000000000006E-2</v>
      </c>
      <c r="P721" s="88">
        <v>4.4379999999999997</v>
      </c>
      <c r="Q721" s="88">
        <v>4.4379999999999997</v>
      </c>
      <c r="R721" s="88">
        <v>5.9960000000000004</v>
      </c>
      <c r="S721" s="88">
        <v>81</v>
      </c>
      <c r="T721" s="88">
        <v>81</v>
      </c>
      <c r="U721" s="32">
        <v>117</v>
      </c>
      <c r="V721" s="88">
        <v>3.78</v>
      </c>
      <c r="W721" s="88">
        <v>3.78</v>
      </c>
      <c r="X721" s="88">
        <v>4.25</v>
      </c>
      <c r="Y721" s="88">
        <v>15</v>
      </c>
      <c r="Z721" s="88">
        <v>15</v>
      </c>
      <c r="AA721" s="88">
        <v>126.9</v>
      </c>
      <c r="AB721" s="88">
        <v>-0.20849999999999999</v>
      </c>
      <c r="AC721" s="88">
        <v>-0.20849999999999999</v>
      </c>
      <c r="AD721" s="88">
        <v>-0.21560000000000001</v>
      </c>
      <c r="AE721" s="88" t="s">
        <v>42</v>
      </c>
      <c r="AF721" s="88">
        <v>4.0019999999999998</v>
      </c>
      <c r="AG721" s="89">
        <v>1.213598928416634E-4</v>
      </c>
      <c r="AH721" s="88">
        <v>-0.39</v>
      </c>
      <c r="AI721" s="88">
        <v>2.66</v>
      </c>
      <c r="AJ721" s="88">
        <v>2.6</v>
      </c>
      <c r="AK721" s="120">
        <v>4.8499999999999997E-12</v>
      </c>
      <c r="AL721" s="296"/>
      <c r="AM721" s="91">
        <f t="shared" ref="AM721:AM724" si="162">AK721*10000*(AL721)*10000000000</f>
        <v>0</v>
      </c>
      <c r="AQ721"/>
      <c r="AR721"/>
      <c r="AS721"/>
    </row>
    <row r="722" spans="1:45" s="216" customFormat="1" x14ac:dyDescent="0.25">
      <c r="A722" s="87" t="s">
        <v>100</v>
      </c>
      <c r="B722" s="87"/>
      <c r="C722" s="88">
        <v>1.96</v>
      </c>
      <c r="D722" s="88">
        <v>2.5099999999999998</v>
      </c>
      <c r="E722" s="88">
        <f t="shared" si="161"/>
        <v>1.2806122448979591</v>
      </c>
      <c r="F722" s="88"/>
      <c r="G722" s="88">
        <v>1.738</v>
      </c>
      <c r="H722" s="88">
        <v>60023</v>
      </c>
      <c r="I722" s="88">
        <v>41</v>
      </c>
      <c r="J722" s="88">
        <v>4</v>
      </c>
      <c r="K722" s="88">
        <v>9.0120000000000005</v>
      </c>
      <c r="L722" s="88">
        <v>1.6282000000000001</v>
      </c>
      <c r="M722" s="88"/>
      <c r="N722" s="88">
        <v>0.25</v>
      </c>
      <c r="O722" s="88">
        <v>6.2700000000000006E-2</v>
      </c>
      <c r="P722" s="88">
        <v>4.4379999999999997</v>
      </c>
      <c r="Q722" s="88">
        <v>4.4379999999999997</v>
      </c>
      <c r="R722" s="88">
        <v>5.9960000000000004</v>
      </c>
      <c r="S722" s="88">
        <v>81</v>
      </c>
      <c r="T722" s="88">
        <v>81</v>
      </c>
      <c r="U722" s="32">
        <v>117</v>
      </c>
      <c r="V722" s="88">
        <v>3.78</v>
      </c>
      <c r="W722" s="88">
        <v>3.78</v>
      </c>
      <c r="X722" s="88">
        <v>4.25</v>
      </c>
      <c r="Y722" s="88">
        <v>15</v>
      </c>
      <c r="Z722" s="88">
        <v>15</v>
      </c>
      <c r="AA722" s="88">
        <v>126.9</v>
      </c>
      <c r="AB722" s="88">
        <v>-0.20849999999999999</v>
      </c>
      <c r="AC722" s="88">
        <v>-0.20849999999999999</v>
      </c>
      <c r="AD722" s="88">
        <v>-0.21560000000000001</v>
      </c>
      <c r="AE722" s="88" t="s">
        <v>43</v>
      </c>
      <c r="AF722" s="88">
        <v>2.0099999999999998</v>
      </c>
      <c r="AG722" s="89">
        <v>1.0828692705685033E-4</v>
      </c>
      <c r="AH722" s="88">
        <v>-0.217</v>
      </c>
      <c r="AI722" s="88">
        <v>2.76</v>
      </c>
      <c r="AJ722" s="88">
        <v>2.89</v>
      </c>
      <c r="AK722" s="120">
        <v>4.9999999999999999E-13</v>
      </c>
      <c r="AL722" s="296">
        <v>7.0000000000000001E-3</v>
      </c>
      <c r="AM722" s="91">
        <f t="shared" si="162"/>
        <v>0.35000000000000003</v>
      </c>
      <c r="AQ722"/>
      <c r="AR722"/>
      <c r="AS722"/>
    </row>
    <row r="723" spans="1:45" s="216" customFormat="1" x14ac:dyDescent="0.25">
      <c r="A723" s="87" t="s">
        <v>100</v>
      </c>
      <c r="B723" s="87"/>
      <c r="C723" s="88">
        <v>1.96</v>
      </c>
      <c r="D723" s="88">
        <v>2.72</v>
      </c>
      <c r="E723" s="88">
        <f t="shared" si="161"/>
        <v>1.3877551020408165</v>
      </c>
      <c r="F723" s="88"/>
      <c r="G723" s="88">
        <v>1.738</v>
      </c>
      <c r="H723" s="88">
        <v>60023</v>
      </c>
      <c r="I723" s="88">
        <v>41</v>
      </c>
      <c r="J723" s="88">
        <v>4</v>
      </c>
      <c r="K723" s="88">
        <v>9.0120000000000005</v>
      </c>
      <c r="L723" s="88">
        <v>1.6282000000000001</v>
      </c>
      <c r="M723" s="88"/>
      <c r="N723" s="88">
        <v>0.25</v>
      </c>
      <c r="O723" s="88">
        <v>6.2700000000000006E-2</v>
      </c>
      <c r="P723" s="88">
        <v>4.4379999999999997</v>
      </c>
      <c r="Q723" s="88">
        <v>4.4379999999999997</v>
      </c>
      <c r="R723" s="88">
        <v>5.9960000000000004</v>
      </c>
      <c r="S723" s="88">
        <v>81</v>
      </c>
      <c r="T723" s="88">
        <v>81</v>
      </c>
      <c r="U723" s="32">
        <v>117</v>
      </c>
      <c r="V723" s="88">
        <v>3.78</v>
      </c>
      <c r="W723" s="88">
        <v>3.78</v>
      </c>
      <c r="X723" s="88">
        <v>4.25</v>
      </c>
      <c r="Y723" s="88">
        <v>15</v>
      </c>
      <c r="Z723" s="88">
        <v>15</v>
      </c>
      <c r="AA723" s="88">
        <v>126.9</v>
      </c>
      <c r="AB723" s="88">
        <v>-0.20849999999999999</v>
      </c>
      <c r="AC723" s="88">
        <v>-0.20849999999999999</v>
      </c>
      <c r="AD723" s="88">
        <v>-0.21560000000000001</v>
      </c>
      <c r="AE723" s="88" t="s">
        <v>44</v>
      </c>
      <c r="AF723" s="88">
        <v>31.998999999999999</v>
      </c>
      <c r="AG723" s="89">
        <v>1.5402755908922099E-5</v>
      </c>
      <c r="AH723" s="88">
        <v>2.1999999999999999E-2</v>
      </c>
      <c r="AI723" s="88">
        <v>2.94</v>
      </c>
      <c r="AJ723" s="88">
        <v>3.46</v>
      </c>
      <c r="AK723" s="120">
        <v>7.0000000000000003E-17</v>
      </c>
      <c r="AL723" s="296"/>
      <c r="AM723" s="91">
        <f t="shared" si="162"/>
        <v>0</v>
      </c>
      <c r="AQ723"/>
      <c r="AR723"/>
      <c r="AS723"/>
    </row>
    <row r="724" spans="1:45" s="216" customFormat="1" x14ac:dyDescent="0.25">
      <c r="A724" s="87" t="s">
        <v>100</v>
      </c>
      <c r="B724" s="87"/>
      <c r="C724" s="88">
        <v>1.96</v>
      </c>
      <c r="D724" s="88">
        <v>2.74</v>
      </c>
      <c r="E724" s="88">
        <f t="shared" si="161"/>
        <v>1.3979591836734695</v>
      </c>
      <c r="F724" s="88"/>
      <c r="G724" s="88">
        <v>1.738</v>
      </c>
      <c r="H724" s="88">
        <v>60023</v>
      </c>
      <c r="I724" s="88">
        <v>41</v>
      </c>
      <c r="J724" s="88">
        <v>4</v>
      </c>
      <c r="K724" s="88">
        <v>9.0120000000000005</v>
      </c>
      <c r="L724" s="88">
        <v>1.6282000000000001</v>
      </c>
      <c r="M724" s="88"/>
      <c r="N724" s="88">
        <v>0.25</v>
      </c>
      <c r="O724" s="88">
        <v>6.2700000000000006E-2</v>
      </c>
      <c r="P724" s="88">
        <v>4.4379999999999997</v>
      </c>
      <c r="Q724" s="88">
        <v>4.4379999999999997</v>
      </c>
      <c r="R724" s="88">
        <v>5.9960000000000004</v>
      </c>
      <c r="S724" s="88">
        <v>81</v>
      </c>
      <c r="T724" s="88">
        <v>81</v>
      </c>
      <c r="U724" s="32">
        <v>117</v>
      </c>
      <c r="V724" s="88">
        <v>3.78</v>
      </c>
      <c r="W724" s="88">
        <v>3.78</v>
      </c>
      <c r="X724" s="88">
        <v>4.25</v>
      </c>
      <c r="Y724" s="88">
        <v>15</v>
      </c>
      <c r="Z724" s="88">
        <v>15</v>
      </c>
      <c r="AA724" s="88">
        <v>126.9</v>
      </c>
      <c r="AB724" s="88">
        <v>-0.20849999999999999</v>
      </c>
      <c r="AC724" s="88">
        <v>-0.20849999999999999</v>
      </c>
      <c r="AD724" s="88">
        <v>-0.21560000000000001</v>
      </c>
      <c r="AE724" s="88" t="s">
        <v>45</v>
      </c>
      <c r="AF724" s="88">
        <v>44.01</v>
      </c>
      <c r="AG724" s="89">
        <v>8.9625087063364713E-6</v>
      </c>
      <c r="AH724" s="88">
        <v>0.22500000000000001</v>
      </c>
      <c r="AI724" s="88">
        <v>3.24</v>
      </c>
      <c r="AJ724" s="88">
        <v>3.3</v>
      </c>
      <c r="AK724" s="120">
        <v>3.8099999999999999E-17</v>
      </c>
      <c r="AL724" s="296">
        <v>0.56121866065184811</v>
      </c>
      <c r="AM724" s="91">
        <f t="shared" si="162"/>
        <v>2.138243097083541E-3</v>
      </c>
      <c r="AQ724"/>
      <c r="AR724"/>
      <c r="AS724"/>
    </row>
    <row r="725" spans="1:45" s="216" customFormat="1" x14ac:dyDescent="0.25">
      <c r="A725" s="87" t="s">
        <v>100</v>
      </c>
      <c r="B725" s="87"/>
      <c r="C725" s="88">
        <v>1.96</v>
      </c>
      <c r="D725" s="88">
        <v>2.9</v>
      </c>
      <c r="E725" s="88">
        <f t="shared" si="161"/>
        <v>1.4795918367346939</v>
      </c>
      <c r="F725" s="88"/>
      <c r="G725" s="88">
        <v>1.738</v>
      </c>
      <c r="H725" s="88">
        <v>60023</v>
      </c>
      <c r="I725" s="88">
        <v>41</v>
      </c>
      <c r="J725" s="88">
        <v>4</v>
      </c>
      <c r="K725" s="88">
        <v>9.0120000000000005</v>
      </c>
      <c r="L725" s="88">
        <v>1.6282000000000001</v>
      </c>
      <c r="M725" s="88"/>
      <c r="N725" s="88">
        <v>0.25</v>
      </c>
      <c r="O725" s="88">
        <v>6.2700000000000006E-2</v>
      </c>
      <c r="P725" s="88">
        <v>4.4379999999999997</v>
      </c>
      <c r="Q725" s="88">
        <v>4.4379999999999997</v>
      </c>
      <c r="R725" s="88">
        <v>5.9960000000000004</v>
      </c>
      <c r="S725" s="88">
        <v>81</v>
      </c>
      <c r="T725" s="88">
        <v>81</v>
      </c>
      <c r="U725" s="32">
        <v>117</v>
      </c>
      <c r="V725" s="88">
        <v>3.78</v>
      </c>
      <c r="W725" s="88">
        <v>3.78</v>
      </c>
      <c r="X725" s="88">
        <v>4.25</v>
      </c>
      <c r="Y725" s="88">
        <v>15</v>
      </c>
      <c r="Z725" s="88">
        <v>15</v>
      </c>
      <c r="AA725" s="88">
        <v>126.9</v>
      </c>
      <c r="AB725" s="88">
        <v>-0.20849999999999999</v>
      </c>
      <c r="AC725" s="88">
        <v>-0.20849999999999999</v>
      </c>
      <c r="AD725" s="88">
        <v>-0.21560000000000001</v>
      </c>
      <c r="AE725" s="88" t="s">
        <v>46</v>
      </c>
      <c r="AF725" s="88">
        <v>28</v>
      </c>
      <c r="AG725" s="89">
        <v>1.4859953853764374E-5</v>
      </c>
      <c r="AH725" s="88">
        <v>3.6999999999999998E-2</v>
      </c>
      <c r="AI725" s="88">
        <v>3.13</v>
      </c>
      <c r="AJ725" s="88">
        <v>3.64</v>
      </c>
      <c r="AK725" s="127">
        <v>4.5299999999999999E-20</v>
      </c>
      <c r="AL725" s="296">
        <v>5.4749141989235743E-2</v>
      </c>
      <c r="AM725" s="91">
        <f t="shared" ref="AM725:AM808" si="163">AK725*10000*(AL725)*10000000000</f>
        <v>2.4801361321123788E-7</v>
      </c>
      <c r="AQ725"/>
      <c r="AR725"/>
      <c r="AS725"/>
    </row>
    <row r="726" spans="1:45" s="216" customFormat="1" x14ac:dyDescent="0.25">
      <c r="A726" s="87" t="s">
        <v>100</v>
      </c>
      <c r="B726" s="87"/>
      <c r="C726" s="88">
        <v>1.96</v>
      </c>
      <c r="D726" s="88">
        <v>3.22</v>
      </c>
      <c r="E726" s="88">
        <f t="shared" si="161"/>
        <v>1.642857142857143</v>
      </c>
      <c r="F726" s="88"/>
      <c r="G726" s="88">
        <v>1.738</v>
      </c>
      <c r="H726" s="88">
        <v>60023</v>
      </c>
      <c r="I726" s="88">
        <v>41</v>
      </c>
      <c r="J726" s="88">
        <v>4</v>
      </c>
      <c r="K726" s="88">
        <v>9.0120000000000005</v>
      </c>
      <c r="L726" s="88">
        <v>1.6282000000000001</v>
      </c>
      <c r="M726" s="88"/>
      <c r="N726" s="88">
        <v>0.25</v>
      </c>
      <c r="O726" s="88">
        <v>6.2700000000000006E-2</v>
      </c>
      <c r="P726" s="88">
        <v>4.4379999999999997</v>
      </c>
      <c r="Q726" s="88">
        <v>4.4379999999999997</v>
      </c>
      <c r="R726" s="88">
        <v>5.9960000000000004</v>
      </c>
      <c r="S726" s="88">
        <v>81</v>
      </c>
      <c r="T726" s="88">
        <v>81</v>
      </c>
      <c r="U726" s="32">
        <v>117</v>
      </c>
      <c r="V726" s="88">
        <v>3.78</v>
      </c>
      <c r="W726" s="88">
        <v>3.78</v>
      </c>
      <c r="X726" s="88">
        <v>4.25</v>
      </c>
      <c r="Y726" s="88">
        <v>15</v>
      </c>
      <c r="Z726" s="88">
        <v>15</v>
      </c>
      <c r="AA726" s="88">
        <v>126.9</v>
      </c>
      <c r="AB726" s="88">
        <v>-0.20849999999999999</v>
      </c>
      <c r="AC726" s="88">
        <v>-0.20849999999999999</v>
      </c>
      <c r="AD726" s="88">
        <v>-0.21560000000000001</v>
      </c>
      <c r="AE726" s="88" t="s">
        <v>47</v>
      </c>
      <c r="AF726" s="88">
        <v>16.04</v>
      </c>
      <c r="AG726" s="89">
        <v>1.6328551327402565E-5</v>
      </c>
      <c r="AH726" s="88">
        <v>1.0999999999999999E-2</v>
      </c>
      <c r="AI726" s="88">
        <v>3.25</v>
      </c>
      <c r="AJ726" s="88">
        <v>3.8</v>
      </c>
      <c r="AK726" s="127">
        <v>1.94E-25</v>
      </c>
      <c r="AL726" s="296">
        <v>0.32998186395315748</v>
      </c>
      <c r="AM726" s="91">
        <f t="shared" si="163"/>
        <v>6.4016481606912561E-12</v>
      </c>
      <c r="AQ726"/>
      <c r="AR726"/>
      <c r="AS726"/>
    </row>
    <row r="727" spans="1:45" s="216" customFormat="1" x14ac:dyDescent="0.25">
      <c r="A727" s="87" t="s">
        <v>100</v>
      </c>
      <c r="B727" s="87"/>
      <c r="C727" s="88">
        <v>1.96</v>
      </c>
      <c r="D727" s="88">
        <v>3.246</v>
      </c>
      <c r="E727" s="88">
        <f t="shared" si="161"/>
        <v>1.6561224489795918</v>
      </c>
      <c r="F727" s="88"/>
      <c r="G727" s="88">
        <v>1.738</v>
      </c>
      <c r="H727" s="88">
        <v>60023</v>
      </c>
      <c r="I727" s="88">
        <v>41</v>
      </c>
      <c r="J727" s="88">
        <v>4</v>
      </c>
      <c r="K727" s="88">
        <v>9.0120000000000005</v>
      </c>
      <c r="L727" s="88">
        <v>1.6282000000000001</v>
      </c>
      <c r="M727" s="88"/>
      <c r="N727" s="88">
        <v>0.25</v>
      </c>
      <c r="O727" s="88">
        <v>6.2700000000000006E-2</v>
      </c>
      <c r="P727" s="88">
        <v>4.4379999999999997</v>
      </c>
      <c r="Q727" s="88">
        <v>4.4379999999999997</v>
      </c>
      <c r="R727" s="88">
        <v>5.9960000000000004</v>
      </c>
      <c r="S727" s="88">
        <v>81</v>
      </c>
      <c r="T727" s="88">
        <v>81</v>
      </c>
      <c r="U727" s="32">
        <v>117</v>
      </c>
      <c r="V727" s="88">
        <v>3.78</v>
      </c>
      <c r="W727" s="88">
        <v>3.78</v>
      </c>
      <c r="X727" s="88">
        <v>4.25</v>
      </c>
      <c r="Y727" s="88">
        <v>15</v>
      </c>
      <c r="Z727" s="88">
        <v>15</v>
      </c>
      <c r="AA727" s="88">
        <v>126.9</v>
      </c>
      <c r="AB727" s="88">
        <v>-0.20849999999999999</v>
      </c>
      <c r="AC727" s="88">
        <v>-0.20849999999999999</v>
      </c>
      <c r="AD727" s="88">
        <v>-0.21560000000000001</v>
      </c>
      <c r="AE727" s="88" t="s">
        <v>48</v>
      </c>
      <c r="AF727" s="88">
        <v>28.05</v>
      </c>
      <c r="AG727" s="88">
        <v>8.597859657763983E-6</v>
      </c>
      <c r="AH727" s="88">
        <v>8.6999999999999994E-2</v>
      </c>
      <c r="AI727" s="88">
        <v>3.59</v>
      </c>
      <c r="AJ727" s="88">
        <v>3.9</v>
      </c>
      <c r="AK727" s="127">
        <v>1.93E-26</v>
      </c>
      <c r="AL727" s="296"/>
      <c r="AM727" s="97">
        <f t="shared" si="163"/>
        <v>0</v>
      </c>
      <c r="AQ727"/>
      <c r="AR727"/>
      <c r="AS727"/>
    </row>
    <row r="728" spans="1:45" s="216" customFormat="1" x14ac:dyDescent="0.25">
      <c r="A728" s="87" t="s">
        <v>100</v>
      </c>
      <c r="B728" s="87"/>
      <c r="C728" s="88">
        <v>1.96</v>
      </c>
      <c r="D728" s="88">
        <v>3.3</v>
      </c>
      <c r="E728" s="88">
        <f t="shared" si="161"/>
        <v>1.6836734693877551</v>
      </c>
      <c r="F728" s="88"/>
      <c r="G728" s="88">
        <v>1.738</v>
      </c>
      <c r="H728" s="88">
        <v>60023</v>
      </c>
      <c r="I728" s="88">
        <v>41</v>
      </c>
      <c r="J728" s="88">
        <v>4</v>
      </c>
      <c r="K728" s="88">
        <v>9.0120000000000005</v>
      </c>
      <c r="L728" s="88">
        <v>1.6282000000000001</v>
      </c>
      <c r="M728" s="88"/>
      <c r="N728" s="88">
        <v>0.25</v>
      </c>
      <c r="O728" s="88">
        <v>6.2700000000000006E-2</v>
      </c>
      <c r="P728" s="88">
        <v>4.4379999999999997</v>
      </c>
      <c r="Q728" s="88">
        <v>4.4379999999999997</v>
      </c>
      <c r="R728" s="88">
        <v>5.9960000000000004</v>
      </c>
      <c r="S728" s="88">
        <v>81</v>
      </c>
      <c r="T728" s="88">
        <v>81</v>
      </c>
      <c r="U728" s="32">
        <v>117</v>
      </c>
      <c r="V728" s="88">
        <v>3.78</v>
      </c>
      <c r="W728" s="88">
        <v>3.78</v>
      </c>
      <c r="X728" s="88">
        <v>4.25</v>
      </c>
      <c r="Y728" s="88">
        <v>15</v>
      </c>
      <c r="Z728" s="88">
        <v>15</v>
      </c>
      <c r="AA728" s="88">
        <v>126.9</v>
      </c>
      <c r="AB728" s="88">
        <v>-0.20849999999999999</v>
      </c>
      <c r="AC728" s="88">
        <v>-0.20849999999999999</v>
      </c>
      <c r="AD728" s="88">
        <v>-0.21560000000000001</v>
      </c>
      <c r="AE728" s="88" t="s">
        <v>49</v>
      </c>
      <c r="AF728" s="88">
        <v>30.07</v>
      </c>
      <c r="AG728" s="88">
        <v>7.4674534117532306E-6</v>
      </c>
      <c r="AH728" s="88">
        <v>9.9000000000000005E-2</v>
      </c>
      <c r="AI728" s="88">
        <v>3.72</v>
      </c>
      <c r="AJ728" s="88">
        <v>4</v>
      </c>
      <c r="AK728" s="127">
        <v>7.83E-28</v>
      </c>
      <c r="AL728" s="296"/>
      <c r="AM728" s="97">
        <f t="shared" si="163"/>
        <v>0</v>
      </c>
      <c r="AQ728"/>
      <c r="AR728"/>
      <c r="AS728"/>
    </row>
    <row r="729" spans="1:45" s="207" customFormat="1" x14ac:dyDescent="0.25">
      <c r="A729" s="87" t="s">
        <v>100</v>
      </c>
      <c r="B729" s="87"/>
      <c r="C729" s="88">
        <v>1.96</v>
      </c>
      <c r="D729" s="88">
        <v>3.42</v>
      </c>
      <c r="E729" s="88">
        <f t="shared" si="161"/>
        <v>1.7448979591836735</v>
      </c>
      <c r="F729" s="88"/>
      <c r="G729" s="88">
        <v>1.738</v>
      </c>
      <c r="H729" s="88">
        <v>60023</v>
      </c>
      <c r="I729" s="88">
        <v>41</v>
      </c>
      <c r="J729" s="88">
        <v>4</v>
      </c>
      <c r="K729" s="88">
        <v>9.0120000000000005</v>
      </c>
      <c r="L729" s="88">
        <v>1.6282000000000001</v>
      </c>
      <c r="M729" s="88"/>
      <c r="N729" s="88">
        <v>0.25</v>
      </c>
      <c r="O729" s="88">
        <v>6.2700000000000006E-2</v>
      </c>
      <c r="P729" s="88">
        <v>4.4379999999999997</v>
      </c>
      <c r="Q729" s="88">
        <v>4.4379999999999997</v>
      </c>
      <c r="R729" s="88">
        <v>5.9960000000000004</v>
      </c>
      <c r="S729" s="88">
        <v>81</v>
      </c>
      <c r="T729" s="88">
        <v>81</v>
      </c>
      <c r="U729" s="32">
        <v>117</v>
      </c>
      <c r="V729" s="88">
        <v>3.78</v>
      </c>
      <c r="W729" s="88">
        <v>3.78</v>
      </c>
      <c r="X729" s="88">
        <v>4.25</v>
      </c>
      <c r="Y729" s="88">
        <v>15</v>
      </c>
      <c r="Z729" s="88">
        <v>15</v>
      </c>
      <c r="AA729" s="88">
        <v>126.9</v>
      </c>
      <c r="AB729" s="88">
        <v>-0.20849999999999999</v>
      </c>
      <c r="AC729" s="88">
        <v>-0.20849999999999999</v>
      </c>
      <c r="AD729" s="88">
        <v>-0.21560000000000001</v>
      </c>
      <c r="AE729" s="88" t="s">
        <v>50</v>
      </c>
      <c r="AF729" s="88">
        <v>42.08</v>
      </c>
      <c r="AG729" s="88">
        <v>4.9578486170417476E-6</v>
      </c>
      <c r="AH729" s="88">
        <v>0.14199999999999999</v>
      </c>
      <c r="AI729" s="88">
        <v>4.03</v>
      </c>
      <c r="AJ729" s="88">
        <v>4.5</v>
      </c>
      <c r="AK729" s="127">
        <v>2.2999999999999998E-31</v>
      </c>
      <c r="AL729" s="296"/>
      <c r="AM729" s="97">
        <f t="shared" si="163"/>
        <v>0</v>
      </c>
      <c r="AQ729"/>
      <c r="AR729"/>
      <c r="AS729"/>
    </row>
    <row r="730" spans="1:45" s="207" customFormat="1" x14ac:dyDescent="0.25">
      <c r="A730" s="87" t="s">
        <v>100</v>
      </c>
      <c r="B730" s="87"/>
      <c r="C730" s="88">
        <v>1.96</v>
      </c>
      <c r="D730" s="88">
        <v>3.4969999999999999</v>
      </c>
      <c r="E730" s="88">
        <f t="shared" si="161"/>
        <v>1.7841836734693877</v>
      </c>
      <c r="F730" s="88"/>
      <c r="G730" s="88">
        <v>1.738</v>
      </c>
      <c r="H730" s="88">
        <v>60023</v>
      </c>
      <c r="I730" s="88">
        <v>41</v>
      </c>
      <c r="J730" s="88">
        <v>4</v>
      </c>
      <c r="K730" s="88">
        <v>9.0120000000000005</v>
      </c>
      <c r="L730" s="88">
        <v>1.6282000000000001</v>
      </c>
      <c r="M730" s="88"/>
      <c r="N730" s="88">
        <v>0.25</v>
      </c>
      <c r="O730" s="88">
        <v>6.2700000000000006E-2</v>
      </c>
      <c r="P730" s="88">
        <v>4.4379999999999997</v>
      </c>
      <c r="Q730" s="88">
        <v>4.4379999999999997</v>
      </c>
      <c r="R730" s="88">
        <v>5.9960000000000004</v>
      </c>
      <c r="S730" s="88">
        <v>81</v>
      </c>
      <c r="T730" s="88">
        <v>81</v>
      </c>
      <c r="U730" s="32">
        <v>117</v>
      </c>
      <c r="V730" s="88">
        <v>3.78</v>
      </c>
      <c r="W730" s="88">
        <v>3.78</v>
      </c>
      <c r="X730" s="88">
        <v>4.25</v>
      </c>
      <c r="Y730" s="88">
        <v>15</v>
      </c>
      <c r="Z730" s="88">
        <v>15</v>
      </c>
      <c r="AA730" s="88">
        <v>126.9</v>
      </c>
      <c r="AB730" s="88">
        <v>-0.20849999999999999</v>
      </c>
      <c r="AC730" s="88">
        <v>-0.20849999999999999</v>
      </c>
      <c r="AD730" s="88">
        <v>-0.21560000000000001</v>
      </c>
      <c r="AE730" s="88" t="s">
        <v>51</v>
      </c>
      <c r="AF730" s="88">
        <v>44.1</v>
      </c>
      <c r="AG730" s="88">
        <v>4.5187843755253608E-6</v>
      </c>
      <c r="AH730" s="88">
        <v>0.152</v>
      </c>
      <c r="AI730" s="88">
        <v>4.16</v>
      </c>
      <c r="AJ730" s="88">
        <v>4.3</v>
      </c>
      <c r="AK730" s="127">
        <v>4.7300000000000001E-36</v>
      </c>
      <c r="AL730" s="296"/>
      <c r="AM730" s="97">
        <f t="shared" si="163"/>
        <v>0</v>
      </c>
      <c r="AQ730"/>
      <c r="AR730"/>
      <c r="AS730"/>
    </row>
    <row r="731" spans="1:45" s="207" customFormat="1" x14ac:dyDescent="0.25">
      <c r="A731" s="87" t="s">
        <v>100</v>
      </c>
      <c r="B731" s="87"/>
      <c r="C731" s="88">
        <v>1.96</v>
      </c>
      <c r="D731" s="88"/>
      <c r="E731" s="88">
        <f t="shared" si="161"/>
        <v>0</v>
      </c>
      <c r="F731" s="88"/>
      <c r="G731" s="88">
        <v>1.738</v>
      </c>
      <c r="H731" s="88">
        <v>60023</v>
      </c>
      <c r="I731" s="88">
        <v>41</v>
      </c>
      <c r="J731" s="88">
        <v>4</v>
      </c>
      <c r="K731" s="88">
        <v>9.0120000000000005</v>
      </c>
      <c r="L731" s="88">
        <v>1.6282000000000001</v>
      </c>
      <c r="M731" s="88"/>
      <c r="N731" s="88">
        <v>0.25</v>
      </c>
      <c r="O731" s="88">
        <v>6.2700000000000006E-2</v>
      </c>
      <c r="P731" s="88">
        <v>4.4379999999999997</v>
      </c>
      <c r="Q731" s="88">
        <v>4.4379999999999997</v>
      </c>
      <c r="R731" s="88">
        <v>5.9960000000000004</v>
      </c>
      <c r="S731" s="88">
        <v>81</v>
      </c>
      <c r="T731" s="88">
        <v>81</v>
      </c>
      <c r="U731" s="32">
        <v>117</v>
      </c>
      <c r="V731" s="88">
        <v>3.78</v>
      </c>
      <c r="W731" s="88">
        <v>3.78</v>
      </c>
      <c r="X731" s="88">
        <v>4.25</v>
      </c>
      <c r="Y731" s="88">
        <v>15</v>
      </c>
      <c r="Z731" s="88">
        <v>15</v>
      </c>
      <c r="AA731" s="88">
        <v>126.9</v>
      </c>
      <c r="AB731" s="88">
        <v>-0.20849999999999999</v>
      </c>
      <c r="AC731" s="88">
        <v>-0.20849999999999999</v>
      </c>
      <c r="AD731" s="88">
        <v>-0.21560000000000001</v>
      </c>
      <c r="AE731" s="88" t="s">
        <v>52</v>
      </c>
      <c r="AF731" s="88">
        <v>58.12</v>
      </c>
      <c r="AG731" s="88">
        <v>2.9135357642312415E-6</v>
      </c>
      <c r="AH731" s="88">
        <v>0.2</v>
      </c>
      <c r="AI731" s="88">
        <v>4.5199999999999996</v>
      </c>
      <c r="AJ731" s="88">
        <v>4.5</v>
      </c>
      <c r="AK731" s="120"/>
      <c r="AL731" s="296"/>
      <c r="AM731" s="97">
        <f t="shared" si="163"/>
        <v>0</v>
      </c>
      <c r="AQ731"/>
      <c r="AR731"/>
      <c r="AS731"/>
    </row>
    <row r="732" spans="1:45" s="207" customFormat="1" x14ac:dyDescent="0.25">
      <c r="A732" s="87" t="s">
        <v>100</v>
      </c>
      <c r="B732" s="87"/>
      <c r="C732" s="88">
        <v>1.96</v>
      </c>
      <c r="D732" s="88"/>
      <c r="E732" s="88">
        <f t="shared" si="161"/>
        <v>0</v>
      </c>
      <c r="F732" s="88"/>
      <c r="G732" s="88">
        <v>1.738</v>
      </c>
      <c r="H732" s="88">
        <v>60023</v>
      </c>
      <c r="I732" s="88">
        <v>41</v>
      </c>
      <c r="J732" s="88">
        <v>4</v>
      </c>
      <c r="K732" s="88">
        <v>9.0120000000000005</v>
      </c>
      <c r="L732" s="88">
        <v>1.6282000000000001</v>
      </c>
      <c r="M732" s="88"/>
      <c r="N732" s="88">
        <v>0.25</v>
      </c>
      <c r="O732" s="88">
        <v>6.2700000000000006E-2</v>
      </c>
      <c r="P732" s="88">
        <v>4.4379999999999997</v>
      </c>
      <c r="Q732" s="88">
        <v>4.4379999999999997</v>
      </c>
      <c r="R732" s="88">
        <v>5.9960000000000004</v>
      </c>
      <c r="S732" s="88">
        <v>81</v>
      </c>
      <c r="T732" s="88">
        <v>81</v>
      </c>
      <c r="U732" s="32">
        <v>117</v>
      </c>
      <c r="V732" s="88">
        <v>3.78</v>
      </c>
      <c r="W732" s="88">
        <v>3.78</v>
      </c>
      <c r="X732" s="88">
        <v>4.25</v>
      </c>
      <c r="Y732" s="88">
        <v>15</v>
      </c>
      <c r="Z732" s="88">
        <v>15</v>
      </c>
      <c r="AA732" s="88">
        <v>126.9</v>
      </c>
      <c r="AB732" s="88">
        <v>-0.20849999999999999</v>
      </c>
      <c r="AC732" s="88">
        <v>-0.20849999999999999</v>
      </c>
      <c r="AD732" s="88">
        <v>-0.21560000000000001</v>
      </c>
      <c r="AE732" s="88" t="s">
        <v>58</v>
      </c>
      <c r="AF732" s="88">
        <v>58.12</v>
      </c>
      <c r="AG732" s="88">
        <v>3.1459786150702568E-6</v>
      </c>
      <c r="AH732" s="88">
        <v>0.183</v>
      </c>
      <c r="AI732" s="88">
        <v>4.8</v>
      </c>
      <c r="AJ732" s="88">
        <v>4.42</v>
      </c>
      <c r="AK732" s="120"/>
      <c r="AL732" s="296"/>
      <c r="AM732" s="97">
        <f t="shared" si="163"/>
        <v>0</v>
      </c>
      <c r="AQ732"/>
      <c r="AR732"/>
      <c r="AS732"/>
    </row>
    <row r="733" spans="1:45" s="207" customFormat="1" x14ac:dyDescent="0.25">
      <c r="A733" s="87" t="s">
        <v>100</v>
      </c>
      <c r="B733" s="87"/>
      <c r="C733" s="88">
        <v>1.96</v>
      </c>
      <c r="D733" s="88">
        <v>3.42</v>
      </c>
      <c r="E733" s="88">
        <f t="shared" ref="E733:E736" si="164">D733/C733</f>
        <v>1.7448979591836735</v>
      </c>
      <c r="F733" s="88"/>
      <c r="G733" s="88">
        <v>1.738</v>
      </c>
      <c r="H733" s="88">
        <v>60023</v>
      </c>
      <c r="I733" s="88">
        <v>41</v>
      </c>
      <c r="J733" s="88">
        <v>4</v>
      </c>
      <c r="K733" s="88">
        <v>9.0120000000000005</v>
      </c>
      <c r="L733" s="88">
        <v>1.6282000000000001</v>
      </c>
      <c r="M733" s="88"/>
      <c r="N733" s="88">
        <v>0.25</v>
      </c>
      <c r="O733" s="88">
        <v>6.2700000000000006E-2</v>
      </c>
      <c r="P733" s="88">
        <v>4.4379999999999997</v>
      </c>
      <c r="Q733" s="88">
        <v>4.4379999999999997</v>
      </c>
      <c r="R733" s="88">
        <v>5.9960000000000004</v>
      </c>
      <c r="S733" s="88">
        <v>81</v>
      </c>
      <c r="T733" s="88">
        <v>81</v>
      </c>
      <c r="U733" s="32">
        <v>117</v>
      </c>
      <c r="V733" s="88">
        <v>3.78</v>
      </c>
      <c r="W733" s="88">
        <v>3.78</v>
      </c>
      <c r="X733" s="88">
        <v>4.25</v>
      </c>
      <c r="Y733" s="88">
        <v>15</v>
      </c>
      <c r="Z733" s="88">
        <v>15</v>
      </c>
      <c r="AA733" s="88">
        <v>126.9</v>
      </c>
      <c r="AB733" s="88">
        <v>-0.20849999999999999</v>
      </c>
      <c r="AC733" s="88">
        <v>-0.20849999999999999</v>
      </c>
      <c r="AD733" s="88">
        <v>-0.21560000000000001</v>
      </c>
      <c r="AE733" s="88" t="s">
        <v>53</v>
      </c>
      <c r="AF733" s="88">
        <v>83.8</v>
      </c>
      <c r="AG733" s="88"/>
      <c r="AH733" s="88">
        <v>5.0000000000000001E-3</v>
      </c>
      <c r="AI733" s="88">
        <v>4</v>
      </c>
      <c r="AJ733" s="88">
        <v>3.69</v>
      </c>
      <c r="AK733" s="127">
        <v>2.2200000000000001E-25</v>
      </c>
      <c r="AL733" s="296"/>
      <c r="AM733" s="97">
        <f t="shared" si="163"/>
        <v>0</v>
      </c>
      <c r="AQ733"/>
      <c r="AR733"/>
      <c r="AS733"/>
    </row>
    <row r="734" spans="1:45" s="207" customFormat="1" x14ac:dyDescent="0.25">
      <c r="A734" s="87" t="s">
        <v>100</v>
      </c>
      <c r="B734" s="87"/>
      <c r="C734" s="88">
        <v>1.96</v>
      </c>
      <c r="D734" s="88">
        <v>3.4969999999999999</v>
      </c>
      <c r="E734" s="88">
        <f t="shared" si="164"/>
        <v>1.7841836734693877</v>
      </c>
      <c r="F734" s="88"/>
      <c r="G734" s="88">
        <v>1.738</v>
      </c>
      <c r="H734" s="88">
        <v>60023</v>
      </c>
      <c r="I734" s="88">
        <v>41</v>
      </c>
      <c r="J734" s="88">
        <v>4</v>
      </c>
      <c r="K734" s="88">
        <v>9.0120000000000005</v>
      </c>
      <c r="L734" s="88">
        <v>1.6282000000000001</v>
      </c>
      <c r="M734" s="88"/>
      <c r="N734" s="88">
        <v>0.25</v>
      </c>
      <c r="O734" s="88">
        <v>6.2700000000000006E-2</v>
      </c>
      <c r="P734" s="88">
        <v>4.4379999999999997</v>
      </c>
      <c r="Q734" s="88">
        <v>4.4379999999999997</v>
      </c>
      <c r="R734" s="88">
        <v>5.9960000000000004</v>
      </c>
      <c r="S734" s="88">
        <v>81</v>
      </c>
      <c r="T734" s="88">
        <v>81</v>
      </c>
      <c r="U734" s="32">
        <v>117</v>
      </c>
      <c r="V734" s="88">
        <v>3.78</v>
      </c>
      <c r="W734" s="88">
        <v>3.78</v>
      </c>
      <c r="X734" s="88">
        <v>4.25</v>
      </c>
      <c r="Y734" s="88">
        <v>15</v>
      </c>
      <c r="Z734" s="88">
        <v>15</v>
      </c>
      <c r="AA734" s="88">
        <v>126.9</v>
      </c>
      <c r="AB734" s="88">
        <v>-0.20849999999999999</v>
      </c>
      <c r="AC734" s="88">
        <v>-0.20849999999999999</v>
      </c>
      <c r="AD734" s="88">
        <v>-0.21560000000000001</v>
      </c>
      <c r="AE734" s="88" t="s">
        <v>54</v>
      </c>
      <c r="AF734" s="88">
        <v>131.29</v>
      </c>
      <c r="AG734" s="88"/>
      <c r="AH734" s="88">
        <v>8.0000000000000002E-3</v>
      </c>
      <c r="AI734" s="88">
        <v>4.0999999999999996</v>
      </c>
      <c r="AJ734" s="88">
        <v>4.0999999999999996</v>
      </c>
      <c r="AK734" s="127">
        <v>2.53E-34</v>
      </c>
      <c r="AL734" s="296"/>
      <c r="AM734" s="97">
        <f t="shared" si="163"/>
        <v>0</v>
      </c>
      <c r="AQ734"/>
      <c r="AR734"/>
      <c r="AS734"/>
    </row>
    <row r="735" spans="1:45" s="207" customFormat="1" x14ac:dyDescent="0.25">
      <c r="A735" s="87" t="s">
        <v>100</v>
      </c>
      <c r="B735" s="87"/>
      <c r="C735" s="88">
        <v>1.96</v>
      </c>
      <c r="D735" s="88"/>
      <c r="E735" s="88">
        <f t="shared" si="164"/>
        <v>0</v>
      </c>
      <c r="F735" s="88"/>
      <c r="G735" s="88">
        <v>1.738</v>
      </c>
      <c r="H735" s="88">
        <v>60023</v>
      </c>
      <c r="I735" s="88">
        <v>41</v>
      </c>
      <c r="J735" s="88">
        <v>4</v>
      </c>
      <c r="K735" s="88">
        <v>9.0120000000000005</v>
      </c>
      <c r="L735" s="88">
        <v>1.6282000000000001</v>
      </c>
      <c r="M735" s="88"/>
      <c r="N735" s="88">
        <v>0.25</v>
      </c>
      <c r="O735" s="88">
        <v>6.2700000000000006E-2</v>
      </c>
      <c r="P735" s="88">
        <v>4.4379999999999997</v>
      </c>
      <c r="Q735" s="88">
        <v>4.4379999999999997</v>
      </c>
      <c r="R735" s="88">
        <v>5.9960000000000004</v>
      </c>
      <c r="S735" s="88">
        <v>81</v>
      </c>
      <c r="T735" s="88">
        <v>81</v>
      </c>
      <c r="U735" s="32">
        <v>117</v>
      </c>
      <c r="V735" s="88">
        <v>3.78</v>
      </c>
      <c r="W735" s="88">
        <v>3.78</v>
      </c>
      <c r="X735" s="88">
        <v>4.25</v>
      </c>
      <c r="Y735" s="88">
        <v>15</v>
      </c>
      <c r="Z735" s="88">
        <v>15</v>
      </c>
      <c r="AA735" s="88">
        <v>126.9</v>
      </c>
      <c r="AB735" s="88">
        <v>-0.20849999999999999</v>
      </c>
      <c r="AC735" s="88">
        <v>-0.20849999999999999</v>
      </c>
      <c r="AD735" s="88">
        <v>-0.21560000000000001</v>
      </c>
      <c r="AE735" s="88" t="s">
        <v>55</v>
      </c>
      <c r="AF735" s="88">
        <v>146.06</v>
      </c>
      <c r="AG735" s="88"/>
      <c r="AH735" s="88">
        <v>0.21</v>
      </c>
      <c r="AI735" s="88">
        <v>5.13</v>
      </c>
      <c r="AJ735" s="88">
        <v>5.0999999999999996</v>
      </c>
      <c r="AK735" s="120"/>
      <c r="AL735" s="296"/>
      <c r="AM735" s="97">
        <f t="shared" si="163"/>
        <v>0</v>
      </c>
      <c r="AQ735"/>
      <c r="AR735"/>
      <c r="AS735"/>
    </row>
    <row r="736" spans="1:45" s="207" customFormat="1" x14ac:dyDescent="0.25">
      <c r="A736" s="87" t="s">
        <v>100</v>
      </c>
      <c r="B736" s="87"/>
      <c r="C736" s="88">
        <v>1.96</v>
      </c>
      <c r="D736" s="88"/>
      <c r="E736" s="88">
        <f t="shared" si="164"/>
        <v>0</v>
      </c>
      <c r="F736" s="88"/>
      <c r="G736" s="88">
        <v>1.738</v>
      </c>
      <c r="H736" s="88">
        <v>60023</v>
      </c>
      <c r="I736" s="88">
        <v>41</v>
      </c>
      <c r="J736" s="88">
        <v>4</v>
      </c>
      <c r="K736" s="88">
        <v>9.0120000000000005</v>
      </c>
      <c r="L736" s="88">
        <v>1.6282000000000001</v>
      </c>
      <c r="M736" s="88"/>
      <c r="N736" s="88">
        <v>0.25</v>
      </c>
      <c r="O736" s="88">
        <v>6.2700000000000006E-2</v>
      </c>
      <c r="P736" s="88">
        <v>4.4379999999999997</v>
      </c>
      <c r="Q736" s="88">
        <v>4.4379999999999997</v>
      </c>
      <c r="R736" s="88">
        <v>5.9960000000000004</v>
      </c>
      <c r="S736" s="88">
        <v>81</v>
      </c>
      <c r="T736" s="88">
        <v>81</v>
      </c>
      <c r="U736" s="32">
        <v>117</v>
      </c>
      <c r="V736" s="88">
        <v>3.78</v>
      </c>
      <c r="W736" s="88">
        <v>3.78</v>
      </c>
      <c r="X736" s="88">
        <v>4.25</v>
      </c>
      <c r="Y736" s="88">
        <v>15</v>
      </c>
      <c r="Z736" s="88">
        <v>15</v>
      </c>
      <c r="AA736" s="88">
        <v>126.9</v>
      </c>
      <c r="AB736" s="88">
        <v>-0.20849999999999999</v>
      </c>
      <c r="AC736" s="88">
        <v>-0.20849999999999999</v>
      </c>
      <c r="AD736" s="88">
        <v>-0.21560000000000001</v>
      </c>
      <c r="AE736" s="88" t="s">
        <v>56</v>
      </c>
      <c r="AF736" s="88">
        <v>222</v>
      </c>
      <c r="AG736" s="88"/>
      <c r="AH736" s="88">
        <v>8.0000000000000002E-3</v>
      </c>
      <c r="AI736" s="88">
        <v>4.2</v>
      </c>
      <c r="AJ736" s="88">
        <v>4.2</v>
      </c>
      <c r="AK736" s="120"/>
      <c r="AL736" s="296"/>
      <c r="AM736" s="97">
        <f t="shared" si="163"/>
        <v>0</v>
      </c>
      <c r="AQ736"/>
      <c r="AR736"/>
      <c r="AS736"/>
    </row>
    <row r="737" spans="1:45" s="207" customFormat="1" x14ac:dyDescent="0.25">
      <c r="A737" s="111" t="s">
        <v>101</v>
      </c>
      <c r="B737" s="111"/>
      <c r="C737" s="112">
        <v>3.81</v>
      </c>
      <c r="D737" s="112">
        <v>3.8009499999999998</v>
      </c>
      <c r="E737" s="112">
        <f t="shared" si="161"/>
        <v>0.99762467191601045</v>
      </c>
      <c r="F737" s="112"/>
      <c r="G737" s="112">
        <v>2.0339999999999998</v>
      </c>
      <c r="H737" s="112">
        <v>65957</v>
      </c>
      <c r="I737" s="112">
        <v>71</v>
      </c>
      <c r="J737" s="112">
        <v>30</v>
      </c>
      <c r="K737" s="112">
        <v>65.38</v>
      </c>
      <c r="L737" s="112">
        <v>1.333</v>
      </c>
      <c r="M737" s="112"/>
      <c r="N737" s="112">
        <v>0.25</v>
      </c>
      <c r="O737" s="112">
        <v>6.2700000000000006E-2</v>
      </c>
      <c r="P737" s="112">
        <v>4.4379999999999997</v>
      </c>
      <c r="Q737" s="112">
        <v>4.4379999999999997</v>
      </c>
      <c r="R737" s="112">
        <v>4.4379999999999997</v>
      </c>
      <c r="S737" s="112">
        <v>81</v>
      </c>
      <c r="T737" s="112">
        <v>81</v>
      </c>
      <c r="U737" s="112">
        <v>81</v>
      </c>
      <c r="V737" s="112">
        <v>4.093</v>
      </c>
      <c r="W737" s="112">
        <v>4.093</v>
      </c>
      <c r="X737" s="112">
        <v>4.093</v>
      </c>
      <c r="Y737" s="112">
        <v>31</v>
      </c>
      <c r="Z737" s="112">
        <v>31</v>
      </c>
      <c r="AA737" s="112">
        <v>31</v>
      </c>
      <c r="AB737" s="112">
        <v>-0.2419</v>
      </c>
      <c r="AC737" s="112">
        <v>-0.2419</v>
      </c>
      <c r="AD737" s="112">
        <v>-0.2419</v>
      </c>
      <c r="AE737" s="112" t="s">
        <v>42</v>
      </c>
      <c r="AF737" s="112">
        <v>4.0019999999999998</v>
      </c>
      <c r="AG737" s="113">
        <v>1.213598928416634E-4</v>
      </c>
      <c r="AH737" s="112">
        <v>-0.39</v>
      </c>
      <c r="AI737" s="112">
        <v>2.66</v>
      </c>
      <c r="AJ737" s="112">
        <v>2.6</v>
      </c>
      <c r="AK737" s="122">
        <v>5.9999999999999995E-8</v>
      </c>
      <c r="AL737" s="227"/>
      <c r="AM737" s="115">
        <f t="shared" si="163"/>
        <v>0</v>
      </c>
      <c r="AQ737"/>
      <c r="AR737"/>
      <c r="AS737"/>
    </row>
    <row r="738" spans="1:45" s="207" customFormat="1" x14ac:dyDescent="0.25">
      <c r="A738" s="111" t="s">
        <v>101</v>
      </c>
      <c r="B738" s="111"/>
      <c r="C738" s="112">
        <v>3.81</v>
      </c>
      <c r="D738" s="112">
        <v>3.80505</v>
      </c>
      <c r="E738" s="112">
        <f t="shared" si="161"/>
        <v>0.99870078740157475</v>
      </c>
      <c r="F738" s="112"/>
      <c r="G738" s="112">
        <v>2.0339999999999998</v>
      </c>
      <c r="H738" s="112">
        <v>65957</v>
      </c>
      <c r="I738" s="112">
        <v>71</v>
      </c>
      <c r="J738" s="112">
        <v>30</v>
      </c>
      <c r="K738" s="112">
        <v>65.38</v>
      </c>
      <c r="L738" s="112">
        <v>1.333</v>
      </c>
      <c r="M738" s="112"/>
      <c r="N738" s="112">
        <v>0.25</v>
      </c>
      <c r="O738" s="112">
        <v>6.2700000000000006E-2</v>
      </c>
      <c r="P738" s="112">
        <v>4.4379999999999997</v>
      </c>
      <c r="Q738" s="112">
        <v>4.4379999999999997</v>
      </c>
      <c r="R738" s="112">
        <v>4.4379999999999997</v>
      </c>
      <c r="S738" s="112">
        <v>81</v>
      </c>
      <c r="T738" s="112">
        <v>81</v>
      </c>
      <c r="U738" s="112">
        <v>81</v>
      </c>
      <c r="V738" s="112">
        <v>4.093</v>
      </c>
      <c r="W738" s="112">
        <v>4.093</v>
      </c>
      <c r="X738" s="112">
        <v>4.093</v>
      </c>
      <c r="Y738" s="112">
        <v>31</v>
      </c>
      <c r="Z738" s="112">
        <v>31</v>
      </c>
      <c r="AA738" s="112">
        <v>31</v>
      </c>
      <c r="AB738" s="112">
        <v>-0.2419</v>
      </c>
      <c r="AC738" s="112">
        <v>-0.2419</v>
      </c>
      <c r="AD738" s="112">
        <v>-0.2419</v>
      </c>
      <c r="AE738" s="112" t="s">
        <v>43</v>
      </c>
      <c r="AF738" s="112">
        <v>2.0099999999999998</v>
      </c>
      <c r="AG738" s="113">
        <v>1.0828692705685033E-4</v>
      </c>
      <c r="AH738" s="112">
        <v>-0.217</v>
      </c>
      <c r="AI738" s="112">
        <v>2.76</v>
      </c>
      <c r="AJ738" s="112">
        <v>2.89</v>
      </c>
      <c r="AK738" s="122">
        <v>4.0000000000000001E-8</v>
      </c>
      <c r="AL738" s="227">
        <v>1.0999999999999999E-2</v>
      </c>
      <c r="AM738" s="115">
        <f t="shared" si="163"/>
        <v>44000</v>
      </c>
      <c r="AQ738"/>
      <c r="AR738"/>
      <c r="AS738"/>
    </row>
    <row r="739" spans="1:45" s="207" customFormat="1" x14ac:dyDescent="0.25">
      <c r="A739" s="111" t="s">
        <v>101</v>
      </c>
      <c r="B739" s="111"/>
      <c r="C739" s="112">
        <v>3.81</v>
      </c>
      <c r="D739" s="112">
        <v>3.8397800000000006</v>
      </c>
      <c r="E739" s="112">
        <f t="shared" si="161"/>
        <v>1.0078162729658795</v>
      </c>
      <c r="F739" s="112"/>
      <c r="G739" s="112">
        <v>2.0339999999999998</v>
      </c>
      <c r="H739" s="112">
        <v>65957</v>
      </c>
      <c r="I739" s="112">
        <v>71</v>
      </c>
      <c r="J739" s="112">
        <v>30</v>
      </c>
      <c r="K739" s="112">
        <v>65.38</v>
      </c>
      <c r="L739" s="112">
        <v>1.333</v>
      </c>
      <c r="M739" s="112"/>
      <c r="N739" s="112">
        <v>0.25</v>
      </c>
      <c r="O739" s="112">
        <v>6.2700000000000006E-2</v>
      </c>
      <c r="P739" s="112">
        <v>4.4379999999999997</v>
      </c>
      <c r="Q739" s="112">
        <v>4.4379999999999997</v>
      </c>
      <c r="R739" s="112">
        <v>4.4379999999999997</v>
      </c>
      <c r="S739" s="112">
        <v>81</v>
      </c>
      <c r="T739" s="112">
        <v>81</v>
      </c>
      <c r="U739" s="112">
        <v>81</v>
      </c>
      <c r="V739" s="112">
        <v>4.093</v>
      </c>
      <c r="W739" s="112">
        <v>4.093</v>
      </c>
      <c r="X739" s="112">
        <v>4.093</v>
      </c>
      <c r="Y739" s="112">
        <v>31</v>
      </c>
      <c r="Z739" s="112">
        <v>31</v>
      </c>
      <c r="AA739" s="112">
        <v>31</v>
      </c>
      <c r="AB739" s="112">
        <v>-0.2419</v>
      </c>
      <c r="AC739" s="112">
        <v>-0.2419</v>
      </c>
      <c r="AD739" s="112">
        <v>-0.2419</v>
      </c>
      <c r="AE739" s="112" t="s">
        <v>44</v>
      </c>
      <c r="AF739" s="112">
        <v>31.998999999999999</v>
      </c>
      <c r="AG739" s="113">
        <v>1.5402755908922099E-5</v>
      </c>
      <c r="AH739" s="112">
        <v>2.1999999999999999E-2</v>
      </c>
      <c r="AI739" s="112">
        <v>2.94</v>
      </c>
      <c r="AJ739" s="112">
        <v>3.46</v>
      </c>
      <c r="AK739" s="122">
        <v>1E-8</v>
      </c>
      <c r="AL739" s="227"/>
      <c r="AM739" s="115">
        <f t="shared" si="163"/>
        <v>0</v>
      </c>
      <c r="AQ739"/>
      <c r="AR739"/>
      <c r="AS739"/>
    </row>
    <row r="740" spans="1:45" s="207" customFormat="1" x14ac:dyDescent="0.25">
      <c r="A740" s="111" t="s">
        <v>101</v>
      </c>
      <c r="B740" s="111"/>
      <c r="C740" s="112">
        <v>3.81</v>
      </c>
      <c r="D740" s="111">
        <v>3.8719600000000001</v>
      </c>
      <c r="E740" s="112">
        <f t="shared" si="161"/>
        <v>1.016262467191601</v>
      </c>
      <c r="F740" s="112"/>
      <c r="G740" s="112">
        <v>2.0339999999999998</v>
      </c>
      <c r="H740" s="112">
        <v>65957</v>
      </c>
      <c r="I740" s="112">
        <v>71</v>
      </c>
      <c r="J740" s="112">
        <v>30</v>
      </c>
      <c r="K740" s="112">
        <v>65.38</v>
      </c>
      <c r="L740" s="112">
        <v>1.333</v>
      </c>
      <c r="M740" s="112"/>
      <c r="N740" s="112">
        <v>0.25</v>
      </c>
      <c r="O740" s="112">
        <v>6.2700000000000006E-2</v>
      </c>
      <c r="P740" s="112">
        <v>4.4379999999999997</v>
      </c>
      <c r="Q740" s="112">
        <v>4.4379999999999997</v>
      </c>
      <c r="R740" s="112">
        <v>4.4379999999999997</v>
      </c>
      <c r="S740" s="112">
        <v>81</v>
      </c>
      <c r="T740" s="112">
        <v>81</v>
      </c>
      <c r="U740" s="112">
        <v>81</v>
      </c>
      <c r="V740" s="112">
        <v>4.093</v>
      </c>
      <c r="W740" s="112">
        <v>4.093</v>
      </c>
      <c r="X740" s="112">
        <v>4.093</v>
      </c>
      <c r="Y740" s="112">
        <v>31</v>
      </c>
      <c r="Z740" s="112">
        <v>31</v>
      </c>
      <c r="AA740" s="112">
        <v>31</v>
      </c>
      <c r="AB740" s="112">
        <v>-0.2419</v>
      </c>
      <c r="AC740" s="112">
        <v>-0.2419</v>
      </c>
      <c r="AD740" s="112">
        <v>-0.2419</v>
      </c>
      <c r="AE740" s="112" t="s">
        <v>45</v>
      </c>
      <c r="AF740" s="112">
        <v>44.01</v>
      </c>
      <c r="AG740" s="113">
        <v>8.9625087063364713E-6</v>
      </c>
      <c r="AH740" s="112">
        <v>0.22500000000000001</v>
      </c>
      <c r="AI740" s="112">
        <v>3.24</v>
      </c>
      <c r="AJ740" s="112">
        <v>3.3</v>
      </c>
      <c r="AK740" s="122">
        <v>1.9000000000000001E-9</v>
      </c>
      <c r="AL740" s="227">
        <v>1.0081303666925008</v>
      </c>
      <c r="AM740" s="115">
        <f t="shared" si="163"/>
        <v>191544.76967157517</v>
      </c>
      <c r="AQ740"/>
      <c r="AR740"/>
      <c r="AS740"/>
    </row>
    <row r="741" spans="1:45" s="228" customFormat="1" x14ac:dyDescent="0.25">
      <c r="A741" s="111" t="s">
        <v>101</v>
      </c>
      <c r="B741" s="111"/>
      <c r="C741" s="112">
        <v>3.81</v>
      </c>
      <c r="D741" s="111">
        <v>3.8819300000000001</v>
      </c>
      <c r="E741" s="112">
        <f t="shared" si="161"/>
        <v>1.0188792650918634</v>
      </c>
      <c r="F741" s="112"/>
      <c r="G741" s="112">
        <v>2.0339999999999998</v>
      </c>
      <c r="H741" s="112">
        <v>65957</v>
      </c>
      <c r="I741" s="112">
        <v>71</v>
      </c>
      <c r="J741" s="112">
        <v>30</v>
      </c>
      <c r="K741" s="112">
        <v>65.38</v>
      </c>
      <c r="L741" s="112">
        <v>1.333</v>
      </c>
      <c r="M741" s="112"/>
      <c r="N741" s="112">
        <v>0.25</v>
      </c>
      <c r="O741" s="112">
        <v>6.2700000000000006E-2</v>
      </c>
      <c r="P741" s="112">
        <v>4.4379999999999997</v>
      </c>
      <c r="Q741" s="112">
        <v>4.4379999999999997</v>
      </c>
      <c r="R741" s="112">
        <v>4.4379999999999997</v>
      </c>
      <c r="S741" s="112">
        <v>81</v>
      </c>
      <c r="T741" s="112">
        <v>81</v>
      </c>
      <c r="U741" s="112">
        <v>81</v>
      </c>
      <c r="V741" s="112">
        <v>4.093</v>
      </c>
      <c r="W741" s="112">
        <v>4.093</v>
      </c>
      <c r="X741" s="112">
        <v>4.093</v>
      </c>
      <c r="Y741" s="112">
        <v>31</v>
      </c>
      <c r="Z741" s="112">
        <v>31</v>
      </c>
      <c r="AA741" s="112">
        <v>31</v>
      </c>
      <c r="AB741" s="112">
        <v>-0.2419</v>
      </c>
      <c r="AC741" s="112">
        <v>-0.2419</v>
      </c>
      <c r="AD741" s="112">
        <v>-0.2419</v>
      </c>
      <c r="AE741" s="112" t="s">
        <v>46</v>
      </c>
      <c r="AF741" s="112">
        <v>28</v>
      </c>
      <c r="AG741" s="113">
        <v>1.4859953853764374E-5</v>
      </c>
      <c r="AH741" s="112">
        <v>3.6999999999999998E-2</v>
      </c>
      <c r="AI741" s="112">
        <v>3.13</v>
      </c>
      <c r="AJ741" s="112">
        <v>3.64</v>
      </c>
      <c r="AK741" s="129">
        <v>4.3999999999999997E-9</v>
      </c>
      <c r="AL741" s="227">
        <v>5.6884914661617748E-2</v>
      </c>
      <c r="AM741" s="115">
        <f t="shared" si="163"/>
        <v>25029.362451111811</v>
      </c>
      <c r="AQ741" s="229"/>
      <c r="AR741" s="229"/>
      <c r="AS741"/>
    </row>
    <row r="742" spans="1:45" s="228" customFormat="1" x14ac:dyDescent="0.25">
      <c r="A742" s="111" t="s">
        <v>101</v>
      </c>
      <c r="B742" s="111"/>
      <c r="C742" s="112">
        <v>3.81</v>
      </c>
      <c r="D742" s="111">
        <v>3.8819300000000001</v>
      </c>
      <c r="E742" s="112">
        <f t="shared" si="161"/>
        <v>1.0188792650918634</v>
      </c>
      <c r="F742" s="112"/>
      <c r="G742" s="112">
        <v>2.0339999999999998</v>
      </c>
      <c r="H742" s="112">
        <v>65957</v>
      </c>
      <c r="I742" s="112">
        <v>71</v>
      </c>
      <c r="J742" s="112">
        <v>30</v>
      </c>
      <c r="K742" s="112">
        <v>65.38</v>
      </c>
      <c r="L742" s="112">
        <v>1.333</v>
      </c>
      <c r="M742" s="112"/>
      <c r="N742" s="112">
        <v>0.25</v>
      </c>
      <c r="O742" s="112">
        <v>6.2700000000000006E-2</v>
      </c>
      <c r="P742" s="112">
        <v>4.4379999999999997</v>
      </c>
      <c r="Q742" s="112">
        <v>4.4379999999999997</v>
      </c>
      <c r="R742" s="112">
        <v>4.4379999999999997</v>
      </c>
      <c r="S742" s="112">
        <v>81</v>
      </c>
      <c r="T742" s="112">
        <v>81</v>
      </c>
      <c r="U742" s="112">
        <v>81</v>
      </c>
      <c r="V742" s="112">
        <v>4.093</v>
      </c>
      <c r="W742" s="112">
        <v>4.093</v>
      </c>
      <c r="X742" s="112">
        <v>4.093</v>
      </c>
      <c r="Y742" s="112">
        <v>31</v>
      </c>
      <c r="Z742" s="112">
        <v>31</v>
      </c>
      <c r="AA742" s="112">
        <v>31</v>
      </c>
      <c r="AB742" s="112">
        <v>-0.2419</v>
      </c>
      <c r="AC742" s="112">
        <v>-0.2419</v>
      </c>
      <c r="AD742" s="112">
        <v>-0.2419</v>
      </c>
      <c r="AE742" s="112" t="s">
        <v>47</v>
      </c>
      <c r="AF742" s="112">
        <v>16.04</v>
      </c>
      <c r="AG742" s="113">
        <v>1.6328551327402565E-5</v>
      </c>
      <c r="AH742" s="112">
        <v>1.0999999999999999E-2</v>
      </c>
      <c r="AI742" s="112">
        <v>3.25</v>
      </c>
      <c r="AJ742" s="112">
        <v>3.8</v>
      </c>
      <c r="AK742" s="129">
        <v>5.8999999999999999E-9</v>
      </c>
      <c r="AL742" s="227">
        <v>0.16989771262220874</v>
      </c>
      <c r="AM742" s="115">
        <f t="shared" si="163"/>
        <v>100239.65044710315</v>
      </c>
      <c r="AQ742" s="229"/>
      <c r="AR742" s="229"/>
      <c r="AS742"/>
    </row>
    <row r="743" spans="1:45" s="228" customFormat="1" x14ac:dyDescent="0.25">
      <c r="A743" s="111" t="s">
        <v>101</v>
      </c>
      <c r="B743" s="111"/>
      <c r="C743" s="112">
        <v>3.81</v>
      </c>
      <c r="D743" s="111">
        <v>3.9014200000000003</v>
      </c>
      <c r="E743" s="112">
        <f t="shared" si="161"/>
        <v>1.023994750656168</v>
      </c>
      <c r="F743" s="112"/>
      <c r="G743" s="112">
        <v>2.0339999999999998</v>
      </c>
      <c r="H743" s="112">
        <v>65957</v>
      </c>
      <c r="I743" s="112">
        <v>71</v>
      </c>
      <c r="J743" s="112">
        <v>30</v>
      </c>
      <c r="K743" s="112">
        <v>65.38</v>
      </c>
      <c r="L743" s="112">
        <v>1.333</v>
      </c>
      <c r="M743" s="112"/>
      <c r="N743" s="112">
        <v>0.25</v>
      </c>
      <c r="O743" s="112">
        <v>6.2700000000000006E-2</v>
      </c>
      <c r="P743" s="112">
        <v>4.4379999999999997</v>
      </c>
      <c r="Q743" s="112">
        <v>4.4379999999999997</v>
      </c>
      <c r="R743" s="112">
        <v>4.4379999999999997</v>
      </c>
      <c r="S743" s="112">
        <v>81</v>
      </c>
      <c r="T743" s="112">
        <v>81</v>
      </c>
      <c r="U743" s="112">
        <v>81</v>
      </c>
      <c r="V743" s="112">
        <v>4.093</v>
      </c>
      <c r="W743" s="112">
        <v>4.093</v>
      </c>
      <c r="X743" s="112">
        <v>4.093</v>
      </c>
      <c r="Y743" s="112">
        <v>31</v>
      </c>
      <c r="Z743" s="112">
        <v>31</v>
      </c>
      <c r="AA743" s="112">
        <v>31</v>
      </c>
      <c r="AB743" s="112">
        <v>-0.2419</v>
      </c>
      <c r="AC743" s="112">
        <v>-0.2419</v>
      </c>
      <c r="AD743" s="112">
        <v>-0.2419</v>
      </c>
      <c r="AE743" s="112" t="s">
        <v>48</v>
      </c>
      <c r="AF743" s="112">
        <v>28.05</v>
      </c>
      <c r="AG743" s="112">
        <v>8.597859657763983E-6</v>
      </c>
      <c r="AH743" s="112">
        <v>8.6999999999999994E-2</v>
      </c>
      <c r="AI743" s="112">
        <v>3.59</v>
      </c>
      <c r="AJ743" s="112">
        <v>3.9</v>
      </c>
      <c r="AK743" s="129">
        <v>1.0000000000000001E-9</v>
      </c>
      <c r="AL743" s="227"/>
      <c r="AM743" s="117">
        <f t="shared" si="163"/>
        <v>0</v>
      </c>
      <c r="AQ743" s="229"/>
      <c r="AR743" s="229"/>
      <c r="AS743"/>
    </row>
    <row r="744" spans="1:45" s="228" customFormat="1" x14ac:dyDescent="0.25">
      <c r="A744" s="111" t="s">
        <v>101</v>
      </c>
      <c r="B744" s="111"/>
      <c r="C744" s="112">
        <v>3.81</v>
      </c>
      <c r="D744" s="111">
        <v>3.91</v>
      </c>
      <c r="E744" s="112">
        <f t="shared" si="161"/>
        <v>1.026246719160105</v>
      </c>
      <c r="F744" s="112"/>
      <c r="G744" s="112">
        <v>2.0339999999999998</v>
      </c>
      <c r="H744" s="112">
        <v>65957</v>
      </c>
      <c r="I744" s="112">
        <v>71</v>
      </c>
      <c r="J744" s="112">
        <v>30</v>
      </c>
      <c r="K744" s="112">
        <v>65.38</v>
      </c>
      <c r="L744" s="112">
        <v>1.333</v>
      </c>
      <c r="M744" s="112"/>
      <c r="N744" s="112">
        <v>0.25</v>
      </c>
      <c r="O744" s="112">
        <v>6.2700000000000006E-2</v>
      </c>
      <c r="P744" s="112">
        <v>4.4379999999999997</v>
      </c>
      <c r="Q744" s="112">
        <v>4.4379999999999997</v>
      </c>
      <c r="R744" s="112">
        <v>4.4379999999999997</v>
      </c>
      <c r="S744" s="112">
        <v>81</v>
      </c>
      <c r="T744" s="112">
        <v>81</v>
      </c>
      <c r="U744" s="112">
        <v>81</v>
      </c>
      <c r="V744" s="112">
        <v>4.093</v>
      </c>
      <c r="W744" s="112">
        <v>4.093</v>
      </c>
      <c r="X744" s="112">
        <v>4.093</v>
      </c>
      <c r="Y744" s="112">
        <v>31</v>
      </c>
      <c r="Z744" s="112">
        <v>31</v>
      </c>
      <c r="AA744" s="112">
        <v>31</v>
      </c>
      <c r="AB744" s="112">
        <v>-0.2419</v>
      </c>
      <c r="AC744" s="112">
        <v>-0.2419</v>
      </c>
      <c r="AD744" s="112">
        <v>-0.2419</v>
      </c>
      <c r="AE744" s="112" t="s">
        <v>49</v>
      </c>
      <c r="AF744" s="112">
        <v>30.07</v>
      </c>
      <c r="AG744" s="112">
        <v>7.4674534117532306E-6</v>
      </c>
      <c r="AH744" s="112">
        <v>9.9000000000000005E-2</v>
      </c>
      <c r="AI744" s="112">
        <v>3.72</v>
      </c>
      <c r="AJ744" s="112">
        <v>4</v>
      </c>
      <c r="AK744" s="129">
        <v>3.28E-10</v>
      </c>
      <c r="AL744" s="227"/>
      <c r="AM744" s="117">
        <f t="shared" si="163"/>
        <v>0</v>
      </c>
      <c r="AQ744" s="229"/>
      <c r="AR744" s="229"/>
      <c r="AS744"/>
    </row>
    <row r="745" spans="1:45" s="228" customFormat="1" x14ac:dyDescent="0.25">
      <c r="A745" s="111" t="s">
        <v>101</v>
      </c>
      <c r="B745" s="111"/>
      <c r="C745" s="112">
        <v>3.81</v>
      </c>
      <c r="D745" s="111">
        <v>3.95</v>
      </c>
      <c r="E745" s="112">
        <f t="shared" ref="E745:E828" si="165">D745/C745</f>
        <v>1.0367454068241471</v>
      </c>
      <c r="F745" s="112"/>
      <c r="G745" s="112">
        <v>2.0339999999999998</v>
      </c>
      <c r="H745" s="112">
        <v>65957</v>
      </c>
      <c r="I745" s="112">
        <v>71</v>
      </c>
      <c r="J745" s="112">
        <v>30</v>
      </c>
      <c r="K745" s="112">
        <v>65.38</v>
      </c>
      <c r="L745" s="112">
        <v>1.333</v>
      </c>
      <c r="M745" s="112"/>
      <c r="N745" s="112">
        <v>0.25</v>
      </c>
      <c r="O745" s="112">
        <v>6.2700000000000006E-2</v>
      </c>
      <c r="P745" s="112">
        <v>4.4379999999999997</v>
      </c>
      <c r="Q745" s="112">
        <v>4.4379999999999997</v>
      </c>
      <c r="R745" s="112">
        <v>4.4379999999999997</v>
      </c>
      <c r="S745" s="112">
        <v>81</v>
      </c>
      <c r="T745" s="112">
        <v>81</v>
      </c>
      <c r="U745" s="112">
        <v>81</v>
      </c>
      <c r="V745" s="112">
        <v>4.093</v>
      </c>
      <c r="W745" s="112">
        <v>4.093</v>
      </c>
      <c r="X745" s="112">
        <v>4.093</v>
      </c>
      <c r="Y745" s="112">
        <v>31</v>
      </c>
      <c r="Z745" s="112">
        <v>31</v>
      </c>
      <c r="AA745" s="112">
        <v>31</v>
      </c>
      <c r="AB745" s="112">
        <v>-0.2419</v>
      </c>
      <c r="AC745" s="112">
        <v>-0.2419</v>
      </c>
      <c r="AD745" s="112">
        <v>-0.2419</v>
      </c>
      <c r="AE745" s="112" t="s">
        <v>50</v>
      </c>
      <c r="AF745" s="112">
        <v>42.08</v>
      </c>
      <c r="AG745" s="112">
        <v>4.9578486170417476E-6</v>
      </c>
      <c r="AH745" s="112">
        <v>0.14199999999999999</v>
      </c>
      <c r="AI745" s="112">
        <v>4.03</v>
      </c>
      <c r="AJ745" s="112">
        <v>4.5</v>
      </c>
      <c r="AK745" s="129">
        <v>7.0000000000000004E-11</v>
      </c>
      <c r="AL745" s="227"/>
      <c r="AM745" s="117">
        <f t="shared" si="163"/>
        <v>0</v>
      </c>
      <c r="AQ745" s="229"/>
      <c r="AR745" s="229"/>
      <c r="AS745"/>
    </row>
    <row r="746" spans="1:45" s="228" customFormat="1" x14ac:dyDescent="0.25">
      <c r="A746" s="111" t="s">
        <v>101</v>
      </c>
      <c r="B746" s="111"/>
      <c r="C746" s="112">
        <v>3.81</v>
      </c>
      <c r="D746" s="111">
        <v>4.008</v>
      </c>
      <c r="E746" s="112">
        <f t="shared" si="165"/>
        <v>1.0519685039370079</v>
      </c>
      <c r="F746" s="112"/>
      <c r="G746" s="112">
        <v>2.0339999999999998</v>
      </c>
      <c r="H746" s="112">
        <v>65957</v>
      </c>
      <c r="I746" s="112">
        <v>71</v>
      </c>
      <c r="J746" s="112">
        <v>30</v>
      </c>
      <c r="K746" s="112">
        <v>65.38</v>
      </c>
      <c r="L746" s="112">
        <v>1.333</v>
      </c>
      <c r="M746" s="112"/>
      <c r="N746" s="112">
        <v>0.25</v>
      </c>
      <c r="O746" s="112">
        <v>6.2700000000000006E-2</v>
      </c>
      <c r="P746" s="112">
        <v>4.4379999999999997</v>
      </c>
      <c r="Q746" s="112">
        <v>4.4379999999999997</v>
      </c>
      <c r="R746" s="112">
        <v>4.4379999999999997</v>
      </c>
      <c r="S746" s="112">
        <v>81</v>
      </c>
      <c r="T746" s="112">
        <v>81</v>
      </c>
      <c r="U746" s="112">
        <v>81</v>
      </c>
      <c r="V746" s="112">
        <v>4.093</v>
      </c>
      <c r="W746" s="112">
        <v>4.093</v>
      </c>
      <c r="X746" s="112">
        <v>4.093</v>
      </c>
      <c r="Y746" s="112">
        <v>31</v>
      </c>
      <c r="Z746" s="112">
        <v>31</v>
      </c>
      <c r="AA746" s="112">
        <v>31</v>
      </c>
      <c r="AB746" s="112">
        <v>-0.2419</v>
      </c>
      <c r="AC746" s="112">
        <v>-0.2419</v>
      </c>
      <c r="AD746" s="112">
        <v>-0.2419</v>
      </c>
      <c r="AE746" s="112" t="s">
        <v>51</v>
      </c>
      <c r="AF746" s="112">
        <v>44.1</v>
      </c>
      <c r="AG746" s="112">
        <v>4.5187843755253608E-6</v>
      </c>
      <c r="AH746" s="112">
        <v>0.152</v>
      </c>
      <c r="AI746" s="112">
        <v>4.16</v>
      </c>
      <c r="AJ746" s="112">
        <v>4.3</v>
      </c>
      <c r="AK746" s="129">
        <v>5.1900000000000003E-12</v>
      </c>
      <c r="AL746" s="227"/>
      <c r="AM746" s="117">
        <f t="shared" si="163"/>
        <v>0</v>
      </c>
      <c r="AQ746" s="229"/>
      <c r="AR746" s="229"/>
      <c r="AS746"/>
    </row>
    <row r="747" spans="1:45" s="228" customFormat="1" x14ac:dyDescent="0.25">
      <c r="A747" s="111" t="s">
        <v>101</v>
      </c>
      <c r="B747" s="111"/>
      <c r="C747" s="112">
        <v>3.81</v>
      </c>
      <c r="D747" s="111"/>
      <c r="E747" s="112">
        <f t="shared" si="165"/>
        <v>0</v>
      </c>
      <c r="F747" s="112"/>
      <c r="G747" s="112">
        <v>2.0339999999999998</v>
      </c>
      <c r="H747" s="112">
        <v>65957</v>
      </c>
      <c r="I747" s="112">
        <v>71</v>
      </c>
      <c r="J747" s="112">
        <v>30</v>
      </c>
      <c r="K747" s="112">
        <v>65.38</v>
      </c>
      <c r="L747" s="112">
        <v>1.333</v>
      </c>
      <c r="M747" s="112"/>
      <c r="N747" s="112">
        <v>0.25</v>
      </c>
      <c r="O747" s="112">
        <v>6.2700000000000006E-2</v>
      </c>
      <c r="P747" s="112">
        <v>4.4379999999999997</v>
      </c>
      <c r="Q747" s="112">
        <v>4.4379999999999997</v>
      </c>
      <c r="R747" s="112">
        <v>4.4379999999999997</v>
      </c>
      <c r="S747" s="112">
        <v>81</v>
      </c>
      <c r="T747" s="112">
        <v>81</v>
      </c>
      <c r="U747" s="112">
        <v>81</v>
      </c>
      <c r="V747" s="112">
        <v>4.093</v>
      </c>
      <c r="W747" s="112">
        <v>4.093</v>
      </c>
      <c r="X747" s="112">
        <v>4.093</v>
      </c>
      <c r="Y747" s="112">
        <v>31</v>
      </c>
      <c r="Z747" s="112">
        <v>31</v>
      </c>
      <c r="AA747" s="112">
        <v>31</v>
      </c>
      <c r="AB747" s="112">
        <v>-0.2419</v>
      </c>
      <c r="AC747" s="112">
        <v>-0.2419</v>
      </c>
      <c r="AD747" s="112">
        <v>-0.2419</v>
      </c>
      <c r="AE747" s="112" t="s">
        <v>52</v>
      </c>
      <c r="AF747" s="112">
        <v>58.12</v>
      </c>
      <c r="AG747" s="112">
        <v>2.9135357642312415E-6</v>
      </c>
      <c r="AH747" s="112">
        <v>0.2</v>
      </c>
      <c r="AI747" s="112">
        <v>4.5199999999999996</v>
      </c>
      <c r="AJ747" s="112">
        <v>4.5</v>
      </c>
      <c r="AK747" s="122"/>
      <c r="AL747" s="227"/>
      <c r="AM747" s="117">
        <f t="shared" si="163"/>
        <v>0</v>
      </c>
      <c r="AQ747" s="229"/>
      <c r="AR747" s="229"/>
      <c r="AS747"/>
    </row>
    <row r="748" spans="1:45" s="228" customFormat="1" x14ac:dyDescent="0.25">
      <c r="A748" s="111" t="s">
        <v>101</v>
      </c>
      <c r="B748" s="111"/>
      <c r="C748" s="112">
        <v>3.81</v>
      </c>
      <c r="D748" s="112"/>
      <c r="E748" s="112">
        <f t="shared" si="165"/>
        <v>0</v>
      </c>
      <c r="F748" s="112"/>
      <c r="G748" s="112">
        <v>2.0339999999999998</v>
      </c>
      <c r="H748" s="112">
        <v>65957</v>
      </c>
      <c r="I748" s="112">
        <v>71</v>
      </c>
      <c r="J748" s="112">
        <v>30</v>
      </c>
      <c r="K748" s="112">
        <v>65.38</v>
      </c>
      <c r="L748" s="112">
        <v>1.333</v>
      </c>
      <c r="M748" s="112"/>
      <c r="N748" s="112">
        <v>0.25</v>
      </c>
      <c r="O748" s="112">
        <v>6.2700000000000006E-2</v>
      </c>
      <c r="P748" s="112">
        <v>4.4379999999999997</v>
      </c>
      <c r="Q748" s="112">
        <v>4.4379999999999997</v>
      </c>
      <c r="R748" s="112">
        <v>4.4379999999999997</v>
      </c>
      <c r="S748" s="112">
        <v>81</v>
      </c>
      <c r="T748" s="112">
        <v>81</v>
      </c>
      <c r="U748" s="112">
        <v>81</v>
      </c>
      <c r="V748" s="112">
        <v>4.093</v>
      </c>
      <c r="W748" s="112">
        <v>4.093</v>
      </c>
      <c r="X748" s="112">
        <v>4.093</v>
      </c>
      <c r="Y748" s="112">
        <v>31</v>
      </c>
      <c r="Z748" s="112">
        <v>31</v>
      </c>
      <c r="AA748" s="112">
        <v>31</v>
      </c>
      <c r="AB748" s="112">
        <v>-0.2419</v>
      </c>
      <c r="AC748" s="112">
        <v>-0.2419</v>
      </c>
      <c r="AD748" s="112">
        <v>-0.2419</v>
      </c>
      <c r="AE748" s="112" t="s">
        <v>58</v>
      </c>
      <c r="AF748" s="112">
        <v>58.12</v>
      </c>
      <c r="AG748" s="112">
        <v>3.1459786150702568E-6</v>
      </c>
      <c r="AH748" s="112">
        <v>0.183</v>
      </c>
      <c r="AI748" s="112">
        <v>4.8</v>
      </c>
      <c r="AJ748" s="112">
        <v>4.42</v>
      </c>
      <c r="AK748" s="122"/>
      <c r="AL748" s="227"/>
      <c r="AM748" s="117">
        <f t="shared" si="163"/>
        <v>0</v>
      </c>
      <c r="AQ748" s="229"/>
      <c r="AR748" s="229"/>
      <c r="AS748"/>
    </row>
    <row r="749" spans="1:45" s="228" customFormat="1" x14ac:dyDescent="0.25">
      <c r="A749" s="111" t="s">
        <v>101</v>
      </c>
      <c r="B749" s="111"/>
      <c r="C749" s="112">
        <v>3.81</v>
      </c>
      <c r="D749" s="111">
        <v>3.95</v>
      </c>
      <c r="E749" s="112">
        <f t="shared" ref="E749:E752" si="166">D749/C749</f>
        <v>1.0367454068241471</v>
      </c>
      <c r="F749" s="112"/>
      <c r="G749" s="112">
        <v>2.0339999999999998</v>
      </c>
      <c r="H749" s="112">
        <v>65957</v>
      </c>
      <c r="I749" s="112">
        <v>71</v>
      </c>
      <c r="J749" s="112">
        <v>30</v>
      </c>
      <c r="K749" s="112">
        <v>65.38</v>
      </c>
      <c r="L749" s="112">
        <v>1.333</v>
      </c>
      <c r="M749" s="112"/>
      <c r="N749" s="112">
        <v>0.25</v>
      </c>
      <c r="O749" s="112">
        <v>6.2700000000000006E-2</v>
      </c>
      <c r="P749" s="112">
        <v>4.4379999999999997</v>
      </c>
      <c r="Q749" s="112">
        <v>4.4379999999999997</v>
      </c>
      <c r="R749" s="112">
        <v>4.4379999999999997</v>
      </c>
      <c r="S749" s="112">
        <v>81</v>
      </c>
      <c r="T749" s="112">
        <v>81</v>
      </c>
      <c r="U749" s="112">
        <v>81</v>
      </c>
      <c r="V749" s="112">
        <v>4.093</v>
      </c>
      <c r="W749" s="112">
        <v>4.093</v>
      </c>
      <c r="X749" s="112">
        <v>4.093</v>
      </c>
      <c r="Y749" s="112">
        <v>31</v>
      </c>
      <c r="Z749" s="112">
        <v>31</v>
      </c>
      <c r="AA749" s="112">
        <v>31</v>
      </c>
      <c r="AB749" s="112">
        <v>-0.2419</v>
      </c>
      <c r="AC749" s="112">
        <v>-0.2419</v>
      </c>
      <c r="AD749" s="112">
        <v>-0.2419</v>
      </c>
      <c r="AE749" s="112" t="s">
        <v>53</v>
      </c>
      <c r="AF749" s="112">
        <v>83.8</v>
      </c>
      <c r="AG749" s="112"/>
      <c r="AH749" s="112">
        <v>5.0000000000000001E-3</v>
      </c>
      <c r="AI749" s="112">
        <v>4</v>
      </c>
      <c r="AJ749" s="112">
        <v>3.69</v>
      </c>
      <c r="AK749" s="129">
        <v>2.6000000000000001E-9</v>
      </c>
      <c r="AL749" s="227"/>
      <c r="AM749" s="117">
        <f t="shared" ref="AM749:AM752" si="167">AK749*10000*(AL749)*10000000000</f>
        <v>0</v>
      </c>
      <c r="AQ749" s="229"/>
      <c r="AR749" s="229"/>
      <c r="AS749"/>
    </row>
    <row r="750" spans="1:45" s="228" customFormat="1" x14ac:dyDescent="0.25">
      <c r="A750" s="111" t="s">
        <v>101</v>
      </c>
      <c r="B750" s="111"/>
      <c r="C750" s="112">
        <v>3.81</v>
      </c>
      <c r="D750" s="111">
        <v>4.008</v>
      </c>
      <c r="E750" s="112">
        <f t="shared" si="166"/>
        <v>1.0519685039370079</v>
      </c>
      <c r="F750" s="112"/>
      <c r="G750" s="112">
        <v>2.0339999999999998</v>
      </c>
      <c r="H750" s="112">
        <v>65957</v>
      </c>
      <c r="I750" s="112">
        <v>71</v>
      </c>
      <c r="J750" s="112">
        <v>30</v>
      </c>
      <c r="K750" s="112">
        <v>65.38</v>
      </c>
      <c r="L750" s="112">
        <v>1.333</v>
      </c>
      <c r="M750" s="112"/>
      <c r="N750" s="112">
        <v>0.25</v>
      </c>
      <c r="O750" s="112">
        <v>6.2700000000000006E-2</v>
      </c>
      <c r="P750" s="112">
        <v>4.4379999999999997</v>
      </c>
      <c r="Q750" s="112">
        <v>4.4379999999999997</v>
      </c>
      <c r="R750" s="112">
        <v>4.4379999999999997</v>
      </c>
      <c r="S750" s="112">
        <v>81</v>
      </c>
      <c r="T750" s="112">
        <v>81</v>
      </c>
      <c r="U750" s="112">
        <v>81</v>
      </c>
      <c r="V750" s="112">
        <v>4.093</v>
      </c>
      <c r="W750" s="112">
        <v>4.093</v>
      </c>
      <c r="X750" s="112">
        <v>4.093</v>
      </c>
      <c r="Y750" s="112">
        <v>31</v>
      </c>
      <c r="Z750" s="112">
        <v>31</v>
      </c>
      <c r="AA750" s="112">
        <v>31</v>
      </c>
      <c r="AB750" s="112">
        <v>-0.2419</v>
      </c>
      <c r="AC750" s="112">
        <v>-0.2419</v>
      </c>
      <c r="AD750" s="112">
        <v>-0.2419</v>
      </c>
      <c r="AE750" s="112" t="s">
        <v>54</v>
      </c>
      <c r="AF750" s="112">
        <v>131.29</v>
      </c>
      <c r="AG750" s="112"/>
      <c r="AH750" s="112">
        <v>8.0000000000000002E-3</v>
      </c>
      <c r="AI750" s="112">
        <v>4.0999999999999996</v>
      </c>
      <c r="AJ750" s="112">
        <v>4.0999999999999996</v>
      </c>
      <c r="AK750" s="129">
        <v>2.2400000000000001E-9</v>
      </c>
      <c r="AL750" s="227"/>
      <c r="AM750" s="117">
        <f t="shared" si="167"/>
        <v>0</v>
      </c>
      <c r="AQ750" s="229"/>
      <c r="AR750" s="229"/>
      <c r="AS750"/>
    </row>
    <row r="751" spans="1:45" s="228" customFormat="1" x14ac:dyDescent="0.25">
      <c r="A751" s="111" t="s">
        <v>101</v>
      </c>
      <c r="B751" s="111"/>
      <c r="C751" s="112">
        <v>3.81</v>
      </c>
      <c r="D751" s="111"/>
      <c r="E751" s="112">
        <f t="shared" si="166"/>
        <v>0</v>
      </c>
      <c r="F751" s="112"/>
      <c r="G751" s="112">
        <v>2.0339999999999998</v>
      </c>
      <c r="H751" s="112">
        <v>65957</v>
      </c>
      <c r="I751" s="112">
        <v>71</v>
      </c>
      <c r="J751" s="112">
        <v>30</v>
      </c>
      <c r="K751" s="112">
        <v>65.38</v>
      </c>
      <c r="L751" s="112">
        <v>1.333</v>
      </c>
      <c r="M751" s="112"/>
      <c r="N751" s="112">
        <v>0.25</v>
      </c>
      <c r="O751" s="112">
        <v>6.2700000000000006E-2</v>
      </c>
      <c r="P751" s="112">
        <v>4.4379999999999997</v>
      </c>
      <c r="Q751" s="112">
        <v>4.4379999999999997</v>
      </c>
      <c r="R751" s="112">
        <v>4.4379999999999997</v>
      </c>
      <c r="S751" s="112">
        <v>81</v>
      </c>
      <c r="T751" s="112">
        <v>81</v>
      </c>
      <c r="U751" s="112">
        <v>81</v>
      </c>
      <c r="V751" s="112">
        <v>4.093</v>
      </c>
      <c r="W751" s="112">
        <v>4.093</v>
      </c>
      <c r="X751" s="112">
        <v>4.093</v>
      </c>
      <c r="Y751" s="112">
        <v>31</v>
      </c>
      <c r="Z751" s="112">
        <v>31</v>
      </c>
      <c r="AA751" s="112">
        <v>31</v>
      </c>
      <c r="AB751" s="112">
        <v>-0.2419</v>
      </c>
      <c r="AC751" s="112">
        <v>-0.2419</v>
      </c>
      <c r="AD751" s="112">
        <v>-0.2419</v>
      </c>
      <c r="AE751" s="112" t="s">
        <v>55</v>
      </c>
      <c r="AF751" s="112">
        <v>146.06</v>
      </c>
      <c r="AG751" s="112"/>
      <c r="AH751" s="112">
        <v>0.21</v>
      </c>
      <c r="AI751" s="112">
        <v>5.13</v>
      </c>
      <c r="AJ751" s="112">
        <v>5.0999999999999996</v>
      </c>
      <c r="AK751" s="122"/>
      <c r="AL751" s="227"/>
      <c r="AM751" s="117">
        <f t="shared" si="167"/>
        <v>0</v>
      </c>
      <c r="AQ751" s="229"/>
      <c r="AR751" s="229"/>
      <c r="AS751"/>
    </row>
    <row r="752" spans="1:45" s="228" customFormat="1" x14ac:dyDescent="0.25">
      <c r="A752" s="111" t="s">
        <v>101</v>
      </c>
      <c r="B752" s="111"/>
      <c r="C752" s="112">
        <v>3.81</v>
      </c>
      <c r="D752" s="112"/>
      <c r="E752" s="112">
        <f t="shared" si="166"/>
        <v>0</v>
      </c>
      <c r="F752" s="112"/>
      <c r="G752" s="112">
        <v>2.0339999999999998</v>
      </c>
      <c r="H752" s="112">
        <v>65957</v>
      </c>
      <c r="I752" s="112">
        <v>71</v>
      </c>
      <c r="J752" s="112">
        <v>30</v>
      </c>
      <c r="K752" s="112">
        <v>65.38</v>
      </c>
      <c r="L752" s="112">
        <v>1.333</v>
      </c>
      <c r="M752" s="112"/>
      <c r="N752" s="112">
        <v>0.25</v>
      </c>
      <c r="O752" s="112">
        <v>6.2700000000000006E-2</v>
      </c>
      <c r="P752" s="112">
        <v>4.4379999999999997</v>
      </c>
      <c r="Q752" s="112">
        <v>4.4379999999999997</v>
      </c>
      <c r="R752" s="112">
        <v>4.4379999999999997</v>
      </c>
      <c r="S752" s="112">
        <v>81</v>
      </c>
      <c r="T752" s="112">
        <v>81</v>
      </c>
      <c r="U752" s="112">
        <v>81</v>
      </c>
      <c r="V752" s="112">
        <v>4.093</v>
      </c>
      <c r="W752" s="112">
        <v>4.093</v>
      </c>
      <c r="X752" s="112">
        <v>4.093</v>
      </c>
      <c r="Y752" s="112">
        <v>31</v>
      </c>
      <c r="Z752" s="112">
        <v>31</v>
      </c>
      <c r="AA752" s="112">
        <v>31</v>
      </c>
      <c r="AB752" s="112">
        <v>-0.2419</v>
      </c>
      <c r="AC752" s="112">
        <v>-0.2419</v>
      </c>
      <c r="AD752" s="112">
        <v>-0.2419</v>
      </c>
      <c r="AE752" s="112" t="s">
        <v>56</v>
      </c>
      <c r="AF752" s="112">
        <v>222</v>
      </c>
      <c r="AG752" s="112"/>
      <c r="AH752" s="112">
        <v>8.0000000000000002E-3</v>
      </c>
      <c r="AI752" s="112">
        <v>4.2</v>
      </c>
      <c r="AJ752" s="112">
        <v>4.2</v>
      </c>
      <c r="AK752" s="122">
        <v>1.29E-11</v>
      </c>
      <c r="AL752" s="227"/>
      <c r="AM752" s="117">
        <f t="shared" si="167"/>
        <v>0</v>
      </c>
      <c r="AQ752" s="229"/>
      <c r="AR752" s="229"/>
      <c r="AS752"/>
    </row>
    <row r="753" spans="1:45" s="252" customFormat="1" x14ac:dyDescent="0.25">
      <c r="A753" s="87" t="s">
        <v>102</v>
      </c>
      <c r="B753" s="87"/>
      <c r="C753" s="88">
        <v>3.6</v>
      </c>
      <c r="D753" s="88">
        <v>3.6116600000000005</v>
      </c>
      <c r="E753" s="88">
        <f t="shared" si="165"/>
        <v>1.003238888888889</v>
      </c>
      <c r="F753" s="88"/>
      <c r="G753" s="88">
        <v>2.008</v>
      </c>
      <c r="H753" s="88">
        <v>59245</v>
      </c>
      <c r="I753" s="88">
        <v>71</v>
      </c>
      <c r="J753" s="88">
        <v>29</v>
      </c>
      <c r="K753" s="88">
        <v>63.456000000000003</v>
      </c>
      <c r="L753" s="88">
        <v>1.0849</v>
      </c>
      <c r="M753" s="88"/>
      <c r="N753" s="88">
        <v>0.32500000000000001</v>
      </c>
      <c r="O753" s="88">
        <v>0.71120000000000005</v>
      </c>
      <c r="P753" s="88">
        <v>3.66</v>
      </c>
      <c r="Q753" s="88">
        <v>3.66</v>
      </c>
      <c r="R753" s="88">
        <v>3.66</v>
      </c>
      <c r="S753" s="88">
        <v>83</v>
      </c>
      <c r="T753" s="88">
        <v>83</v>
      </c>
      <c r="U753" s="88">
        <v>83</v>
      </c>
      <c r="V753" s="88">
        <v>3.78</v>
      </c>
      <c r="W753" s="88">
        <v>3.78</v>
      </c>
      <c r="X753" s="88">
        <v>3.78</v>
      </c>
      <c r="Y753" s="88">
        <v>15</v>
      </c>
      <c r="Z753" s="88">
        <v>15</v>
      </c>
      <c r="AA753" s="88">
        <v>15</v>
      </c>
      <c r="AB753" s="88">
        <v>-0.25</v>
      </c>
      <c r="AC753" s="88">
        <v>-0.25</v>
      </c>
      <c r="AD753" s="88">
        <v>-0.25</v>
      </c>
      <c r="AE753" s="88" t="s">
        <v>42</v>
      </c>
      <c r="AF753" s="88">
        <v>4.0019999999999998</v>
      </c>
      <c r="AG753" s="89">
        <v>1.213598928416634E-4</v>
      </c>
      <c r="AH753" s="88">
        <v>-0.39</v>
      </c>
      <c r="AI753" s="88">
        <v>2.66</v>
      </c>
      <c r="AJ753" s="88">
        <v>2.6</v>
      </c>
      <c r="AK753" s="120">
        <v>4.9999999999999998E-8</v>
      </c>
      <c r="AL753" s="296"/>
      <c r="AM753" s="91">
        <f t="shared" si="163"/>
        <v>0</v>
      </c>
      <c r="AS753" s="253"/>
    </row>
    <row r="754" spans="1:45" s="252" customFormat="1" x14ac:dyDescent="0.25">
      <c r="A754" s="87" t="s">
        <v>102</v>
      </c>
      <c r="B754" s="87"/>
      <c r="C754" s="88">
        <v>3.6</v>
      </c>
      <c r="D754" s="88">
        <v>3.6219599999999996</v>
      </c>
      <c r="E754" s="88">
        <f t="shared" si="165"/>
        <v>1.0060999999999998</v>
      </c>
      <c r="F754" s="88"/>
      <c r="G754" s="88">
        <v>2.008</v>
      </c>
      <c r="H754" s="88">
        <v>59245</v>
      </c>
      <c r="I754" s="88">
        <v>71</v>
      </c>
      <c r="J754" s="88">
        <v>29</v>
      </c>
      <c r="K754" s="88">
        <v>63.456000000000003</v>
      </c>
      <c r="L754" s="88">
        <v>1.0849</v>
      </c>
      <c r="M754" s="88"/>
      <c r="N754" s="88">
        <v>0.32500000000000001</v>
      </c>
      <c r="O754" s="88">
        <v>0.71120000000000005</v>
      </c>
      <c r="P754" s="88">
        <v>3.66</v>
      </c>
      <c r="Q754" s="88">
        <v>3.66</v>
      </c>
      <c r="R754" s="88">
        <v>3.66</v>
      </c>
      <c r="S754" s="88">
        <v>83</v>
      </c>
      <c r="T754" s="88">
        <v>83</v>
      </c>
      <c r="U754" s="88">
        <v>83</v>
      </c>
      <c r="V754" s="88">
        <v>3.78</v>
      </c>
      <c r="W754" s="88">
        <v>3.78</v>
      </c>
      <c r="X754" s="88">
        <v>3.78</v>
      </c>
      <c r="Y754" s="88">
        <v>15</v>
      </c>
      <c r="Z754" s="88">
        <v>15</v>
      </c>
      <c r="AA754" s="88">
        <v>15</v>
      </c>
      <c r="AB754" s="88">
        <v>-0.25</v>
      </c>
      <c r="AC754" s="88">
        <v>-0.25</v>
      </c>
      <c r="AD754" s="88">
        <v>-0.25</v>
      </c>
      <c r="AE754" s="88" t="s">
        <v>43</v>
      </c>
      <c r="AF754" s="88">
        <v>2.0099999999999998</v>
      </c>
      <c r="AG754" s="89">
        <v>1.0828692705685033E-4</v>
      </c>
      <c r="AH754" s="88">
        <v>-0.217</v>
      </c>
      <c r="AI754" s="88">
        <v>2.76</v>
      </c>
      <c r="AJ754" s="88">
        <v>2.89</v>
      </c>
      <c r="AK754" s="120">
        <v>4.9999999999999998E-8</v>
      </c>
      <c r="AL754" s="296">
        <v>1.2E-2</v>
      </c>
      <c r="AM754" s="91">
        <f t="shared" si="163"/>
        <v>60000</v>
      </c>
      <c r="AS754" s="253"/>
    </row>
    <row r="755" spans="1:45" s="252" customFormat="1" x14ac:dyDescent="0.25">
      <c r="A755" s="87" t="s">
        <v>102</v>
      </c>
      <c r="B755" s="87"/>
      <c r="C755" s="88">
        <v>3.6</v>
      </c>
      <c r="D755" s="88">
        <v>3.6379099999999998</v>
      </c>
      <c r="E755" s="88">
        <f t="shared" si="165"/>
        <v>1.0105305555555555</v>
      </c>
      <c r="F755" s="88"/>
      <c r="G755" s="88">
        <v>2.008</v>
      </c>
      <c r="H755" s="88">
        <v>59245</v>
      </c>
      <c r="I755" s="88">
        <v>71</v>
      </c>
      <c r="J755" s="88">
        <v>29</v>
      </c>
      <c r="K755" s="88">
        <v>63.456000000000003</v>
      </c>
      <c r="L755" s="88">
        <v>1.0849</v>
      </c>
      <c r="M755" s="88"/>
      <c r="N755" s="88">
        <v>0.32500000000000001</v>
      </c>
      <c r="O755" s="88">
        <v>0.71120000000000005</v>
      </c>
      <c r="P755" s="88">
        <v>3.66</v>
      </c>
      <c r="Q755" s="88">
        <v>3.66</v>
      </c>
      <c r="R755" s="88">
        <v>3.66</v>
      </c>
      <c r="S755" s="88">
        <v>83</v>
      </c>
      <c r="T755" s="88">
        <v>83</v>
      </c>
      <c r="U755" s="88">
        <v>83</v>
      </c>
      <c r="V755" s="88">
        <v>3.78</v>
      </c>
      <c r="W755" s="88">
        <v>3.78</v>
      </c>
      <c r="X755" s="88">
        <v>3.78</v>
      </c>
      <c r="Y755" s="88">
        <v>15</v>
      </c>
      <c r="Z755" s="88">
        <v>15</v>
      </c>
      <c r="AA755" s="88">
        <v>15</v>
      </c>
      <c r="AB755" s="88">
        <v>-0.25</v>
      </c>
      <c r="AC755" s="88">
        <v>-0.25</v>
      </c>
      <c r="AD755" s="88">
        <v>-0.25</v>
      </c>
      <c r="AE755" s="88" t="s">
        <v>44</v>
      </c>
      <c r="AF755" s="88">
        <v>31.998999999999999</v>
      </c>
      <c r="AG755" s="89">
        <v>1.5402755908922099E-5</v>
      </c>
      <c r="AH755" s="88">
        <v>2.1999999999999999E-2</v>
      </c>
      <c r="AI755" s="88">
        <v>2.94</v>
      </c>
      <c r="AJ755" s="88">
        <v>3.46</v>
      </c>
      <c r="AK755" s="120">
        <v>1E-8</v>
      </c>
      <c r="AL755" s="296"/>
      <c r="AM755" s="91">
        <f t="shared" si="163"/>
        <v>0</v>
      </c>
      <c r="AS755" s="253"/>
    </row>
    <row r="756" spans="1:45" s="252" customFormat="1" x14ac:dyDescent="0.25">
      <c r="A756" s="87" t="s">
        <v>102</v>
      </c>
      <c r="B756" s="87"/>
      <c r="C756" s="88">
        <v>3.6</v>
      </c>
      <c r="D756" s="88">
        <v>3.5947199999999997</v>
      </c>
      <c r="E756" s="88">
        <f t="shared" si="165"/>
        <v>0.99853333333333327</v>
      </c>
      <c r="F756" s="88"/>
      <c r="G756" s="88">
        <v>2.008</v>
      </c>
      <c r="H756" s="88">
        <v>59245</v>
      </c>
      <c r="I756" s="88">
        <v>71</v>
      </c>
      <c r="J756" s="88">
        <v>29</v>
      </c>
      <c r="K756" s="88">
        <v>63.456000000000003</v>
      </c>
      <c r="L756" s="88">
        <v>1.0849</v>
      </c>
      <c r="M756" s="88"/>
      <c r="N756" s="88">
        <v>0.32500000000000001</v>
      </c>
      <c r="O756" s="88">
        <v>0.71120000000000005</v>
      </c>
      <c r="P756" s="88">
        <v>3.66</v>
      </c>
      <c r="Q756" s="88">
        <v>3.66</v>
      </c>
      <c r="R756" s="88">
        <v>3.66</v>
      </c>
      <c r="S756" s="88">
        <v>83</v>
      </c>
      <c r="T756" s="88">
        <v>83</v>
      </c>
      <c r="U756" s="88">
        <v>83</v>
      </c>
      <c r="V756" s="88">
        <v>3.78</v>
      </c>
      <c r="W756" s="88">
        <v>3.78</v>
      </c>
      <c r="X756" s="88">
        <v>3.78</v>
      </c>
      <c r="Y756" s="88">
        <v>15</v>
      </c>
      <c r="Z756" s="88">
        <v>15</v>
      </c>
      <c r="AA756" s="88">
        <v>15</v>
      </c>
      <c r="AB756" s="88">
        <v>-0.25</v>
      </c>
      <c r="AC756" s="88">
        <v>-0.25</v>
      </c>
      <c r="AD756" s="88">
        <v>-0.25</v>
      </c>
      <c r="AE756" s="88" t="s">
        <v>45</v>
      </c>
      <c r="AF756" s="88">
        <v>44.01</v>
      </c>
      <c r="AG756" s="89">
        <v>8.9625087063364713E-6</v>
      </c>
      <c r="AH756" s="88">
        <v>0.22500000000000001</v>
      </c>
      <c r="AI756" s="88">
        <v>3.24</v>
      </c>
      <c r="AJ756" s="88">
        <v>3.3</v>
      </c>
      <c r="AK756" s="120">
        <v>2.5000000000000001E-9</v>
      </c>
      <c r="AL756" s="296">
        <v>0.87591990202850412</v>
      </c>
      <c r="AM756" s="91">
        <f t="shared" si="163"/>
        <v>218979.97550712604</v>
      </c>
      <c r="AS756" s="253"/>
    </row>
    <row r="757" spans="1:45" s="252" customFormat="1" x14ac:dyDescent="0.25">
      <c r="A757" s="87" t="s">
        <v>102</v>
      </c>
      <c r="B757" s="87"/>
      <c r="C757" s="88">
        <v>3.6</v>
      </c>
      <c r="D757" s="88">
        <v>3.6509099999999997</v>
      </c>
      <c r="E757" s="88">
        <f t="shared" si="165"/>
        <v>1.0141416666666665</v>
      </c>
      <c r="F757" s="88"/>
      <c r="G757" s="88">
        <v>2.008</v>
      </c>
      <c r="H757" s="88">
        <v>59245</v>
      </c>
      <c r="I757" s="88">
        <v>71</v>
      </c>
      <c r="J757" s="88">
        <v>29</v>
      </c>
      <c r="K757" s="88">
        <v>63.456000000000003</v>
      </c>
      <c r="L757" s="88">
        <v>1.0849</v>
      </c>
      <c r="M757" s="88"/>
      <c r="N757" s="88">
        <v>0.32500000000000001</v>
      </c>
      <c r="O757" s="88">
        <v>0.71120000000000005</v>
      </c>
      <c r="P757" s="88">
        <v>3.66</v>
      </c>
      <c r="Q757" s="88">
        <v>3.66</v>
      </c>
      <c r="R757" s="88">
        <v>3.66</v>
      </c>
      <c r="S757" s="88">
        <v>83</v>
      </c>
      <c r="T757" s="88">
        <v>83</v>
      </c>
      <c r="U757" s="88">
        <v>83</v>
      </c>
      <c r="V757" s="88">
        <v>3.78</v>
      </c>
      <c r="W757" s="88">
        <v>3.78</v>
      </c>
      <c r="X757" s="88">
        <v>3.78</v>
      </c>
      <c r="Y757" s="88">
        <v>15</v>
      </c>
      <c r="Z757" s="88">
        <v>15</v>
      </c>
      <c r="AA757" s="88">
        <v>15</v>
      </c>
      <c r="AB757" s="88">
        <v>-0.25</v>
      </c>
      <c r="AC757" s="88">
        <v>-0.25</v>
      </c>
      <c r="AD757" s="88">
        <v>-0.25</v>
      </c>
      <c r="AE757" s="88" t="s">
        <v>46</v>
      </c>
      <c r="AF757" s="88">
        <v>28</v>
      </c>
      <c r="AG757" s="89">
        <v>1.4859953853764374E-5</v>
      </c>
      <c r="AH757" s="88">
        <v>3.6999999999999998E-2</v>
      </c>
      <c r="AI757" s="88">
        <v>3.13</v>
      </c>
      <c r="AJ757" s="88">
        <v>3.64</v>
      </c>
      <c r="AK757" s="120">
        <v>1.8E-9</v>
      </c>
      <c r="AL757" s="296">
        <v>5.8965687430895385E-2</v>
      </c>
      <c r="AM757" s="91">
        <f t="shared" si="163"/>
        <v>10613.82373756117</v>
      </c>
      <c r="AS757" s="253"/>
    </row>
    <row r="758" spans="1:45" s="252" customFormat="1" x14ac:dyDescent="0.25">
      <c r="A758" s="87" t="s">
        <v>102</v>
      </c>
      <c r="B758" s="87"/>
      <c r="C758" s="88">
        <v>3.6</v>
      </c>
      <c r="D758" s="88">
        <v>3.7</v>
      </c>
      <c r="E758" s="88">
        <f t="shared" si="165"/>
        <v>1.0277777777777779</v>
      </c>
      <c r="F758" s="88"/>
      <c r="G758" s="88">
        <v>2.008</v>
      </c>
      <c r="H758" s="88">
        <v>59245</v>
      </c>
      <c r="I758" s="88">
        <v>71</v>
      </c>
      <c r="J758" s="88">
        <v>29</v>
      </c>
      <c r="K758" s="88">
        <v>63.456000000000003</v>
      </c>
      <c r="L758" s="88">
        <v>1.0849</v>
      </c>
      <c r="M758" s="88"/>
      <c r="N758" s="88">
        <v>0.32500000000000001</v>
      </c>
      <c r="O758" s="88">
        <v>0.71120000000000005</v>
      </c>
      <c r="P758" s="88">
        <v>3.66</v>
      </c>
      <c r="Q758" s="88">
        <v>3.66</v>
      </c>
      <c r="R758" s="88">
        <v>3.66</v>
      </c>
      <c r="S758" s="88">
        <v>83</v>
      </c>
      <c r="T758" s="88">
        <v>83</v>
      </c>
      <c r="U758" s="88">
        <v>83</v>
      </c>
      <c r="V758" s="88">
        <v>3.78</v>
      </c>
      <c r="W758" s="88">
        <v>3.78</v>
      </c>
      <c r="X758" s="88">
        <v>3.78</v>
      </c>
      <c r="Y758" s="88">
        <v>15</v>
      </c>
      <c r="Z758" s="88">
        <v>15</v>
      </c>
      <c r="AA758" s="88">
        <v>15</v>
      </c>
      <c r="AB758" s="88">
        <v>-0.25</v>
      </c>
      <c r="AC758" s="88">
        <v>-0.25</v>
      </c>
      <c r="AD758" s="88">
        <v>-0.25</v>
      </c>
      <c r="AE758" s="88" t="s">
        <v>47</v>
      </c>
      <c r="AF758" s="88">
        <v>16.04</v>
      </c>
      <c r="AG758" s="89">
        <v>1.6328551327402565E-5</v>
      </c>
      <c r="AH758" s="88">
        <v>1.0999999999999999E-2</v>
      </c>
      <c r="AI758" s="88">
        <v>3.25</v>
      </c>
      <c r="AJ758" s="88">
        <v>3.8</v>
      </c>
      <c r="AK758" s="127">
        <v>3E-9</v>
      </c>
      <c r="AL758" s="296">
        <v>0.20017748019697143</v>
      </c>
      <c r="AM758" s="91">
        <f t="shared" si="163"/>
        <v>60053.244059091427</v>
      </c>
      <c r="AS758" s="253"/>
    </row>
    <row r="759" spans="1:45" s="252" customFormat="1" x14ac:dyDescent="0.25">
      <c r="A759" s="87" t="s">
        <v>102</v>
      </c>
      <c r="B759" s="87"/>
      <c r="C759" s="88">
        <v>3.6</v>
      </c>
      <c r="D759" s="88">
        <v>3.718</v>
      </c>
      <c r="E759" s="88">
        <f t="shared" si="165"/>
        <v>1.0327777777777778</v>
      </c>
      <c r="F759" s="88"/>
      <c r="G759" s="88">
        <v>2.008</v>
      </c>
      <c r="H759" s="88">
        <v>59245</v>
      </c>
      <c r="I759" s="88">
        <v>71</v>
      </c>
      <c r="J759" s="88">
        <v>29</v>
      </c>
      <c r="K759" s="88">
        <v>63.456000000000003</v>
      </c>
      <c r="L759" s="88">
        <v>1.0849</v>
      </c>
      <c r="M759" s="88"/>
      <c r="N759" s="88">
        <v>0.32500000000000001</v>
      </c>
      <c r="O759" s="88">
        <v>0.71120000000000005</v>
      </c>
      <c r="P759" s="88">
        <v>3.66</v>
      </c>
      <c r="Q759" s="88">
        <v>3.66</v>
      </c>
      <c r="R759" s="88">
        <v>3.66</v>
      </c>
      <c r="S759" s="88">
        <v>83</v>
      </c>
      <c r="T759" s="88">
        <v>83</v>
      </c>
      <c r="U759" s="88">
        <v>83</v>
      </c>
      <c r="V759" s="88">
        <v>3.78</v>
      </c>
      <c r="W759" s="88">
        <v>3.78</v>
      </c>
      <c r="X759" s="88">
        <v>3.78</v>
      </c>
      <c r="Y759" s="88">
        <v>15</v>
      </c>
      <c r="Z759" s="88">
        <v>15</v>
      </c>
      <c r="AA759" s="88">
        <v>15</v>
      </c>
      <c r="AB759" s="88">
        <v>-0.25</v>
      </c>
      <c r="AC759" s="88">
        <v>-0.25</v>
      </c>
      <c r="AD759" s="88">
        <v>-0.25</v>
      </c>
      <c r="AE759" s="88" t="s">
        <v>48</v>
      </c>
      <c r="AF759" s="88">
        <v>28.05</v>
      </c>
      <c r="AG759" s="88">
        <v>8.597859657763983E-6</v>
      </c>
      <c r="AH759" s="88">
        <v>8.6999999999999994E-2</v>
      </c>
      <c r="AI759" s="88">
        <v>3.59</v>
      </c>
      <c r="AJ759" s="88">
        <v>3.9</v>
      </c>
      <c r="AK759" s="127">
        <v>2.69E-10</v>
      </c>
      <c r="AL759" s="296"/>
      <c r="AM759" s="97">
        <f t="shared" si="163"/>
        <v>0</v>
      </c>
      <c r="AS759" s="253"/>
    </row>
    <row r="760" spans="1:45" s="252" customFormat="1" x14ac:dyDescent="0.25">
      <c r="A760" s="87" t="s">
        <v>102</v>
      </c>
      <c r="B760" s="87"/>
      <c r="C760" s="88">
        <v>3.6</v>
      </c>
      <c r="D760" s="88">
        <v>3.72</v>
      </c>
      <c r="E760" s="88">
        <f t="shared" si="165"/>
        <v>1.0333333333333334</v>
      </c>
      <c r="F760" s="88"/>
      <c r="G760" s="88">
        <v>2.008</v>
      </c>
      <c r="H760" s="88">
        <v>59245</v>
      </c>
      <c r="I760" s="88">
        <v>71</v>
      </c>
      <c r="J760" s="88">
        <v>29</v>
      </c>
      <c r="K760" s="88">
        <v>63.456000000000003</v>
      </c>
      <c r="L760" s="88">
        <v>1.0849</v>
      </c>
      <c r="M760" s="88"/>
      <c r="N760" s="88">
        <v>0.32500000000000001</v>
      </c>
      <c r="O760" s="88">
        <v>0.71120000000000005</v>
      </c>
      <c r="P760" s="88">
        <v>3.66</v>
      </c>
      <c r="Q760" s="88">
        <v>3.66</v>
      </c>
      <c r="R760" s="88">
        <v>3.66</v>
      </c>
      <c r="S760" s="88">
        <v>83</v>
      </c>
      <c r="T760" s="88">
        <v>83</v>
      </c>
      <c r="U760" s="88">
        <v>83</v>
      </c>
      <c r="V760" s="88">
        <v>3.78</v>
      </c>
      <c r="W760" s="88">
        <v>3.78</v>
      </c>
      <c r="X760" s="88">
        <v>3.78</v>
      </c>
      <c r="Y760" s="88">
        <v>15</v>
      </c>
      <c r="Z760" s="88">
        <v>15</v>
      </c>
      <c r="AA760" s="88">
        <v>15</v>
      </c>
      <c r="AB760" s="88">
        <v>-0.25</v>
      </c>
      <c r="AC760" s="88">
        <v>-0.25</v>
      </c>
      <c r="AD760" s="88">
        <v>-0.25</v>
      </c>
      <c r="AE760" s="88" t="s">
        <v>49</v>
      </c>
      <c r="AF760" s="88">
        <v>30.07</v>
      </c>
      <c r="AG760" s="88">
        <v>7.4674534117532306E-6</v>
      </c>
      <c r="AH760" s="88">
        <v>9.9000000000000005E-2</v>
      </c>
      <c r="AI760" s="88">
        <v>3.72</v>
      </c>
      <c r="AJ760" s="88">
        <v>4</v>
      </c>
      <c r="AK760" s="127">
        <v>1.5899999999999999E-10</v>
      </c>
      <c r="AL760" s="296"/>
      <c r="AM760" s="97">
        <f t="shared" si="163"/>
        <v>0</v>
      </c>
      <c r="AS760" s="253"/>
    </row>
    <row r="761" spans="1:45" s="252" customFormat="1" x14ac:dyDescent="0.25">
      <c r="A761" s="87" t="s">
        <v>102</v>
      </c>
      <c r="B761" s="87"/>
      <c r="C761" s="88">
        <v>3.6</v>
      </c>
      <c r="D761" s="88">
        <v>3.76</v>
      </c>
      <c r="E761" s="88">
        <f t="shared" si="165"/>
        <v>1.0444444444444443</v>
      </c>
      <c r="F761" s="88"/>
      <c r="G761" s="88">
        <v>2.008</v>
      </c>
      <c r="H761" s="88">
        <v>59245</v>
      </c>
      <c r="I761" s="88">
        <v>71</v>
      </c>
      <c r="J761" s="88">
        <v>29</v>
      </c>
      <c r="K761" s="88">
        <v>63.456000000000003</v>
      </c>
      <c r="L761" s="88">
        <v>1.0849</v>
      </c>
      <c r="M761" s="88"/>
      <c r="N761" s="88">
        <v>0.32500000000000001</v>
      </c>
      <c r="O761" s="88">
        <v>0.71120000000000005</v>
      </c>
      <c r="P761" s="88">
        <v>3.66</v>
      </c>
      <c r="Q761" s="88">
        <v>3.66</v>
      </c>
      <c r="R761" s="88">
        <v>3.66</v>
      </c>
      <c r="S761" s="88">
        <v>83</v>
      </c>
      <c r="T761" s="88">
        <v>83</v>
      </c>
      <c r="U761" s="88">
        <v>83</v>
      </c>
      <c r="V761" s="88">
        <v>3.78</v>
      </c>
      <c r="W761" s="88">
        <v>3.78</v>
      </c>
      <c r="X761" s="88">
        <v>3.78</v>
      </c>
      <c r="Y761" s="88">
        <v>15</v>
      </c>
      <c r="Z761" s="88">
        <v>15</v>
      </c>
      <c r="AA761" s="88">
        <v>15</v>
      </c>
      <c r="AB761" s="88">
        <v>-0.25</v>
      </c>
      <c r="AC761" s="88">
        <v>-0.25</v>
      </c>
      <c r="AD761" s="88">
        <v>-0.25</v>
      </c>
      <c r="AE761" s="88" t="s">
        <v>50</v>
      </c>
      <c r="AF761" s="88">
        <v>42.08</v>
      </c>
      <c r="AG761" s="88">
        <v>4.9578486170417476E-6</v>
      </c>
      <c r="AH761" s="88">
        <v>0.14199999999999999</v>
      </c>
      <c r="AI761" s="88">
        <v>4.03</v>
      </c>
      <c r="AJ761" s="88">
        <v>4.5</v>
      </c>
      <c r="AK761" s="127">
        <v>1.34E-11</v>
      </c>
      <c r="AL761" s="296"/>
      <c r="AM761" s="97">
        <f t="shared" si="163"/>
        <v>0</v>
      </c>
      <c r="AS761" s="253"/>
    </row>
    <row r="762" spans="1:45" s="252" customFormat="1" x14ac:dyDescent="0.25">
      <c r="A762" s="87" t="s">
        <v>102</v>
      </c>
      <c r="B762" s="87"/>
      <c r="C762" s="88">
        <v>3.6</v>
      </c>
      <c r="D762" s="88">
        <v>3.81</v>
      </c>
      <c r="E762" s="88">
        <f t="shared" si="165"/>
        <v>1.0583333333333333</v>
      </c>
      <c r="F762" s="88"/>
      <c r="G762" s="88">
        <v>2.008</v>
      </c>
      <c r="H762" s="88">
        <v>59245</v>
      </c>
      <c r="I762" s="88">
        <v>71</v>
      </c>
      <c r="J762" s="88">
        <v>29</v>
      </c>
      <c r="K762" s="88">
        <v>63.456000000000003</v>
      </c>
      <c r="L762" s="88">
        <v>1.0849</v>
      </c>
      <c r="M762" s="88"/>
      <c r="N762" s="88">
        <v>0.32500000000000001</v>
      </c>
      <c r="O762" s="88">
        <v>0.71120000000000005</v>
      </c>
      <c r="P762" s="88">
        <v>3.66</v>
      </c>
      <c r="Q762" s="88">
        <v>3.66</v>
      </c>
      <c r="R762" s="88">
        <v>3.66</v>
      </c>
      <c r="S762" s="88">
        <v>83</v>
      </c>
      <c r="T762" s="88">
        <v>83</v>
      </c>
      <c r="U762" s="88">
        <v>83</v>
      </c>
      <c r="V762" s="88">
        <v>3.78</v>
      </c>
      <c r="W762" s="88">
        <v>3.78</v>
      </c>
      <c r="X762" s="88">
        <v>3.78</v>
      </c>
      <c r="Y762" s="88">
        <v>15</v>
      </c>
      <c r="Z762" s="88">
        <v>15</v>
      </c>
      <c r="AA762" s="88">
        <v>15</v>
      </c>
      <c r="AB762" s="88">
        <v>-0.25</v>
      </c>
      <c r="AC762" s="88">
        <v>-0.25</v>
      </c>
      <c r="AD762" s="88">
        <v>-0.25</v>
      </c>
      <c r="AE762" s="88" t="s">
        <v>51</v>
      </c>
      <c r="AF762" s="88">
        <v>44.1</v>
      </c>
      <c r="AG762" s="88">
        <v>4.5187843755253608E-6</v>
      </c>
      <c r="AH762" s="88">
        <v>0.152</v>
      </c>
      <c r="AI762" s="88">
        <v>4.16</v>
      </c>
      <c r="AJ762" s="88">
        <v>4.3</v>
      </c>
      <c r="AK762" s="127">
        <v>6.7399999999999996E-13</v>
      </c>
      <c r="AL762" s="296"/>
      <c r="AM762" s="97">
        <f t="shared" si="163"/>
        <v>0</v>
      </c>
      <c r="AS762" s="253"/>
    </row>
    <row r="763" spans="1:45" s="252" customFormat="1" x14ac:dyDescent="0.25">
      <c r="A763" s="87" t="s">
        <v>102</v>
      </c>
      <c r="B763" s="87"/>
      <c r="C763" s="88">
        <v>3.6</v>
      </c>
      <c r="D763" s="88"/>
      <c r="E763" s="88">
        <f t="shared" si="165"/>
        <v>0</v>
      </c>
      <c r="F763" s="88"/>
      <c r="G763" s="88">
        <v>2.008</v>
      </c>
      <c r="H763" s="88">
        <v>59245</v>
      </c>
      <c r="I763" s="88">
        <v>71</v>
      </c>
      <c r="J763" s="88">
        <v>29</v>
      </c>
      <c r="K763" s="88">
        <v>63.456000000000003</v>
      </c>
      <c r="L763" s="88">
        <v>1.0849</v>
      </c>
      <c r="M763" s="88"/>
      <c r="N763" s="88">
        <v>0.32500000000000001</v>
      </c>
      <c r="O763" s="88">
        <v>0.71120000000000005</v>
      </c>
      <c r="P763" s="88">
        <v>3.66</v>
      </c>
      <c r="Q763" s="88">
        <v>3.66</v>
      </c>
      <c r="R763" s="88">
        <v>3.66</v>
      </c>
      <c r="S763" s="88">
        <v>83</v>
      </c>
      <c r="T763" s="88">
        <v>83</v>
      </c>
      <c r="U763" s="88">
        <v>83</v>
      </c>
      <c r="V763" s="88">
        <v>3.78</v>
      </c>
      <c r="W763" s="88">
        <v>3.78</v>
      </c>
      <c r="X763" s="88">
        <v>3.78</v>
      </c>
      <c r="Y763" s="88">
        <v>15</v>
      </c>
      <c r="Z763" s="88">
        <v>15</v>
      </c>
      <c r="AA763" s="88">
        <v>15</v>
      </c>
      <c r="AB763" s="88">
        <v>-0.25</v>
      </c>
      <c r="AC763" s="88">
        <v>-0.25</v>
      </c>
      <c r="AD763" s="88">
        <v>-0.25</v>
      </c>
      <c r="AE763" s="88" t="s">
        <v>52</v>
      </c>
      <c r="AF763" s="88">
        <v>58.12</v>
      </c>
      <c r="AG763" s="88">
        <v>2.9135357642312415E-6</v>
      </c>
      <c r="AH763" s="88">
        <v>0.2</v>
      </c>
      <c r="AI763" s="88">
        <v>4.5199999999999996</v>
      </c>
      <c r="AJ763" s="88">
        <v>4.5</v>
      </c>
      <c r="AK763" s="120"/>
      <c r="AL763" s="296"/>
      <c r="AM763" s="97">
        <f t="shared" si="163"/>
        <v>0</v>
      </c>
      <c r="AS763" s="253"/>
    </row>
    <row r="764" spans="1:45" s="252" customFormat="1" x14ac:dyDescent="0.25">
      <c r="A764" s="87" t="s">
        <v>102</v>
      </c>
      <c r="B764" s="87"/>
      <c r="C764" s="88">
        <v>3.6</v>
      </c>
      <c r="D764" s="88"/>
      <c r="E764" s="88">
        <f t="shared" si="165"/>
        <v>0</v>
      </c>
      <c r="F764" s="88"/>
      <c r="G764" s="88">
        <v>2.008</v>
      </c>
      <c r="H764" s="88">
        <v>59245</v>
      </c>
      <c r="I764" s="88">
        <v>71</v>
      </c>
      <c r="J764" s="88">
        <v>29</v>
      </c>
      <c r="K764" s="88">
        <v>63.456000000000003</v>
      </c>
      <c r="L764" s="88">
        <v>1.0849</v>
      </c>
      <c r="M764" s="88"/>
      <c r="N764" s="88">
        <v>0.32500000000000001</v>
      </c>
      <c r="O764" s="88">
        <v>0.71120000000000005</v>
      </c>
      <c r="P764" s="88">
        <v>3.66</v>
      </c>
      <c r="Q764" s="88">
        <v>3.66</v>
      </c>
      <c r="R764" s="88">
        <v>3.66</v>
      </c>
      <c r="S764" s="88">
        <v>83</v>
      </c>
      <c r="T764" s="88">
        <v>83</v>
      </c>
      <c r="U764" s="88">
        <v>83</v>
      </c>
      <c r="V764" s="88">
        <v>3.78</v>
      </c>
      <c r="W764" s="88">
        <v>3.78</v>
      </c>
      <c r="X764" s="88">
        <v>3.78</v>
      </c>
      <c r="Y764" s="88">
        <v>15</v>
      </c>
      <c r="Z764" s="88">
        <v>15</v>
      </c>
      <c r="AA764" s="88">
        <v>15</v>
      </c>
      <c r="AB764" s="88">
        <v>-0.25</v>
      </c>
      <c r="AC764" s="88">
        <v>-0.25</v>
      </c>
      <c r="AD764" s="88">
        <v>-0.25</v>
      </c>
      <c r="AE764" s="88" t="s">
        <v>58</v>
      </c>
      <c r="AF764" s="88">
        <v>58.12</v>
      </c>
      <c r="AG764" s="88">
        <v>3.1459786150702568E-6</v>
      </c>
      <c r="AH764" s="88">
        <v>0.183</v>
      </c>
      <c r="AI764" s="88">
        <v>4.8</v>
      </c>
      <c r="AJ764" s="88">
        <v>4.42</v>
      </c>
      <c r="AK764" s="120"/>
      <c r="AL764" s="296"/>
      <c r="AM764" s="97">
        <f t="shared" si="163"/>
        <v>0</v>
      </c>
      <c r="AS764" s="253"/>
    </row>
    <row r="765" spans="1:45" s="262" customFormat="1" x14ac:dyDescent="0.25">
      <c r="A765" s="87" t="s">
        <v>102</v>
      </c>
      <c r="B765" s="87"/>
      <c r="C765" s="88">
        <v>3.6</v>
      </c>
      <c r="D765" s="88">
        <v>3.76</v>
      </c>
      <c r="E765" s="88">
        <f t="shared" ref="E765:E768" si="168">D765/C765</f>
        <v>1.0444444444444443</v>
      </c>
      <c r="F765" s="88"/>
      <c r="G765" s="88">
        <v>2.008</v>
      </c>
      <c r="H765" s="88">
        <v>59245</v>
      </c>
      <c r="I765" s="88">
        <v>71</v>
      </c>
      <c r="J765" s="88">
        <v>29</v>
      </c>
      <c r="K765" s="88">
        <v>63.456000000000003</v>
      </c>
      <c r="L765" s="88">
        <v>1.0849</v>
      </c>
      <c r="M765" s="88"/>
      <c r="N765" s="88">
        <v>0.32500000000000001</v>
      </c>
      <c r="O765" s="88">
        <v>0.71120000000000005</v>
      </c>
      <c r="P765" s="88">
        <v>3.66</v>
      </c>
      <c r="Q765" s="88">
        <v>3.66</v>
      </c>
      <c r="R765" s="88">
        <v>3.66</v>
      </c>
      <c r="S765" s="88">
        <v>83</v>
      </c>
      <c r="T765" s="88">
        <v>83</v>
      </c>
      <c r="U765" s="88">
        <v>83</v>
      </c>
      <c r="V765" s="88">
        <v>3.78</v>
      </c>
      <c r="W765" s="88">
        <v>3.78</v>
      </c>
      <c r="X765" s="88">
        <v>3.78</v>
      </c>
      <c r="Y765" s="88">
        <v>15</v>
      </c>
      <c r="Z765" s="88">
        <v>15</v>
      </c>
      <c r="AA765" s="88">
        <v>15</v>
      </c>
      <c r="AB765" s="88">
        <v>-0.25</v>
      </c>
      <c r="AC765" s="88">
        <v>-0.25</v>
      </c>
      <c r="AD765" s="88">
        <v>-0.25</v>
      </c>
      <c r="AE765" s="88" t="s">
        <v>53</v>
      </c>
      <c r="AF765" s="88">
        <v>83.8</v>
      </c>
      <c r="AG765" s="88"/>
      <c r="AH765" s="88">
        <v>5.0000000000000001E-3</v>
      </c>
      <c r="AI765" s="88">
        <v>4</v>
      </c>
      <c r="AJ765" s="88">
        <v>3.69</v>
      </c>
      <c r="AK765" s="127">
        <v>2.1999999999999998E-9</v>
      </c>
      <c r="AL765" s="296"/>
      <c r="AM765" s="97">
        <f t="shared" si="163"/>
        <v>0</v>
      </c>
      <c r="AS765" s="263"/>
    </row>
    <row r="766" spans="1:45" s="262" customFormat="1" x14ac:dyDescent="0.25">
      <c r="A766" s="87" t="s">
        <v>102</v>
      </c>
      <c r="B766" s="87"/>
      <c r="C766" s="88">
        <v>3.6</v>
      </c>
      <c r="D766" s="88">
        <v>3.81</v>
      </c>
      <c r="E766" s="88">
        <f t="shared" si="168"/>
        <v>1.0583333333333333</v>
      </c>
      <c r="F766" s="88"/>
      <c r="G766" s="88">
        <v>2.008</v>
      </c>
      <c r="H766" s="88">
        <v>59245</v>
      </c>
      <c r="I766" s="88">
        <v>71</v>
      </c>
      <c r="J766" s="88">
        <v>29</v>
      </c>
      <c r="K766" s="88">
        <v>63.456000000000003</v>
      </c>
      <c r="L766" s="88">
        <v>1.0849</v>
      </c>
      <c r="M766" s="88"/>
      <c r="N766" s="88">
        <v>0.32500000000000001</v>
      </c>
      <c r="O766" s="88">
        <v>0.71120000000000005</v>
      </c>
      <c r="P766" s="88">
        <v>3.66</v>
      </c>
      <c r="Q766" s="88">
        <v>3.66</v>
      </c>
      <c r="R766" s="88">
        <v>3.66</v>
      </c>
      <c r="S766" s="88">
        <v>83</v>
      </c>
      <c r="T766" s="88">
        <v>83</v>
      </c>
      <c r="U766" s="88">
        <v>83</v>
      </c>
      <c r="V766" s="88">
        <v>3.78</v>
      </c>
      <c r="W766" s="88">
        <v>3.78</v>
      </c>
      <c r="X766" s="88">
        <v>3.78</v>
      </c>
      <c r="Y766" s="88">
        <v>15</v>
      </c>
      <c r="Z766" s="88">
        <v>15</v>
      </c>
      <c r="AA766" s="88">
        <v>15</v>
      </c>
      <c r="AB766" s="88">
        <v>-0.25</v>
      </c>
      <c r="AC766" s="88">
        <v>-0.25</v>
      </c>
      <c r="AD766" s="88">
        <v>-0.25</v>
      </c>
      <c r="AE766" s="88" t="s">
        <v>54</v>
      </c>
      <c r="AF766" s="88">
        <v>131.29</v>
      </c>
      <c r="AG766" s="88"/>
      <c r="AH766" s="88">
        <v>8.0000000000000002E-3</v>
      </c>
      <c r="AI766" s="88">
        <v>4.0999999999999996</v>
      </c>
      <c r="AJ766" s="88">
        <v>4.0999999999999996</v>
      </c>
      <c r="AK766" s="127">
        <v>2.3000000000000001E-11</v>
      </c>
      <c r="AL766" s="296"/>
      <c r="AM766" s="97">
        <f t="shared" si="163"/>
        <v>0</v>
      </c>
      <c r="AS766" s="263"/>
    </row>
    <row r="767" spans="1:45" s="262" customFormat="1" x14ac:dyDescent="0.25">
      <c r="A767" s="87" t="s">
        <v>102</v>
      </c>
      <c r="B767" s="87"/>
      <c r="C767" s="88">
        <v>3.6</v>
      </c>
      <c r="D767" s="88"/>
      <c r="E767" s="88">
        <f t="shared" si="168"/>
        <v>0</v>
      </c>
      <c r="F767" s="88"/>
      <c r="G767" s="88">
        <v>2.008</v>
      </c>
      <c r="H767" s="88">
        <v>59245</v>
      </c>
      <c r="I767" s="88">
        <v>71</v>
      </c>
      <c r="J767" s="88">
        <v>29</v>
      </c>
      <c r="K767" s="88">
        <v>63.456000000000003</v>
      </c>
      <c r="L767" s="88">
        <v>1.0849</v>
      </c>
      <c r="M767" s="88"/>
      <c r="N767" s="88">
        <v>0.32500000000000001</v>
      </c>
      <c r="O767" s="88">
        <v>0.71120000000000005</v>
      </c>
      <c r="P767" s="88">
        <v>3.66</v>
      </c>
      <c r="Q767" s="88">
        <v>3.66</v>
      </c>
      <c r="R767" s="88">
        <v>3.66</v>
      </c>
      <c r="S767" s="88">
        <v>83</v>
      </c>
      <c r="T767" s="88">
        <v>83</v>
      </c>
      <c r="U767" s="88">
        <v>83</v>
      </c>
      <c r="V767" s="88">
        <v>3.78</v>
      </c>
      <c r="W767" s="88">
        <v>3.78</v>
      </c>
      <c r="X767" s="88">
        <v>3.78</v>
      </c>
      <c r="Y767" s="88">
        <v>15</v>
      </c>
      <c r="Z767" s="88">
        <v>15</v>
      </c>
      <c r="AA767" s="88">
        <v>15</v>
      </c>
      <c r="AB767" s="88">
        <v>-0.25</v>
      </c>
      <c r="AC767" s="88">
        <v>-0.25</v>
      </c>
      <c r="AD767" s="88">
        <v>-0.25</v>
      </c>
      <c r="AE767" s="88" t="s">
        <v>55</v>
      </c>
      <c r="AF767" s="88">
        <v>146.06</v>
      </c>
      <c r="AG767" s="88"/>
      <c r="AH767" s="88">
        <v>0.21</v>
      </c>
      <c r="AI767" s="88">
        <v>5.13</v>
      </c>
      <c r="AJ767" s="88">
        <v>5.0999999999999996</v>
      </c>
      <c r="AK767" s="120"/>
      <c r="AL767" s="296"/>
      <c r="AM767" s="97">
        <f t="shared" si="163"/>
        <v>0</v>
      </c>
      <c r="AS767" s="263"/>
    </row>
    <row r="768" spans="1:45" s="262" customFormat="1" x14ac:dyDescent="0.25">
      <c r="A768" s="87" t="s">
        <v>102</v>
      </c>
      <c r="B768" s="87"/>
      <c r="C768" s="88">
        <v>3.6</v>
      </c>
      <c r="D768" s="88"/>
      <c r="E768" s="88">
        <f t="shared" si="168"/>
        <v>0</v>
      </c>
      <c r="F768" s="88"/>
      <c r="G768" s="88">
        <v>2.008</v>
      </c>
      <c r="H768" s="88">
        <v>59245</v>
      </c>
      <c r="I768" s="88">
        <v>71</v>
      </c>
      <c r="J768" s="88">
        <v>29</v>
      </c>
      <c r="K768" s="88">
        <v>63.456000000000003</v>
      </c>
      <c r="L768" s="88">
        <v>1.0849</v>
      </c>
      <c r="M768" s="88"/>
      <c r="N768" s="88">
        <v>0.32500000000000001</v>
      </c>
      <c r="O768" s="88">
        <v>0.71120000000000005</v>
      </c>
      <c r="P768" s="88">
        <v>3.66</v>
      </c>
      <c r="Q768" s="88">
        <v>3.66</v>
      </c>
      <c r="R768" s="88">
        <v>3.66</v>
      </c>
      <c r="S768" s="88">
        <v>83</v>
      </c>
      <c r="T768" s="88">
        <v>83</v>
      </c>
      <c r="U768" s="88">
        <v>83</v>
      </c>
      <c r="V768" s="88">
        <v>3.78</v>
      </c>
      <c r="W768" s="88">
        <v>3.78</v>
      </c>
      <c r="X768" s="88">
        <v>3.78</v>
      </c>
      <c r="Y768" s="88">
        <v>15</v>
      </c>
      <c r="Z768" s="88">
        <v>15</v>
      </c>
      <c r="AA768" s="88">
        <v>15</v>
      </c>
      <c r="AB768" s="88">
        <v>-0.25</v>
      </c>
      <c r="AC768" s="88">
        <v>-0.25</v>
      </c>
      <c r="AD768" s="88">
        <v>-0.25</v>
      </c>
      <c r="AE768" s="88" t="s">
        <v>56</v>
      </c>
      <c r="AF768" s="88">
        <v>222</v>
      </c>
      <c r="AG768" s="88"/>
      <c r="AH768" s="88">
        <v>8.0000000000000002E-3</v>
      </c>
      <c r="AI768" s="88">
        <v>4.2</v>
      </c>
      <c r="AJ768" s="88">
        <v>4.2</v>
      </c>
      <c r="AK768" s="120">
        <v>5.2999999999999996E-12</v>
      </c>
      <c r="AL768" s="296"/>
      <c r="AM768" s="97">
        <f t="shared" si="163"/>
        <v>0</v>
      </c>
      <c r="AS768" s="263"/>
    </row>
    <row r="769" spans="1:45" s="262" customFormat="1" x14ac:dyDescent="0.25">
      <c r="A769" s="223" t="s">
        <v>103</v>
      </c>
      <c r="B769" s="223"/>
      <c r="C769" s="224">
        <v>2.98</v>
      </c>
      <c r="D769" s="224">
        <v>2.9956599999999995</v>
      </c>
      <c r="E769" s="224">
        <f t="shared" si="165"/>
        <v>1.0052550335570469</v>
      </c>
      <c r="F769" s="224"/>
      <c r="G769" s="224">
        <v>2.052</v>
      </c>
      <c r="H769" s="224">
        <v>42342</v>
      </c>
      <c r="I769" s="224">
        <v>71</v>
      </c>
      <c r="J769" s="224">
        <v>29</v>
      </c>
      <c r="K769" s="224">
        <v>63.456000000000003</v>
      </c>
      <c r="L769" s="224">
        <v>1.2883</v>
      </c>
      <c r="M769" s="224"/>
      <c r="N769" s="224">
        <v>0.34</v>
      </c>
      <c r="O769" s="224">
        <v>1.2552000000000001</v>
      </c>
      <c r="P769" s="224">
        <v>5.7</v>
      </c>
      <c r="Q769" s="224">
        <v>5.7</v>
      </c>
      <c r="R769" s="224">
        <v>5.7</v>
      </c>
      <c r="S769" s="224">
        <v>134.90600000000001</v>
      </c>
      <c r="T769" s="224">
        <v>134.90600000000001</v>
      </c>
      <c r="U769" s="224">
        <v>134.90600000000001</v>
      </c>
      <c r="V769" s="224">
        <v>3.78</v>
      </c>
      <c r="W769" s="224">
        <v>3.78</v>
      </c>
      <c r="X769" s="224">
        <v>3.78</v>
      </c>
      <c r="Y769" s="224">
        <v>15</v>
      </c>
      <c r="Z769" s="224">
        <v>15</v>
      </c>
      <c r="AA769" s="224">
        <v>15</v>
      </c>
      <c r="AB769" s="224">
        <v>-0.246</v>
      </c>
      <c r="AC769" s="224">
        <v>-0.246</v>
      </c>
      <c r="AD769" s="224">
        <v>-0.246</v>
      </c>
      <c r="AE769" s="224" t="s">
        <v>42</v>
      </c>
      <c r="AF769" s="224">
        <v>4.0019999999999998</v>
      </c>
      <c r="AG769" s="225">
        <v>1.213598928416634E-4</v>
      </c>
      <c r="AH769" s="224">
        <v>-0.39</v>
      </c>
      <c r="AI769" s="224">
        <v>2.66</v>
      </c>
      <c r="AJ769" s="224">
        <v>2.6</v>
      </c>
      <c r="AK769" s="226"/>
      <c r="AL769" s="227"/>
      <c r="AM769" s="115">
        <f t="shared" si="163"/>
        <v>0</v>
      </c>
      <c r="AS769" s="263"/>
    </row>
    <row r="770" spans="1:45" s="262" customFormat="1" x14ac:dyDescent="0.25">
      <c r="A770" s="223" t="s">
        <v>103</v>
      </c>
      <c r="B770" s="223"/>
      <c r="C770" s="224">
        <v>2.98</v>
      </c>
      <c r="D770" s="224">
        <v>3.0078899999999993</v>
      </c>
      <c r="E770" s="224">
        <f t="shared" si="165"/>
        <v>1.0093590604026843</v>
      </c>
      <c r="F770" s="224"/>
      <c r="G770" s="224">
        <v>2.052</v>
      </c>
      <c r="H770" s="224">
        <v>42342</v>
      </c>
      <c r="I770" s="224">
        <v>71</v>
      </c>
      <c r="J770" s="224">
        <v>29</v>
      </c>
      <c r="K770" s="224">
        <v>63.456000000000003</v>
      </c>
      <c r="L770" s="224">
        <v>1.2883</v>
      </c>
      <c r="M770" s="224"/>
      <c r="N770" s="224">
        <v>0.34</v>
      </c>
      <c r="O770" s="224">
        <v>1.2552000000000001</v>
      </c>
      <c r="P770" s="224">
        <v>5.7</v>
      </c>
      <c r="Q770" s="224">
        <v>5.7</v>
      </c>
      <c r="R770" s="224">
        <v>5.7</v>
      </c>
      <c r="S770" s="224">
        <v>134.90600000000001</v>
      </c>
      <c r="T770" s="224">
        <v>134.90600000000001</v>
      </c>
      <c r="U770" s="224">
        <v>134.90600000000001</v>
      </c>
      <c r="V770" s="224">
        <v>3.78</v>
      </c>
      <c r="W770" s="224">
        <v>3.78</v>
      </c>
      <c r="X770" s="224">
        <v>3.78</v>
      </c>
      <c r="Y770" s="224">
        <v>15</v>
      </c>
      <c r="Z770" s="224">
        <v>15</v>
      </c>
      <c r="AA770" s="224">
        <v>15</v>
      </c>
      <c r="AB770" s="224">
        <v>-0.246</v>
      </c>
      <c r="AC770" s="224">
        <v>-0.246</v>
      </c>
      <c r="AD770" s="224">
        <v>-0.246</v>
      </c>
      <c r="AE770" s="224" t="s">
        <v>43</v>
      </c>
      <c r="AF770" s="224">
        <v>2.0099999999999998</v>
      </c>
      <c r="AG770" s="225">
        <v>1.0828692705685033E-4</v>
      </c>
      <c r="AH770" s="224">
        <v>-0.217</v>
      </c>
      <c r="AI770" s="224">
        <v>2.76</v>
      </c>
      <c r="AJ770" s="224">
        <v>2.89</v>
      </c>
      <c r="AK770" s="226">
        <v>2.6000000000000001E-8</v>
      </c>
      <c r="AL770" s="227">
        <v>1.0999999999999999E-2</v>
      </c>
      <c r="AM770" s="115">
        <f t="shared" si="163"/>
        <v>28600</v>
      </c>
      <c r="AS770" s="263"/>
    </row>
    <row r="771" spans="1:45" s="262" customFormat="1" x14ac:dyDescent="0.25">
      <c r="A771" s="223" t="s">
        <v>103</v>
      </c>
      <c r="B771" s="223"/>
      <c r="C771" s="224">
        <v>2.98</v>
      </c>
      <c r="D771" s="224">
        <v>3.0303100000000005</v>
      </c>
      <c r="E771" s="224">
        <f t="shared" si="165"/>
        <v>1.0168825503355707</v>
      </c>
      <c r="F771" s="224"/>
      <c r="G771" s="224">
        <v>2.052</v>
      </c>
      <c r="H771" s="224">
        <v>42342</v>
      </c>
      <c r="I771" s="224">
        <v>71</v>
      </c>
      <c r="J771" s="224">
        <v>29</v>
      </c>
      <c r="K771" s="224">
        <v>63.456000000000003</v>
      </c>
      <c r="L771" s="224">
        <v>1.2883</v>
      </c>
      <c r="M771" s="224"/>
      <c r="N771" s="224">
        <v>0.34</v>
      </c>
      <c r="O771" s="224">
        <v>1.2552000000000001</v>
      </c>
      <c r="P771" s="224">
        <v>5.7</v>
      </c>
      <c r="Q771" s="224">
        <v>5.7</v>
      </c>
      <c r="R771" s="224">
        <v>5.7</v>
      </c>
      <c r="S771" s="224">
        <v>134.90600000000001</v>
      </c>
      <c r="T771" s="224">
        <v>134.90600000000001</v>
      </c>
      <c r="U771" s="224">
        <v>134.90600000000001</v>
      </c>
      <c r="V771" s="224">
        <v>3.78</v>
      </c>
      <c r="W771" s="224">
        <v>3.78</v>
      </c>
      <c r="X771" s="224">
        <v>3.78</v>
      </c>
      <c r="Y771" s="224">
        <v>15</v>
      </c>
      <c r="Z771" s="224">
        <v>15</v>
      </c>
      <c r="AA771" s="224">
        <v>15</v>
      </c>
      <c r="AB771" s="224">
        <v>-0.246</v>
      </c>
      <c r="AC771" s="224">
        <v>-0.246</v>
      </c>
      <c r="AD771" s="224">
        <v>-0.246</v>
      </c>
      <c r="AE771" s="224" t="s">
        <v>44</v>
      </c>
      <c r="AF771" s="224">
        <v>31.998999999999999</v>
      </c>
      <c r="AG771" s="225">
        <v>1.5402755908922099E-5</v>
      </c>
      <c r="AH771" s="224">
        <v>2.1999999999999999E-2</v>
      </c>
      <c r="AI771" s="224">
        <v>2.94</v>
      </c>
      <c r="AJ771" s="224">
        <v>3.46</v>
      </c>
      <c r="AK771" s="226">
        <v>6.2000000000000003E-10</v>
      </c>
      <c r="AL771" s="227"/>
      <c r="AM771" s="115">
        <f t="shared" si="163"/>
        <v>0</v>
      </c>
      <c r="AS771" s="263"/>
    </row>
    <row r="772" spans="1:45" s="262" customFormat="1" x14ac:dyDescent="0.25">
      <c r="A772" s="223" t="s">
        <v>103</v>
      </c>
      <c r="B772" s="223"/>
      <c r="C772" s="224">
        <v>2.98</v>
      </c>
      <c r="D772" s="223">
        <v>3.0085200000000003</v>
      </c>
      <c r="E772" s="224">
        <f t="shared" si="165"/>
        <v>1.0095704697986578</v>
      </c>
      <c r="F772" s="224"/>
      <c r="G772" s="224">
        <v>2.052</v>
      </c>
      <c r="H772" s="224">
        <v>42342</v>
      </c>
      <c r="I772" s="224">
        <v>71</v>
      </c>
      <c r="J772" s="224">
        <v>29</v>
      </c>
      <c r="K772" s="224">
        <v>63.456000000000003</v>
      </c>
      <c r="L772" s="224">
        <v>1.2883</v>
      </c>
      <c r="M772" s="224"/>
      <c r="N772" s="224">
        <v>0.34</v>
      </c>
      <c r="O772" s="224">
        <v>1.2552000000000001</v>
      </c>
      <c r="P772" s="224">
        <v>5.7</v>
      </c>
      <c r="Q772" s="224">
        <v>5.7</v>
      </c>
      <c r="R772" s="224">
        <v>5.7</v>
      </c>
      <c r="S772" s="224">
        <v>134.90600000000001</v>
      </c>
      <c r="T772" s="224">
        <v>134.90600000000001</v>
      </c>
      <c r="U772" s="224">
        <v>134.90600000000001</v>
      </c>
      <c r="V772" s="224">
        <v>3.78</v>
      </c>
      <c r="W772" s="224">
        <v>3.78</v>
      </c>
      <c r="X772" s="224">
        <v>3.78</v>
      </c>
      <c r="Y772" s="224">
        <v>15</v>
      </c>
      <c r="Z772" s="224">
        <v>15</v>
      </c>
      <c r="AA772" s="224">
        <v>15</v>
      </c>
      <c r="AB772" s="224">
        <v>-0.246</v>
      </c>
      <c r="AC772" s="224">
        <v>-0.246</v>
      </c>
      <c r="AD772" s="224">
        <v>-0.246</v>
      </c>
      <c r="AE772" s="224" t="s">
        <v>45</v>
      </c>
      <c r="AF772" s="224">
        <v>44.01</v>
      </c>
      <c r="AG772" s="225">
        <v>8.9625087063364713E-6</v>
      </c>
      <c r="AH772" s="224">
        <v>0.22500000000000001</v>
      </c>
      <c r="AI772" s="224">
        <v>3.24</v>
      </c>
      <c r="AJ772" s="224">
        <v>3.3</v>
      </c>
      <c r="AK772" s="226">
        <v>2.0000000000000001E-9</v>
      </c>
      <c r="AL772" s="227">
        <v>2.2623898095903803</v>
      </c>
      <c r="AM772" s="115">
        <f t="shared" si="163"/>
        <v>452477.96191807609</v>
      </c>
      <c r="AS772" s="263"/>
    </row>
    <row r="773" spans="1:45" s="262" customFormat="1" x14ac:dyDescent="0.25">
      <c r="A773" s="223" t="s">
        <v>103</v>
      </c>
      <c r="B773" s="223"/>
      <c r="C773" s="224">
        <v>2.98</v>
      </c>
      <c r="D773" s="223">
        <v>3.0569400000000004</v>
      </c>
      <c r="E773" s="224">
        <f t="shared" si="165"/>
        <v>1.0258187919463089</v>
      </c>
      <c r="F773" s="224"/>
      <c r="G773" s="224">
        <v>2.052</v>
      </c>
      <c r="H773" s="224">
        <v>42342</v>
      </c>
      <c r="I773" s="224">
        <v>71</v>
      </c>
      <c r="J773" s="224">
        <v>29</v>
      </c>
      <c r="K773" s="224">
        <v>63.456000000000003</v>
      </c>
      <c r="L773" s="224">
        <v>1.2883</v>
      </c>
      <c r="M773" s="224"/>
      <c r="N773" s="224">
        <v>0.34</v>
      </c>
      <c r="O773" s="224">
        <v>1.2552000000000001</v>
      </c>
      <c r="P773" s="224">
        <v>5.7</v>
      </c>
      <c r="Q773" s="224">
        <v>5.7</v>
      </c>
      <c r="R773" s="224">
        <v>5.7</v>
      </c>
      <c r="S773" s="224">
        <v>134.90600000000001</v>
      </c>
      <c r="T773" s="224">
        <v>134.90600000000001</v>
      </c>
      <c r="U773" s="224">
        <v>134.90600000000001</v>
      </c>
      <c r="V773" s="224">
        <v>3.78</v>
      </c>
      <c r="W773" s="224">
        <v>3.78</v>
      </c>
      <c r="X773" s="224">
        <v>3.78</v>
      </c>
      <c r="Y773" s="224">
        <v>15</v>
      </c>
      <c r="Z773" s="224">
        <v>15</v>
      </c>
      <c r="AA773" s="224">
        <v>15</v>
      </c>
      <c r="AB773" s="224">
        <v>-0.246</v>
      </c>
      <c r="AC773" s="224">
        <v>-0.246</v>
      </c>
      <c r="AD773" s="224">
        <v>-0.246</v>
      </c>
      <c r="AE773" s="224" t="s">
        <v>46</v>
      </c>
      <c r="AF773" s="224">
        <v>28</v>
      </c>
      <c r="AG773" s="225">
        <v>1.4859953853764374E-5</v>
      </c>
      <c r="AH773" s="224">
        <v>3.6999999999999998E-2</v>
      </c>
      <c r="AI773" s="224">
        <v>3.13</v>
      </c>
      <c r="AJ773" s="224">
        <v>3.64</v>
      </c>
      <c r="AK773" s="129">
        <v>1E-10</v>
      </c>
      <c r="AL773" s="227">
        <v>0.12528744224782765</v>
      </c>
      <c r="AM773" s="115">
        <f t="shared" si="163"/>
        <v>1252.8744224782765</v>
      </c>
      <c r="AS773" s="263"/>
    </row>
    <row r="774" spans="1:45" s="262" customFormat="1" x14ac:dyDescent="0.25">
      <c r="A774" s="223" t="s">
        <v>103</v>
      </c>
      <c r="B774" s="223"/>
      <c r="C774" s="224">
        <v>2.98</v>
      </c>
      <c r="D774" s="223">
        <v>3.1513399999999998</v>
      </c>
      <c r="E774" s="224">
        <f t="shared" si="165"/>
        <v>1.057496644295302</v>
      </c>
      <c r="F774" s="224"/>
      <c r="G774" s="224">
        <v>2.052</v>
      </c>
      <c r="H774" s="224">
        <v>42342</v>
      </c>
      <c r="I774" s="224">
        <v>71</v>
      </c>
      <c r="J774" s="224">
        <v>29</v>
      </c>
      <c r="K774" s="224">
        <v>63.456000000000003</v>
      </c>
      <c r="L774" s="224">
        <v>1.2883</v>
      </c>
      <c r="M774" s="224"/>
      <c r="N774" s="224">
        <v>0.34</v>
      </c>
      <c r="O774" s="224">
        <v>1.2552000000000001</v>
      </c>
      <c r="P774" s="224">
        <v>5.7</v>
      </c>
      <c r="Q774" s="224">
        <v>5.7</v>
      </c>
      <c r="R774" s="224">
        <v>5.7</v>
      </c>
      <c r="S774" s="224">
        <v>134.90600000000001</v>
      </c>
      <c r="T774" s="224">
        <v>134.90600000000001</v>
      </c>
      <c r="U774" s="224">
        <v>134.90600000000001</v>
      </c>
      <c r="V774" s="224">
        <v>3.78</v>
      </c>
      <c r="W774" s="224">
        <v>3.78</v>
      </c>
      <c r="X774" s="224">
        <v>3.78</v>
      </c>
      <c r="Y774" s="224">
        <v>15</v>
      </c>
      <c r="Z774" s="224">
        <v>15</v>
      </c>
      <c r="AA774" s="224">
        <v>15</v>
      </c>
      <c r="AB774" s="224">
        <v>-0.246</v>
      </c>
      <c r="AC774" s="224">
        <v>-0.246</v>
      </c>
      <c r="AD774" s="224">
        <v>-0.246</v>
      </c>
      <c r="AE774" s="224" t="s">
        <v>47</v>
      </c>
      <c r="AF774" s="224">
        <v>16.04</v>
      </c>
      <c r="AG774" s="225">
        <v>1.6328551327402565E-5</v>
      </c>
      <c r="AH774" s="224">
        <v>1.0999999999999999E-2</v>
      </c>
      <c r="AI774" s="224">
        <v>3.25</v>
      </c>
      <c r="AJ774" s="224">
        <v>3.8</v>
      </c>
      <c r="AK774" s="129">
        <v>8.3E-14</v>
      </c>
      <c r="AL774" s="227">
        <v>1.0689444974736799</v>
      </c>
      <c r="AM774" s="115">
        <f t="shared" si="163"/>
        <v>8.8722393290315438</v>
      </c>
      <c r="AS774" s="263"/>
    </row>
    <row r="775" spans="1:45" s="262" customFormat="1" x14ac:dyDescent="0.25">
      <c r="A775" s="223" t="s">
        <v>103</v>
      </c>
      <c r="B775" s="223"/>
      <c r="C775" s="224">
        <v>2.98</v>
      </c>
      <c r="D775" s="223">
        <v>3.1539099999999993</v>
      </c>
      <c r="E775" s="224">
        <f t="shared" si="165"/>
        <v>1.0583590604026842</v>
      </c>
      <c r="F775" s="224"/>
      <c r="G775" s="224">
        <v>2.052</v>
      </c>
      <c r="H775" s="224">
        <v>42342</v>
      </c>
      <c r="I775" s="224">
        <v>71</v>
      </c>
      <c r="J775" s="224">
        <v>29</v>
      </c>
      <c r="K775" s="224">
        <v>63.456000000000003</v>
      </c>
      <c r="L775" s="224">
        <v>1.2883</v>
      </c>
      <c r="M775" s="224"/>
      <c r="N775" s="224">
        <v>0.34</v>
      </c>
      <c r="O775" s="224">
        <v>1.2552000000000001</v>
      </c>
      <c r="P775" s="224">
        <v>5.7</v>
      </c>
      <c r="Q775" s="224">
        <v>5.7</v>
      </c>
      <c r="R775" s="224">
        <v>5.7</v>
      </c>
      <c r="S775" s="224">
        <v>134.90600000000001</v>
      </c>
      <c r="T775" s="224">
        <v>134.90600000000001</v>
      </c>
      <c r="U775" s="224">
        <v>134.90600000000001</v>
      </c>
      <c r="V775" s="224">
        <v>3.78</v>
      </c>
      <c r="W775" s="224">
        <v>3.78</v>
      </c>
      <c r="X775" s="224">
        <v>3.78</v>
      </c>
      <c r="Y775" s="224">
        <v>15</v>
      </c>
      <c r="Z775" s="224">
        <v>15</v>
      </c>
      <c r="AA775" s="224">
        <v>15</v>
      </c>
      <c r="AB775" s="224">
        <v>-0.246</v>
      </c>
      <c r="AC775" s="224">
        <v>-0.246</v>
      </c>
      <c r="AD775" s="224">
        <v>-0.246</v>
      </c>
      <c r="AE775" s="224" t="s">
        <v>48</v>
      </c>
      <c r="AF775" s="224">
        <v>28.05</v>
      </c>
      <c r="AG775" s="224">
        <v>8.597859657763983E-6</v>
      </c>
      <c r="AH775" s="224">
        <v>8.6999999999999994E-2</v>
      </c>
      <c r="AI775" s="224">
        <v>3.59</v>
      </c>
      <c r="AJ775" s="224">
        <v>3.9</v>
      </c>
      <c r="AK775" s="226">
        <v>3.8800000000000003E-14</v>
      </c>
      <c r="AL775" s="227"/>
      <c r="AM775" s="230">
        <f t="shared" si="163"/>
        <v>0</v>
      </c>
      <c r="AS775" s="263"/>
    </row>
    <row r="776" spans="1:45" s="262" customFormat="1" x14ac:dyDescent="0.25">
      <c r="A776" s="223" t="s">
        <v>103</v>
      </c>
      <c r="B776" s="223"/>
      <c r="C776" s="224">
        <v>2.98</v>
      </c>
      <c r="D776" s="223">
        <v>3.1716600000000006</v>
      </c>
      <c r="E776" s="224">
        <f t="shared" si="165"/>
        <v>1.064315436241611</v>
      </c>
      <c r="F776" s="224"/>
      <c r="G776" s="224">
        <v>2.052</v>
      </c>
      <c r="H776" s="224">
        <v>42342</v>
      </c>
      <c r="I776" s="224">
        <v>71</v>
      </c>
      <c r="J776" s="224">
        <v>29</v>
      </c>
      <c r="K776" s="224">
        <v>63.456000000000003</v>
      </c>
      <c r="L776" s="224">
        <v>1.2883</v>
      </c>
      <c r="M776" s="224"/>
      <c r="N776" s="224">
        <v>0.34</v>
      </c>
      <c r="O776" s="224">
        <v>1.2552000000000001</v>
      </c>
      <c r="P776" s="224">
        <v>5.7</v>
      </c>
      <c r="Q776" s="224">
        <v>5.7</v>
      </c>
      <c r="R776" s="224">
        <v>5.7</v>
      </c>
      <c r="S776" s="224">
        <v>134.90600000000001</v>
      </c>
      <c r="T776" s="224">
        <v>134.90600000000001</v>
      </c>
      <c r="U776" s="224">
        <v>134.90600000000001</v>
      </c>
      <c r="V776" s="224">
        <v>3.78</v>
      </c>
      <c r="W776" s="224">
        <v>3.78</v>
      </c>
      <c r="X776" s="224">
        <v>3.78</v>
      </c>
      <c r="Y776" s="224">
        <v>15</v>
      </c>
      <c r="Z776" s="224">
        <v>15</v>
      </c>
      <c r="AA776" s="224">
        <v>15</v>
      </c>
      <c r="AB776" s="224">
        <v>-0.246</v>
      </c>
      <c r="AC776" s="224">
        <v>-0.246</v>
      </c>
      <c r="AD776" s="224">
        <v>-0.246</v>
      </c>
      <c r="AE776" s="224" t="s">
        <v>49</v>
      </c>
      <c r="AF776" s="224">
        <v>30.07</v>
      </c>
      <c r="AG776" s="224">
        <v>7.4674534117532306E-6</v>
      </c>
      <c r="AH776" s="224">
        <v>9.9000000000000005E-2</v>
      </c>
      <c r="AI776" s="224">
        <v>3.72</v>
      </c>
      <c r="AJ776" s="224">
        <v>4</v>
      </c>
      <c r="AK776" s="226">
        <v>6.7799999999999997E-15</v>
      </c>
      <c r="AL776" s="227"/>
      <c r="AM776" s="230">
        <f t="shared" si="163"/>
        <v>0</v>
      </c>
      <c r="AS776" s="263"/>
    </row>
    <row r="777" spans="1:45" s="272" customFormat="1" x14ac:dyDescent="0.25">
      <c r="A777" s="223" t="s">
        <v>103</v>
      </c>
      <c r="B777" s="223"/>
      <c r="C777" s="224">
        <v>2.98</v>
      </c>
      <c r="D777" s="223">
        <v>3.2210099999999993</v>
      </c>
      <c r="E777" s="224">
        <f t="shared" si="165"/>
        <v>1.0808758389261743</v>
      </c>
      <c r="F777" s="224"/>
      <c r="G777" s="224">
        <v>2.052</v>
      </c>
      <c r="H777" s="224">
        <v>42342</v>
      </c>
      <c r="I777" s="224">
        <v>71</v>
      </c>
      <c r="J777" s="224">
        <v>29</v>
      </c>
      <c r="K777" s="224">
        <v>63.456000000000003</v>
      </c>
      <c r="L777" s="224">
        <v>1.2883</v>
      </c>
      <c r="M777" s="224"/>
      <c r="N777" s="224">
        <v>0.34</v>
      </c>
      <c r="O777" s="224">
        <v>1.2552000000000001</v>
      </c>
      <c r="P777" s="224">
        <v>5.7</v>
      </c>
      <c r="Q777" s="224">
        <v>5.7</v>
      </c>
      <c r="R777" s="224">
        <v>5.7</v>
      </c>
      <c r="S777" s="224">
        <v>134.90600000000001</v>
      </c>
      <c r="T777" s="224">
        <v>134.90600000000001</v>
      </c>
      <c r="U777" s="224">
        <v>134.90600000000001</v>
      </c>
      <c r="V777" s="224">
        <v>3.78</v>
      </c>
      <c r="W777" s="224">
        <v>3.78</v>
      </c>
      <c r="X777" s="224">
        <v>3.78</v>
      </c>
      <c r="Y777" s="224">
        <v>15</v>
      </c>
      <c r="Z777" s="224">
        <v>15</v>
      </c>
      <c r="AA777" s="224">
        <v>15</v>
      </c>
      <c r="AB777" s="224">
        <v>-0.246</v>
      </c>
      <c r="AC777" s="224">
        <v>-0.246</v>
      </c>
      <c r="AD777" s="224">
        <v>-0.246</v>
      </c>
      <c r="AE777" s="224" t="s">
        <v>50</v>
      </c>
      <c r="AF777" s="224">
        <v>42.08</v>
      </c>
      <c r="AG777" s="224">
        <v>4.9578486170417476E-6</v>
      </c>
      <c r="AH777" s="224">
        <v>0.14199999999999999</v>
      </c>
      <c r="AI777" s="224">
        <v>4.03</v>
      </c>
      <c r="AJ777" s="224">
        <v>4.5</v>
      </c>
      <c r="AK777" s="226">
        <v>2E-16</v>
      </c>
      <c r="AL777" s="227"/>
      <c r="AM777" s="230">
        <f t="shared" si="163"/>
        <v>0</v>
      </c>
      <c r="AS777" s="273"/>
    </row>
    <row r="778" spans="1:45" s="272" customFormat="1" x14ac:dyDescent="0.25">
      <c r="A778" s="223" t="s">
        <v>103</v>
      </c>
      <c r="B778" s="223"/>
      <c r="C778" s="224">
        <v>2.98</v>
      </c>
      <c r="D778" s="223">
        <v>3.2770100000000002</v>
      </c>
      <c r="E778" s="224">
        <f t="shared" si="165"/>
        <v>1.0996677852348995</v>
      </c>
      <c r="F778" s="224"/>
      <c r="G778" s="224">
        <v>2.052</v>
      </c>
      <c r="H778" s="224">
        <v>42342</v>
      </c>
      <c r="I778" s="224">
        <v>71</v>
      </c>
      <c r="J778" s="224">
        <v>29</v>
      </c>
      <c r="K778" s="224">
        <v>63.456000000000003</v>
      </c>
      <c r="L778" s="224">
        <v>1.2883</v>
      </c>
      <c r="M778" s="224"/>
      <c r="N778" s="224">
        <v>0.34</v>
      </c>
      <c r="O778" s="224">
        <v>1.2552000000000001</v>
      </c>
      <c r="P778" s="224">
        <v>5.7</v>
      </c>
      <c r="Q778" s="224">
        <v>5.7</v>
      </c>
      <c r="R778" s="224">
        <v>5.7</v>
      </c>
      <c r="S778" s="224">
        <v>134.90600000000001</v>
      </c>
      <c r="T778" s="224">
        <v>134.90600000000001</v>
      </c>
      <c r="U778" s="224">
        <v>134.90600000000001</v>
      </c>
      <c r="V778" s="224">
        <v>3.78</v>
      </c>
      <c r="W778" s="224">
        <v>3.78</v>
      </c>
      <c r="X778" s="224">
        <v>3.78</v>
      </c>
      <c r="Y778" s="224">
        <v>15</v>
      </c>
      <c r="Z778" s="224">
        <v>15</v>
      </c>
      <c r="AA778" s="224">
        <v>15</v>
      </c>
      <c r="AB778" s="224">
        <v>-0.246</v>
      </c>
      <c r="AC778" s="224">
        <v>-0.246</v>
      </c>
      <c r="AD778" s="224">
        <v>-0.246</v>
      </c>
      <c r="AE778" s="224" t="s">
        <v>51</v>
      </c>
      <c r="AF778" s="224">
        <v>44.1</v>
      </c>
      <c r="AG778" s="224">
        <v>4.5187843755253608E-6</v>
      </c>
      <c r="AH778" s="224">
        <v>0.152</v>
      </c>
      <c r="AI778" s="224">
        <v>4.16</v>
      </c>
      <c r="AJ778" s="224">
        <v>4.3</v>
      </c>
      <c r="AK778" s="129">
        <v>3.0000000000000003E-20</v>
      </c>
      <c r="AL778" s="227"/>
      <c r="AM778" s="230">
        <f t="shared" si="163"/>
        <v>0</v>
      </c>
      <c r="AS778" s="273"/>
    </row>
    <row r="779" spans="1:45" s="272" customFormat="1" x14ac:dyDescent="0.25">
      <c r="A779" s="223" t="s">
        <v>103</v>
      </c>
      <c r="B779" s="223"/>
      <c r="C779" s="224">
        <v>2.98</v>
      </c>
      <c r="D779" s="223"/>
      <c r="E779" s="224">
        <f t="shared" si="165"/>
        <v>0</v>
      </c>
      <c r="F779" s="224"/>
      <c r="G779" s="224">
        <v>2.052</v>
      </c>
      <c r="H779" s="224">
        <v>42342</v>
      </c>
      <c r="I779" s="224">
        <v>71</v>
      </c>
      <c r="J779" s="224">
        <v>29</v>
      </c>
      <c r="K779" s="224">
        <v>63.456000000000003</v>
      </c>
      <c r="L779" s="224">
        <v>1.2883</v>
      </c>
      <c r="M779" s="224"/>
      <c r="N779" s="224">
        <v>0.34</v>
      </c>
      <c r="O779" s="224">
        <v>1.2552000000000001</v>
      </c>
      <c r="P779" s="224">
        <v>5.7</v>
      </c>
      <c r="Q779" s="224">
        <v>5.7</v>
      </c>
      <c r="R779" s="224">
        <v>5.7</v>
      </c>
      <c r="S779" s="224">
        <v>134.90600000000001</v>
      </c>
      <c r="T779" s="224">
        <v>134.90600000000001</v>
      </c>
      <c r="U779" s="224">
        <v>134.90600000000001</v>
      </c>
      <c r="V779" s="224">
        <v>3.78</v>
      </c>
      <c r="W779" s="224">
        <v>3.78</v>
      </c>
      <c r="X779" s="224">
        <v>3.78</v>
      </c>
      <c r="Y779" s="224">
        <v>15</v>
      </c>
      <c r="Z779" s="224">
        <v>15</v>
      </c>
      <c r="AA779" s="224">
        <v>15</v>
      </c>
      <c r="AB779" s="224">
        <v>-0.246</v>
      </c>
      <c r="AC779" s="224">
        <v>-0.246</v>
      </c>
      <c r="AD779" s="224">
        <v>-0.246</v>
      </c>
      <c r="AE779" s="224" t="s">
        <v>52</v>
      </c>
      <c r="AF779" s="224">
        <v>58.12</v>
      </c>
      <c r="AG779" s="224">
        <v>2.9135357642312415E-6</v>
      </c>
      <c r="AH779" s="224">
        <v>0.2</v>
      </c>
      <c r="AI779" s="224">
        <v>4.5199999999999996</v>
      </c>
      <c r="AJ779" s="224">
        <v>4.5</v>
      </c>
      <c r="AK779" s="226">
        <v>4.9999999999999999E-20</v>
      </c>
      <c r="AL779" s="227"/>
      <c r="AM779" s="230">
        <f t="shared" si="163"/>
        <v>0</v>
      </c>
      <c r="AS779" s="273"/>
    </row>
    <row r="780" spans="1:45" s="272" customFormat="1" x14ac:dyDescent="0.25">
      <c r="A780" s="223" t="s">
        <v>103</v>
      </c>
      <c r="B780" s="223"/>
      <c r="C780" s="224">
        <v>2.98</v>
      </c>
      <c r="D780" s="224"/>
      <c r="E780" s="224">
        <f t="shared" si="165"/>
        <v>0</v>
      </c>
      <c r="F780" s="224"/>
      <c r="G780" s="224">
        <v>2.052</v>
      </c>
      <c r="H780" s="224">
        <v>42342</v>
      </c>
      <c r="I780" s="224">
        <v>71</v>
      </c>
      <c r="J780" s="224">
        <v>29</v>
      </c>
      <c r="K780" s="224">
        <v>63.456000000000003</v>
      </c>
      <c r="L780" s="224">
        <v>1.2883</v>
      </c>
      <c r="M780" s="224"/>
      <c r="N780" s="224">
        <v>0.34</v>
      </c>
      <c r="O780" s="224">
        <v>1.2552000000000001</v>
      </c>
      <c r="P780" s="224">
        <v>5.7</v>
      </c>
      <c r="Q780" s="224">
        <v>5.7</v>
      </c>
      <c r="R780" s="224">
        <v>5.7</v>
      </c>
      <c r="S780" s="224">
        <v>134.90600000000001</v>
      </c>
      <c r="T780" s="224">
        <v>134.90600000000001</v>
      </c>
      <c r="U780" s="224">
        <v>134.90600000000001</v>
      </c>
      <c r="V780" s="224">
        <v>3.78</v>
      </c>
      <c r="W780" s="224">
        <v>3.78</v>
      </c>
      <c r="X780" s="224">
        <v>3.78</v>
      </c>
      <c r="Y780" s="224">
        <v>15</v>
      </c>
      <c r="Z780" s="224">
        <v>15</v>
      </c>
      <c r="AA780" s="224">
        <v>15</v>
      </c>
      <c r="AB780" s="224">
        <v>-0.246</v>
      </c>
      <c r="AC780" s="224">
        <v>-0.246</v>
      </c>
      <c r="AD780" s="224">
        <v>-0.246</v>
      </c>
      <c r="AE780" s="224" t="s">
        <v>58</v>
      </c>
      <c r="AF780" s="224">
        <v>58.12</v>
      </c>
      <c r="AG780" s="224">
        <v>3.1459786150702568E-6</v>
      </c>
      <c r="AH780" s="224">
        <v>0.183</v>
      </c>
      <c r="AI780" s="224">
        <v>4.8</v>
      </c>
      <c r="AJ780" s="224">
        <v>4.42</v>
      </c>
      <c r="AK780" s="226"/>
      <c r="AL780" s="227"/>
      <c r="AM780" s="230">
        <f t="shared" si="163"/>
        <v>0</v>
      </c>
      <c r="AS780" s="273"/>
    </row>
    <row r="781" spans="1:45" s="272" customFormat="1" x14ac:dyDescent="0.25">
      <c r="A781" s="223" t="s">
        <v>103</v>
      </c>
      <c r="B781" s="223"/>
      <c r="C781" s="224">
        <v>2.98</v>
      </c>
      <c r="D781" s="223">
        <v>3.2210099999999993</v>
      </c>
      <c r="E781" s="224">
        <f t="shared" ref="E781:E784" si="169">D781/C781</f>
        <v>1.0808758389261743</v>
      </c>
      <c r="F781" s="224"/>
      <c r="G781" s="224">
        <v>2.052</v>
      </c>
      <c r="H781" s="224">
        <v>42342</v>
      </c>
      <c r="I781" s="224">
        <v>71</v>
      </c>
      <c r="J781" s="224">
        <v>29</v>
      </c>
      <c r="K781" s="224">
        <v>63.456000000000003</v>
      </c>
      <c r="L781" s="224">
        <v>1.2883</v>
      </c>
      <c r="M781" s="224"/>
      <c r="N781" s="224">
        <v>0.34</v>
      </c>
      <c r="O781" s="224">
        <v>1.2552000000000001</v>
      </c>
      <c r="P781" s="224">
        <v>5.7</v>
      </c>
      <c r="Q781" s="224">
        <v>5.7</v>
      </c>
      <c r="R781" s="224">
        <v>5.7</v>
      </c>
      <c r="S781" s="224">
        <v>134.90600000000001</v>
      </c>
      <c r="T781" s="224">
        <v>134.90600000000001</v>
      </c>
      <c r="U781" s="224">
        <v>134.90600000000001</v>
      </c>
      <c r="V781" s="224">
        <v>3.78</v>
      </c>
      <c r="W781" s="224">
        <v>3.78</v>
      </c>
      <c r="X781" s="224">
        <v>3.78</v>
      </c>
      <c r="Y781" s="224">
        <v>15</v>
      </c>
      <c r="Z781" s="224">
        <v>15</v>
      </c>
      <c r="AA781" s="224">
        <v>15</v>
      </c>
      <c r="AB781" s="224">
        <v>-0.246</v>
      </c>
      <c r="AC781" s="224">
        <v>-0.246</v>
      </c>
      <c r="AD781" s="224">
        <v>-0.246</v>
      </c>
      <c r="AE781" s="224" t="s">
        <v>53</v>
      </c>
      <c r="AF781" s="224">
        <v>83.8</v>
      </c>
      <c r="AG781" s="224"/>
      <c r="AH781" s="224">
        <v>5.0000000000000001E-3</v>
      </c>
      <c r="AI781" s="224">
        <v>4</v>
      </c>
      <c r="AJ781" s="224">
        <v>3.69</v>
      </c>
      <c r="AK781" s="226">
        <v>8.7799999999999999E-13</v>
      </c>
      <c r="AL781" s="227"/>
      <c r="AM781" s="230">
        <f t="shared" ref="AM781:AM784" si="170">AK781*10000*(AL781)*10000000000</f>
        <v>0</v>
      </c>
      <c r="AS781" s="273"/>
    </row>
    <row r="782" spans="1:45" s="272" customFormat="1" x14ac:dyDescent="0.25">
      <c r="A782" s="223" t="s">
        <v>103</v>
      </c>
      <c r="B782" s="223"/>
      <c r="C782" s="224">
        <v>2.98</v>
      </c>
      <c r="D782" s="223">
        <v>3.2770100000000002</v>
      </c>
      <c r="E782" s="224">
        <f t="shared" si="169"/>
        <v>1.0996677852348995</v>
      </c>
      <c r="F782" s="224"/>
      <c r="G782" s="224">
        <v>2.052</v>
      </c>
      <c r="H782" s="224">
        <v>42342</v>
      </c>
      <c r="I782" s="224">
        <v>71</v>
      </c>
      <c r="J782" s="224">
        <v>29</v>
      </c>
      <c r="K782" s="224">
        <v>63.456000000000003</v>
      </c>
      <c r="L782" s="224">
        <v>1.2883</v>
      </c>
      <c r="M782" s="224"/>
      <c r="N782" s="224">
        <v>0.34</v>
      </c>
      <c r="O782" s="224">
        <v>1.2552000000000001</v>
      </c>
      <c r="P782" s="224">
        <v>5.7</v>
      </c>
      <c r="Q782" s="224">
        <v>5.7</v>
      </c>
      <c r="R782" s="224">
        <v>5.7</v>
      </c>
      <c r="S782" s="224">
        <v>134.90600000000001</v>
      </c>
      <c r="T782" s="224">
        <v>134.90600000000001</v>
      </c>
      <c r="U782" s="224">
        <v>134.90600000000001</v>
      </c>
      <c r="V782" s="224">
        <v>3.78</v>
      </c>
      <c r="W782" s="224">
        <v>3.78</v>
      </c>
      <c r="X782" s="224">
        <v>3.78</v>
      </c>
      <c r="Y782" s="224">
        <v>15</v>
      </c>
      <c r="Z782" s="224">
        <v>15</v>
      </c>
      <c r="AA782" s="224">
        <v>15</v>
      </c>
      <c r="AB782" s="224">
        <v>-0.246</v>
      </c>
      <c r="AC782" s="224">
        <v>-0.246</v>
      </c>
      <c r="AD782" s="224">
        <v>-0.246</v>
      </c>
      <c r="AE782" s="224" t="s">
        <v>54</v>
      </c>
      <c r="AF782" s="224">
        <v>131.29</v>
      </c>
      <c r="AG782" s="224"/>
      <c r="AH782" s="224">
        <v>8.0000000000000002E-3</v>
      </c>
      <c r="AI782" s="224">
        <v>4.0999999999999996</v>
      </c>
      <c r="AJ782" s="224">
        <v>4.0999999999999996</v>
      </c>
      <c r="AK782" s="129">
        <v>4.78E-18</v>
      </c>
      <c r="AL782" s="227"/>
      <c r="AM782" s="230">
        <f t="shared" si="170"/>
        <v>0</v>
      </c>
      <c r="AS782" s="273"/>
    </row>
    <row r="783" spans="1:45" s="272" customFormat="1" x14ac:dyDescent="0.25">
      <c r="A783" s="223" t="s">
        <v>103</v>
      </c>
      <c r="B783" s="223"/>
      <c r="C783" s="224">
        <v>2.98</v>
      </c>
      <c r="D783" s="223"/>
      <c r="E783" s="224">
        <f t="shared" si="169"/>
        <v>0</v>
      </c>
      <c r="F783" s="224"/>
      <c r="G783" s="224">
        <v>2.052</v>
      </c>
      <c r="H783" s="224">
        <v>42342</v>
      </c>
      <c r="I783" s="224">
        <v>71</v>
      </c>
      <c r="J783" s="224">
        <v>29</v>
      </c>
      <c r="K783" s="224">
        <v>63.456000000000003</v>
      </c>
      <c r="L783" s="224">
        <v>1.2883</v>
      </c>
      <c r="M783" s="224"/>
      <c r="N783" s="224">
        <v>0.34</v>
      </c>
      <c r="O783" s="224">
        <v>1.2552000000000001</v>
      </c>
      <c r="P783" s="224">
        <v>5.7</v>
      </c>
      <c r="Q783" s="224">
        <v>5.7</v>
      </c>
      <c r="R783" s="224">
        <v>5.7</v>
      </c>
      <c r="S783" s="224">
        <v>134.90600000000001</v>
      </c>
      <c r="T783" s="224">
        <v>134.90600000000001</v>
      </c>
      <c r="U783" s="224">
        <v>134.90600000000001</v>
      </c>
      <c r="V783" s="224">
        <v>3.78</v>
      </c>
      <c r="W783" s="224">
        <v>3.78</v>
      </c>
      <c r="X783" s="224">
        <v>3.78</v>
      </c>
      <c r="Y783" s="224">
        <v>15</v>
      </c>
      <c r="Z783" s="224">
        <v>15</v>
      </c>
      <c r="AA783" s="224">
        <v>15</v>
      </c>
      <c r="AB783" s="224">
        <v>-0.246</v>
      </c>
      <c r="AC783" s="224">
        <v>-0.246</v>
      </c>
      <c r="AD783" s="224">
        <v>-0.246</v>
      </c>
      <c r="AE783" s="224" t="s">
        <v>55</v>
      </c>
      <c r="AF783" s="224">
        <v>146.06</v>
      </c>
      <c r="AG783" s="224"/>
      <c r="AH783" s="224">
        <v>0.21</v>
      </c>
      <c r="AI783" s="224">
        <v>5.13</v>
      </c>
      <c r="AJ783" s="224">
        <v>5.0999999999999996</v>
      </c>
      <c r="AK783" s="226"/>
      <c r="AL783" s="227"/>
      <c r="AM783" s="230">
        <f t="shared" si="170"/>
        <v>0</v>
      </c>
      <c r="AS783" s="273"/>
    </row>
    <row r="784" spans="1:45" s="272" customFormat="1" x14ac:dyDescent="0.25">
      <c r="A784" s="223" t="s">
        <v>103</v>
      </c>
      <c r="B784" s="223"/>
      <c r="C784" s="224">
        <v>2.98</v>
      </c>
      <c r="D784" s="224"/>
      <c r="E784" s="224">
        <f t="shared" si="169"/>
        <v>0</v>
      </c>
      <c r="F784" s="224"/>
      <c r="G784" s="224">
        <v>2.052</v>
      </c>
      <c r="H784" s="224">
        <v>42342</v>
      </c>
      <c r="I784" s="224">
        <v>71</v>
      </c>
      <c r="J784" s="224">
        <v>29</v>
      </c>
      <c r="K784" s="224">
        <v>63.456000000000003</v>
      </c>
      <c r="L784" s="224">
        <v>1.2883</v>
      </c>
      <c r="M784" s="224"/>
      <c r="N784" s="224">
        <v>0.34</v>
      </c>
      <c r="O784" s="224">
        <v>1.2552000000000001</v>
      </c>
      <c r="P784" s="224">
        <v>5.7</v>
      </c>
      <c r="Q784" s="224">
        <v>5.7</v>
      </c>
      <c r="R784" s="224">
        <v>5.7</v>
      </c>
      <c r="S784" s="224">
        <v>134.90600000000001</v>
      </c>
      <c r="T784" s="224">
        <v>134.90600000000001</v>
      </c>
      <c r="U784" s="224">
        <v>134.90600000000001</v>
      </c>
      <c r="V784" s="224">
        <v>3.78</v>
      </c>
      <c r="W784" s="224">
        <v>3.78</v>
      </c>
      <c r="X784" s="224">
        <v>3.78</v>
      </c>
      <c r="Y784" s="224">
        <v>15</v>
      </c>
      <c r="Z784" s="224">
        <v>15</v>
      </c>
      <c r="AA784" s="224">
        <v>15</v>
      </c>
      <c r="AB784" s="224">
        <v>-0.246</v>
      </c>
      <c r="AC784" s="224">
        <v>-0.246</v>
      </c>
      <c r="AD784" s="224">
        <v>-0.246</v>
      </c>
      <c r="AE784" s="224" t="s">
        <v>56</v>
      </c>
      <c r="AF784" s="224">
        <v>222</v>
      </c>
      <c r="AG784" s="224"/>
      <c r="AH784" s="224">
        <v>8.0000000000000002E-3</v>
      </c>
      <c r="AI784" s="224">
        <v>4.2</v>
      </c>
      <c r="AJ784" s="224">
        <v>4.2</v>
      </c>
      <c r="AK784" s="226">
        <v>8.5299999999999997E-21</v>
      </c>
      <c r="AL784" s="227"/>
      <c r="AM784" s="230">
        <f t="shared" si="170"/>
        <v>0</v>
      </c>
      <c r="AS784" s="273"/>
    </row>
    <row r="785" spans="1:45" s="272" customFormat="1" x14ac:dyDescent="0.25">
      <c r="A785" s="192" t="s">
        <v>104</v>
      </c>
      <c r="B785" s="192"/>
      <c r="C785" s="193">
        <v>3.32</v>
      </c>
      <c r="D785" s="193">
        <v>3.41</v>
      </c>
      <c r="E785" s="193">
        <f t="shared" si="165"/>
        <v>1.0271084337349399</v>
      </c>
      <c r="F785" s="193"/>
      <c r="G785" s="193">
        <v>2.056</v>
      </c>
      <c r="H785" s="193">
        <v>47279</v>
      </c>
      <c r="I785" s="193">
        <v>74</v>
      </c>
      <c r="J785" s="193">
        <v>30</v>
      </c>
      <c r="K785" s="193">
        <v>65.38</v>
      </c>
      <c r="L785" s="193">
        <v>1.2413000000000001</v>
      </c>
      <c r="M785" s="193"/>
      <c r="N785" s="193">
        <v>0.28499999999999998</v>
      </c>
      <c r="O785" s="193">
        <v>0.255</v>
      </c>
      <c r="P785" s="193">
        <v>4.8600000000000003</v>
      </c>
      <c r="Q785" s="193">
        <v>4.8600000000000003</v>
      </c>
      <c r="R785" s="193">
        <v>4.8600000000000003</v>
      </c>
      <c r="S785" s="193">
        <v>101.98</v>
      </c>
      <c r="T785" s="193">
        <v>101.98</v>
      </c>
      <c r="U785" s="193">
        <v>101.98</v>
      </c>
      <c r="V785" s="193">
        <v>3.78</v>
      </c>
      <c r="W785" s="193">
        <v>3.78</v>
      </c>
      <c r="X785" s="193">
        <v>3.78</v>
      </c>
      <c r="Y785" s="193">
        <v>15</v>
      </c>
      <c r="Z785" s="193">
        <v>15</v>
      </c>
      <c r="AA785" s="193">
        <v>15</v>
      </c>
      <c r="AB785" s="193">
        <v>-0.189</v>
      </c>
      <c r="AC785" s="193">
        <v>-0.189</v>
      </c>
      <c r="AD785" s="193">
        <v>-0.189</v>
      </c>
      <c r="AE785" s="193" t="s">
        <v>42</v>
      </c>
      <c r="AF785" s="193">
        <v>4.0019999999999998</v>
      </c>
      <c r="AG785" s="194">
        <v>1.213598928416634E-4</v>
      </c>
      <c r="AH785" s="193">
        <v>-0.39</v>
      </c>
      <c r="AI785" s="193">
        <v>2.66</v>
      </c>
      <c r="AJ785" s="193">
        <v>2.6</v>
      </c>
      <c r="AK785" s="195">
        <v>4.3000000000000001E-8</v>
      </c>
      <c r="AL785" s="242"/>
      <c r="AM785" s="197">
        <f t="shared" si="163"/>
        <v>0</v>
      </c>
      <c r="AS785" s="273"/>
    </row>
    <row r="786" spans="1:45" s="272" customFormat="1" x14ac:dyDescent="0.25">
      <c r="A786" s="192" t="s">
        <v>104</v>
      </c>
      <c r="B786" s="192"/>
      <c r="C786" s="193">
        <v>3.32</v>
      </c>
      <c r="D786" s="193">
        <v>3.43</v>
      </c>
      <c r="E786" s="193">
        <f t="shared" si="165"/>
        <v>1.0331325301204821</v>
      </c>
      <c r="F786" s="193"/>
      <c r="G786" s="193">
        <v>2.056</v>
      </c>
      <c r="H786" s="193">
        <v>47279</v>
      </c>
      <c r="I786" s="193">
        <v>74</v>
      </c>
      <c r="J786" s="193">
        <v>30</v>
      </c>
      <c r="K786" s="193">
        <v>65.38</v>
      </c>
      <c r="L786" s="193">
        <v>1.2413000000000001</v>
      </c>
      <c r="M786" s="193"/>
      <c r="N786" s="193">
        <v>0.28499999999999998</v>
      </c>
      <c r="O786" s="193">
        <v>0.255</v>
      </c>
      <c r="P786" s="193">
        <v>4.8600000000000003</v>
      </c>
      <c r="Q786" s="193">
        <v>4.8600000000000003</v>
      </c>
      <c r="R786" s="193">
        <v>4.8600000000000003</v>
      </c>
      <c r="S786" s="193">
        <v>101.98</v>
      </c>
      <c r="T786" s="193">
        <v>101.98</v>
      </c>
      <c r="U786" s="193">
        <v>101.98</v>
      </c>
      <c r="V786" s="193">
        <v>3.78</v>
      </c>
      <c r="W786" s="193">
        <v>3.78</v>
      </c>
      <c r="X786" s="193">
        <v>3.78</v>
      </c>
      <c r="Y786" s="193">
        <v>15</v>
      </c>
      <c r="Z786" s="193">
        <v>15</v>
      </c>
      <c r="AA786" s="193">
        <v>15</v>
      </c>
      <c r="AB786" s="193">
        <v>-0.189</v>
      </c>
      <c r="AC786" s="193">
        <v>-0.189</v>
      </c>
      <c r="AD786" s="193">
        <v>-0.189</v>
      </c>
      <c r="AE786" s="193" t="s">
        <v>43</v>
      </c>
      <c r="AF786" s="193">
        <v>2.0099999999999998</v>
      </c>
      <c r="AG786" s="194">
        <v>1.0828692705685033E-4</v>
      </c>
      <c r="AH786" s="193">
        <v>-0.217</v>
      </c>
      <c r="AI786" s="193">
        <v>2.76</v>
      </c>
      <c r="AJ786" s="193">
        <v>2.89</v>
      </c>
      <c r="AK786" s="195">
        <v>1.7999999999999999E-8</v>
      </c>
      <c r="AL786" s="242">
        <v>8.9999999999999993E-3</v>
      </c>
      <c r="AM786" s="197">
        <f t="shared" si="163"/>
        <v>16199.999999999998</v>
      </c>
      <c r="AS786" s="273"/>
    </row>
    <row r="787" spans="1:45" s="272" customFormat="1" x14ac:dyDescent="0.25">
      <c r="A787" s="192" t="s">
        <v>104</v>
      </c>
      <c r="B787" s="192"/>
      <c r="C787" s="193">
        <v>3.32</v>
      </c>
      <c r="D787" s="193">
        <v>3.47</v>
      </c>
      <c r="E787" s="193">
        <f t="shared" si="165"/>
        <v>1.0451807228915664</v>
      </c>
      <c r="F787" s="193"/>
      <c r="G787" s="193">
        <v>2.056</v>
      </c>
      <c r="H787" s="193">
        <v>47279</v>
      </c>
      <c r="I787" s="193">
        <v>74</v>
      </c>
      <c r="J787" s="193">
        <v>30</v>
      </c>
      <c r="K787" s="193">
        <v>65.38</v>
      </c>
      <c r="L787" s="193">
        <v>1.2413000000000001</v>
      </c>
      <c r="M787" s="193"/>
      <c r="N787" s="193">
        <v>0.28499999999999998</v>
      </c>
      <c r="O787" s="193">
        <v>0.255</v>
      </c>
      <c r="P787" s="193">
        <v>4.8600000000000003</v>
      </c>
      <c r="Q787" s="193">
        <v>4.8600000000000003</v>
      </c>
      <c r="R787" s="193">
        <v>4.8600000000000003</v>
      </c>
      <c r="S787" s="193">
        <v>101.98</v>
      </c>
      <c r="T787" s="193">
        <v>101.98</v>
      </c>
      <c r="U787" s="193">
        <v>101.98</v>
      </c>
      <c r="V787" s="193">
        <v>3.78</v>
      </c>
      <c r="W787" s="193">
        <v>3.78</v>
      </c>
      <c r="X787" s="193">
        <v>3.78</v>
      </c>
      <c r="Y787" s="193">
        <v>15</v>
      </c>
      <c r="Z787" s="193">
        <v>15</v>
      </c>
      <c r="AA787" s="193">
        <v>15</v>
      </c>
      <c r="AB787" s="193">
        <v>-0.189</v>
      </c>
      <c r="AC787" s="193">
        <v>-0.189</v>
      </c>
      <c r="AD787" s="193">
        <v>-0.189</v>
      </c>
      <c r="AE787" s="193" t="s">
        <v>44</v>
      </c>
      <c r="AF787" s="193">
        <v>31.998999999999999</v>
      </c>
      <c r="AG787" s="194">
        <v>1.5402755908922099E-5</v>
      </c>
      <c r="AH787" s="193">
        <v>2.1999999999999999E-2</v>
      </c>
      <c r="AI787" s="193">
        <v>2.94</v>
      </c>
      <c r="AJ787" s="193">
        <v>3.46</v>
      </c>
      <c r="AK787" s="195">
        <v>2.7099999999999999E-9</v>
      </c>
      <c r="AL787" s="242"/>
      <c r="AM787" s="197">
        <f t="shared" si="163"/>
        <v>0</v>
      </c>
      <c r="AS787" s="273"/>
    </row>
    <row r="788" spans="1:45" s="272" customFormat="1" x14ac:dyDescent="0.25">
      <c r="A788" s="192" t="s">
        <v>104</v>
      </c>
      <c r="B788" s="192"/>
      <c r="C788" s="193">
        <v>3.32</v>
      </c>
      <c r="D788" s="192">
        <v>3.4</v>
      </c>
      <c r="E788" s="193">
        <f t="shared" si="165"/>
        <v>1.0240963855421688</v>
      </c>
      <c r="F788" s="193"/>
      <c r="G788" s="193">
        <v>2.056</v>
      </c>
      <c r="H788" s="193">
        <v>47279</v>
      </c>
      <c r="I788" s="193">
        <v>74</v>
      </c>
      <c r="J788" s="193">
        <v>30</v>
      </c>
      <c r="K788" s="193">
        <v>65.38</v>
      </c>
      <c r="L788" s="193">
        <v>1.2413000000000001</v>
      </c>
      <c r="M788" s="193"/>
      <c r="N788" s="193">
        <v>0.28499999999999998</v>
      </c>
      <c r="O788" s="193">
        <v>0.255</v>
      </c>
      <c r="P788" s="193">
        <v>4.8600000000000003</v>
      </c>
      <c r="Q788" s="193">
        <v>4.8600000000000003</v>
      </c>
      <c r="R788" s="193">
        <v>4.8600000000000003</v>
      </c>
      <c r="S788" s="193">
        <v>101.98</v>
      </c>
      <c r="T788" s="193">
        <v>101.98</v>
      </c>
      <c r="U788" s="193">
        <v>101.98</v>
      </c>
      <c r="V788" s="193">
        <v>3.78</v>
      </c>
      <c r="W788" s="193">
        <v>3.78</v>
      </c>
      <c r="X788" s="193">
        <v>3.78</v>
      </c>
      <c r="Y788" s="193">
        <v>15</v>
      </c>
      <c r="Z788" s="193">
        <v>15</v>
      </c>
      <c r="AA788" s="193">
        <v>15</v>
      </c>
      <c r="AB788" s="193">
        <v>-0.189</v>
      </c>
      <c r="AC788" s="193">
        <v>-0.189</v>
      </c>
      <c r="AD788" s="193">
        <v>-0.189</v>
      </c>
      <c r="AE788" s="193" t="s">
        <v>45</v>
      </c>
      <c r="AF788" s="193">
        <v>44.01</v>
      </c>
      <c r="AG788" s="194">
        <v>8.9625087063364713E-6</v>
      </c>
      <c r="AH788" s="193">
        <v>0.22500000000000001</v>
      </c>
      <c r="AI788" s="193">
        <v>3.24</v>
      </c>
      <c r="AJ788" s="193">
        <v>3.3</v>
      </c>
      <c r="AK788" s="195">
        <v>1.3999999999999999E-9</v>
      </c>
      <c r="AL788" s="242">
        <v>0.38426432428822577</v>
      </c>
      <c r="AM788" s="197">
        <f t="shared" si="163"/>
        <v>53797.005400351605</v>
      </c>
      <c r="AS788" s="273"/>
    </row>
    <row r="789" spans="1:45" s="262" customFormat="1" x14ac:dyDescent="0.25">
      <c r="A789" s="192" t="s">
        <v>104</v>
      </c>
      <c r="B789" s="192"/>
      <c r="C789" s="193">
        <v>3.32</v>
      </c>
      <c r="D789" s="192">
        <v>3.5</v>
      </c>
      <c r="E789" s="193">
        <f t="shared" si="165"/>
        <v>1.0542168674698795</v>
      </c>
      <c r="F789" s="193"/>
      <c r="G789" s="193">
        <v>2.056</v>
      </c>
      <c r="H789" s="193">
        <v>47279</v>
      </c>
      <c r="I789" s="193">
        <v>74</v>
      </c>
      <c r="J789" s="193">
        <v>30</v>
      </c>
      <c r="K789" s="193">
        <v>65.38</v>
      </c>
      <c r="L789" s="193">
        <v>1.2413000000000001</v>
      </c>
      <c r="M789" s="193"/>
      <c r="N789" s="193">
        <v>0.28499999999999998</v>
      </c>
      <c r="O789" s="193">
        <v>0.255</v>
      </c>
      <c r="P789" s="193">
        <v>4.8600000000000003</v>
      </c>
      <c r="Q789" s="193">
        <v>4.8600000000000003</v>
      </c>
      <c r="R789" s="193">
        <v>4.8600000000000003</v>
      </c>
      <c r="S789" s="193">
        <v>101.98</v>
      </c>
      <c r="T789" s="193">
        <v>101.98</v>
      </c>
      <c r="U789" s="193">
        <v>101.98</v>
      </c>
      <c r="V789" s="193">
        <v>3.78</v>
      </c>
      <c r="W789" s="193">
        <v>3.78</v>
      </c>
      <c r="X789" s="193">
        <v>3.78</v>
      </c>
      <c r="Y789" s="193">
        <v>15</v>
      </c>
      <c r="Z789" s="193">
        <v>15</v>
      </c>
      <c r="AA789" s="193">
        <v>15</v>
      </c>
      <c r="AB789" s="193">
        <v>-0.189</v>
      </c>
      <c r="AC789" s="193">
        <v>-0.189</v>
      </c>
      <c r="AD789" s="193">
        <v>-0.189</v>
      </c>
      <c r="AE789" s="193" t="s">
        <v>46</v>
      </c>
      <c r="AF789" s="193">
        <v>28</v>
      </c>
      <c r="AG789" s="194">
        <v>1.4859953853764374E-5</v>
      </c>
      <c r="AH789" s="193">
        <v>3.6999999999999998E-2</v>
      </c>
      <c r="AI789" s="193">
        <v>3.13</v>
      </c>
      <c r="AJ789" s="193">
        <v>3.64</v>
      </c>
      <c r="AK789" s="199">
        <v>1.3000000000000001E-9</v>
      </c>
      <c r="AL789" s="242">
        <v>4.5214564295766854E-2</v>
      </c>
      <c r="AM789" s="197">
        <f t="shared" si="163"/>
        <v>5877.8933584496908</v>
      </c>
      <c r="AS789" s="263"/>
    </row>
    <row r="790" spans="1:45" s="262" customFormat="1" x14ac:dyDescent="0.25">
      <c r="A790" s="192" t="s">
        <v>104</v>
      </c>
      <c r="B790" s="192"/>
      <c r="C790" s="193">
        <v>3.32</v>
      </c>
      <c r="D790" s="192">
        <v>3.63</v>
      </c>
      <c r="E790" s="193">
        <f t="shared" si="165"/>
        <v>1.0933734939759037</v>
      </c>
      <c r="F790" s="193"/>
      <c r="G790" s="193">
        <v>2.056</v>
      </c>
      <c r="H790" s="193">
        <v>47279</v>
      </c>
      <c r="I790" s="193">
        <v>74</v>
      </c>
      <c r="J790" s="193">
        <v>30</v>
      </c>
      <c r="K790" s="193">
        <v>65.38</v>
      </c>
      <c r="L790" s="193">
        <v>1.2413000000000001</v>
      </c>
      <c r="M790" s="193"/>
      <c r="N790" s="193">
        <v>0.28499999999999998</v>
      </c>
      <c r="O790" s="193">
        <v>0.255</v>
      </c>
      <c r="P790" s="193">
        <v>4.8600000000000003</v>
      </c>
      <c r="Q790" s="193">
        <v>4.8600000000000003</v>
      </c>
      <c r="R790" s="193">
        <v>4.8600000000000003</v>
      </c>
      <c r="S790" s="193">
        <v>101.98</v>
      </c>
      <c r="T790" s="193">
        <v>101.98</v>
      </c>
      <c r="U790" s="193">
        <v>101.98</v>
      </c>
      <c r="V790" s="193">
        <v>3.78</v>
      </c>
      <c r="W790" s="193">
        <v>3.78</v>
      </c>
      <c r="X790" s="193">
        <v>3.78</v>
      </c>
      <c r="Y790" s="193">
        <v>15</v>
      </c>
      <c r="Z790" s="193">
        <v>15</v>
      </c>
      <c r="AA790" s="193">
        <v>15</v>
      </c>
      <c r="AB790" s="193">
        <v>-0.189</v>
      </c>
      <c r="AC790" s="193">
        <v>-0.189</v>
      </c>
      <c r="AD790" s="193">
        <v>-0.189</v>
      </c>
      <c r="AE790" s="193" t="s">
        <v>47</v>
      </c>
      <c r="AF790" s="193">
        <v>16.04</v>
      </c>
      <c r="AG790" s="194">
        <v>1.6328551327402565E-5</v>
      </c>
      <c r="AH790" s="193">
        <v>1.0999999999999999E-2</v>
      </c>
      <c r="AI790" s="193">
        <v>3.25</v>
      </c>
      <c r="AJ790" s="193">
        <v>3.8</v>
      </c>
      <c r="AK790" s="199">
        <v>3E-11</v>
      </c>
      <c r="AL790" s="242">
        <v>0.17257231340825938</v>
      </c>
      <c r="AM790" s="197">
        <f t="shared" si="163"/>
        <v>517.71694022477811</v>
      </c>
      <c r="AS790" s="263"/>
    </row>
    <row r="791" spans="1:45" s="262" customFormat="1" x14ac:dyDescent="0.25">
      <c r="A791" s="192" t="s">
        <v>104</v>
      </c>
      <c r="B791" s="192"/>
      <c r="C791" s="193">
        <v>3.32</v>
      </c>
      <c r="D791" s="192">
        <v>3.64</v>
      </c>
      <c r="E791" s="193">
        <f t="shared" si="165"/>
        <v>1.0963855421686748</v>
      </c>
      <c r="F791" s="193"/>
      <c r="G791" s="193">
        <v>2.056</v>
      </c>
      <c r="H791" s="193">
        <v>47279</v>
      </c>
      <c r="I791" s="193">
        <v>74</v>
      </c>
      <c r="J791" s="193">
        <v>30</v>
      </c>
      <c r="K791" s="193">
        <v>65.38</v>
      </c>
      <c r="L791" s="193">
        <v>1.2413000000000001</v>
      </c>
      <c r="M791" s="193"/>
      <c r="N791" s="193">
        <v>0.28499999999999998</v>
      </c>
      <c r="O791" s="193">
        <v>0.255</v>
      </c>
      <c r="P791" s="193">
        <v>4.8600000000000003</v>
      </c>
      <c r="Q791" s="193">
        <v>4.8600000000000003</v>
      </c>
      <c r="R791" s="193">
        <v>4.8600000000000003</v>
      </c>
      <c r="S791" s="193">
        <v>101.98</v>
      </c>
      <c r="T791" s="193">
        <v>101.98</v>
      </c>
      <c r="U791" s="193">
        <v>101.98</v>
      </c>
      <c r="V791" s="193">
        <v>3.78</v>
      </c>
      <c r="W791" s="193">
        <v>3.78</v>
      </c>
      <c r="X791" s="193">
        <v>3.78</v>
      </c>
      <c r="Y791" s="193">
        <v>15</v>
      </c>
      <c r="Z791" s="193">
        <v>15</v>
      </c>
      <c r="AA791" s="193">
        <v>15</v>
      </c>
      <c r="AB791" s="193">
        <v>-0.189</v>
      </c>
      <c r="AC791" s="193">
        <v>-0.189</v>
      </c>
      <c r="AD791" s="193">
        <v>-0.189</v>
      </c>
      <c r="AE791" s="193" t="s">
        <v>48</v>
      </c>
      <c r="AF791" s="193">
        <v>28.05</v>
      </c>
      <c r="AG791" s="193">
        <v>8.597859657763983E-6</v>
      </c>
      <c r="AH791" s="193">
        <v>8.6999999999999994E-2</v>
      </c>
      <c r="AI791" s="193">
        <v>3.59</v>
      </c>
      <c r="AJ791" s="193">
        <v>3.9</v>
      </c>
      <c r="AK791" s="199">
        <v>1.9999999999999999E-11</v>
      </c>
      <c r="AL791" s="242"/>
      <c r="AM791" s="200">
        <f t="shared" si="163"/>
        <v>0</v>
      </c>
      <c r="AS791" s="263"/>
    </row>
    <row r="792" spans="1:45" s="262" customFormat="1" x14ac:dyDescent="0.25">
      <c r="A792" s="192" t="s">
        <v>104</v>
      </c>
      <c r="B792" s="192"/>
      <c r="C792" s="193">
        <v>3.32</v>
      </c>
      <c r="D792" s="192">
        <v>3.65</v>
      </c>
      <c r="E792" s="193">
        <f t="shared" si="165"/>
        <v>1.0993975903614459</v>
      </c>
      <c r="F792" s="193"/>
      <c r="G792" s="193">
        <v>2.056</v>
      </c>
      <c r="H792" s="193">
        <v>47279</v>
      </c>
      <c r="I792" s="193">
        <v>74</v>
      </c>
      <c r="J792" s="193">
        <v>30</v>
      </c>
      <c r="K792" s="193">
        <v>65.38</v>
      </c>
      <c r="L792" s="193">
        <v>1.2413000000000001</v>
      </c>
      <c r="M792" s="193"/>
      <c r="N792" s="193">
        <v>0.28499999999999998</v>
      </c>
      <c r="O792" s="193">
        <v>0.255</v>
      </c>
      <c r="P792" s="193">
        <v>4.8600000000000003</v>
      </c>
      <c r="Q792" s="193">
        <v>4.8600000000000003</v>
      </c>
      <c r="R792" s="193">
        <v>4.8600000000000003</v>
      </c>
      <c r="S792" s="193">
        <v>101.98</v>
      </c>
      <c r="T792" s="193">
        <v>101.98</v>
      </c>
      <c r="U792" s="193">
        <v>101.98</v>
      </c>
      <c r="V792" s="193">
        <v>3.78</v>
      </c>
      <c r="W792" s="193">
        <v>3.78</v>
      </c>
      <c r="X792" s="193">
        <v>3.78</v>
      </c>
      <c r="Y792" s="193">
        <v>15</v>
      </c>
      <c r="Z792" s="193">
        <v>15</v>
      </c>
      <c r="AA792" s="193">
        <v>15</v>
      </c>
      <c r="AB792" s="193">
        <v>-0.189</v>
      </c>
      <c r="AC792" s="193">
        <v>-0.189</v>
      </c>
      <c r="AD792" s="193">
        <v>-0.189</v>
      </c>
      <c r="AE792" s="193" t="s">
        <v>49</v>
      </c>
      <c r="AF792" s="193">
        <v>30.07</v>
      </c>
      <c r="AG792" s="193">
        <v>7.4674534117532306E-6</v>
      </c>
      <c r="AH792" s="193">
        <v>9.9000000000000005E-2</v>
      </c>
      <c r="AI792" s="193">
        <v>3.72</v>
      </c>
      <c r="AJ792" s="193">
        <v>4</v>
      </c>
      <c r="AK792" s="199">
        <v>9.9999999999999994E-12</v>
      </c>
      <c r="AL792" s="242"/>
      <c r="AM792" s="200">
        <f t="shared" si="163"/>
        <v>0</v>
      </c>
      <c r="AS792" s="263"/>
    </row>
    <row r="793" spans="1:45" s="262" customFormat="1" x14ac:dyDescent="0.25">
      <c r="A793" s="192" t="s">
        <v>104</v>
      </c>
      <c r="B793" s="192"/>
      <c r="C793" s="193">
        <v>3.32</v>
      </c>
      <c r="D793" s="192">
        <v>3.73</v>
      </c>
      <c r="E793" s="193">
        <f t="shared" si="165"/>
        <v>1.1234939759036144</v>
      </c>
      <c r="F793" s="193"/>
      <c r="G793" s="193">
        <v>2.056</v>
      </c>
      <c r="H793" s="193">
        <v>47279</v>
      </c>
      <c r="I793" s="193">
        <v>74</v>
      </c>
      <c r="J793" s="193">
        <v>30</v>
      </c>
      <c r="K793" s="193">
        <v>65.38</v>
      </c>
      <c r="L793" s="193">
        <v>1.2413000000000001</v>
      </c>
      <c r="M793" s="193"/>
      <c r="N793" s="193">
        <v>0.28499999999999998</v>
      </c>
      <c r="O793" s="193">
        <v>0.255</v>
      </c>
      <c r="P793" s="193">
        <v>4.8600000000000003</v>
      </c>
      <c r="Q793" s="193">
        <v>4.8600000000000003</v>
      </c>
      <c r="R793" s="193">
        <v>4.8600000000000003</v>
      </c>
      <c r="S793" s="193">
        <v>101.98</v>
      </c>
      <c r="T793" s="193">
        <v>101.98</v>
      </c>
      <c r="U793" s="193">
        <v>101.98</v>
      </c>
      <c r="V793" s="193">
        <v>3.78</v>
      </c>
      <c r="W793" s="193">
        <v>3.78</v>
      </c>
      <c r="X793" s="193">
        <v>3.78</v>
      </c>
      <c r="Y793" s="193">
        <v>15</v>
      </c>
      <c r="Z793" s="193">
        <v>15</v>
      </c>
      <c r="AA793" s="193">
        <v>15</v>
      </c>
      <c r="AB793" s="193">
        <v>-0.189</v>
      </c>
      <c r="AC793" s="193">
        <v>-0.189</v>
      </c>
      <c r="AD793" s="193">
        <v>-0.189</v>
      </c>
      <c r="AE793" s="193" t="s">
        <v>50</v>
      </c>
      <c r="AF793" s="193">
        <v>42.08</v>
      </c>
      <c r="AG793" s="193">
        <v>4.9578486170417476E-6</v>
      </c>
      <c r="AH793" s="193">
        <v>0.14199999999999999</v>
      </c>
      <c r="AI793" s="193">
        <v>4.03</v>
      </c>
      <c r="AJ793" s="193">
        <v>4.5</v>
      </c>
      <c r="AK793" s="199">
        <v>8.9999999999999995E-14</v>
      </c>
      <c r="AL793" s="242"/>
      <c r="AM793" s="200">
        <f t="shared" si="163"/>
        <v>0</v>
      </c>
      <c r="AS793" s="263"/>
    </row>
    <row r="794" spans="1:45" s="262" customFormat="1" x14ac:dyDescent="0.25">
      <c r="A794" s="192" t="s">
        <v>104</v>
      </c>
      <c r="B794" s="192"/>
      <c r="C794" s="193">
        <v>3.32</v>
      </c>
      <c r="D794" s="192">
        <v>3.8</v>
      </c>
      <c r="E794" s="193">
        <f t="shared" si="165"/>
        <v>1.1445783132530121</v>
      </c>
      <c r="F794" s="193"/>
      <c r="G794" s="193">
        <v>2.056</v>
      </c>
      <c r="H794" s="193">
        <v>47279</v>
      </c>
      <c r="I794" s="193">
        <v>74</v>
      </c>
      <c r="J794" s="193">
        <v>30</v>
      </c>
      <c r="K794" s="193">
        <v>65.38</v>
      </c>
      <c r="L794" s="193">
        <v>1.2413000000000001</v>
      </c>
      <c r="M794" s="193"/>
      <c r="N794" s="193">
        <v>0.28499999999999998</v>
      </c>
      <c r="O794" s="193">
        <v>0.255</v>
      </c>
      <c r="P794" s="193">
        <v>4.8600000000000003</v>
      </c>
      <c r="Q794" s="193">
        <v>4.8600000000000003</v>
      </c>
      <c r="R794" s="193">
        <v>4.8600000000000003</v>
      </c>
      <c r="S794" s="193">
        <v>101.98</v>
      </c>
      <c r="T794" s="193">
        <v>101.98</v>
      </c>
      <c r="U794" s="193">
        <v>101.98</v>
      </c>
      <c r="V794" s="193">
        <v>3.78</v>
      </c>
      <c r="W794" s="193">
        <v>3.78</v>
      </c>
      <c r="X794" s="193">
        <v>3.78</v>
      </c>
      <c r="Y794" s="193">
        <v>15</v>
      </c>
      <c r="Z794" s="193">
        <v>15</v>
      </c>
      <c r="AA794" s="193">
        <v>15</v>
      </c>
      <c r="AB794" s="193">
        <v>-0.189</v>
      </c>
      <c r="AC794" s="193">
        <v>-0.189</v>
      </c>
      <c r="AD794" s="193">
        <v>-0.189</v>
      </c>
      <c r="AE794" s="193" t="s">
        <v>51</v>
      </c>
      <c r="AF794" s="193">
        <v>44.1</v>
      </c>
      <c r="AG794" s="193">
        <v>4.5187843755253608E-6</v>
      </c>
      <c r="AH794" s="193">
        <v>0.152</v>
      </c>
      <c r="AI794" s="193">
        <v>4.16</v>
      </c>
      <c r="AJ794" s="193">
        <v>4.3</v>
      </c>
      <c r="AK794" s="199">
        <v>4.0000000000000003E-15</v>
      </c>
      <c r="AL794" s="242"/>
      <c r="AM794" s="200">
        <f t="shared" si="163"/>
        <v>0</v>
      </c>
      <c r="AS794" s="263"/>
    </row>
    <row r="795" spans="1:45" s="262" customFormat="1" x14ac:dyDescent="0.25">
      <c r="A795" s="192" t="s">
        <v>104</v>
      </c>
      <c r="B795" s="192"/>
      <c r="C795" s="193">
        <v>3.32</v>
      </c>
      <c r="D795" s="192"/>
      <c r="E795" s="193">
        <f t="shared" si="165"/>
        <v>0</v>
      </c>
      <c r="F795" s="193"/>
      <c r="G795" s="193">
        <v>2.056</v>
      </c>
      <c r="H795" s="193">
        <v>47279</v>
      </c>
      <c r="I795" s="193">
        <v>74</v>
      </c>
      <c r="J795" s="193">
        <v>30</v>
      </c>
      <c r="K795" s="193">
        <v>65.38</v>
      </c>
      <c r="L795" s="193">
        <v>1.2413000000000001</v>
      </c>
      <c r="M795" s="193"/>
      <c r="N795" s="193">
        <v>0.28499999999999998</v>
      </c>
      <c r="O795" s="193">
        <v>0.255</v>
      </c>
      <c r="P795" s="193">
        <v>4.8600000000000003</v>
      </c>
      <c r="Q795" s="193">
        <v>4.8600000000000003</v>
      </c>
      <c r="R795" s="193">
        <v>4.8600000000000003</v>
      </c>
      <c r="S795" s="193">
        <v>101.98</v>
      </c>
      <c r="T795" s="193">
        <v>101.98</v>
      </c>
      <c r="U795" s="193">
        <v>101.98</v>
      </c>
      <c r="V795" s="193">
        <v>3.78</v>
      </c>
      <c r="W795" s="193">
        <v>3.78</v>
      </c>
      <c r="X795" s="193">
        <v>3.78</v>
      </c>
      <c r="Y795" s="193">
        <v>15</v>
      </c>
      <c r="Z795" s="193">
        <v>15</v>
      </c>
      <c r="AA795" s="193">
        <v>15</v>
      </c>
      <c r="AB795" s="193">
        <v>-0.189</v>
      </c>
      <c r="AC795" s="193">
        <v>-0.189</v>
      </c>
      <c r="AD795" s="193">
        <v>-0.189</v>
      </c>
      <c r="AE795" s="193" t="s">
        <v>52</v>
      </c>
      <c r="AF795" s="193">
        <v>58.12</v>
      </c>
      <c r="AG795" s="193">
        <v>2.9135357642312415E-6</v>
      </c>
      <c r="AH795" s="193">
        <v>0.2</v>
      </c>
      <c r="AI795" s="193">
        <v>4.5199999999999996</v>
      </c>
      <c r="AJ795" s="193">
        <v>4.5</v>
      </c>
      <c r="AK795" s="195">
        <v>9.3500000000000001E-16</v>
      </c>
      <c r="AL795" s="242"/>
      <c r="AM795" s="200">
        <f t="shared" si="163"/>
        <v>0</v>
      </c>
      <c r="AS795" s="263"/>
    </row>
    <row r="796" spans="1:45" s="262" customFormat="1" x14ac:dyDescent="0.25">
      <c r="A796" s="192" t="s">
        <v>104</v>
      </c>
      <c r="B796" s="192"/>
      <c r="C796" s="193">
        <v>3.32</v>
      </c>
      <c r="D796" s="193"/>
      <c r="E796" s="193">
        <f t="shared" si="165"/>
        <v>0</v>
      </c>
      <c r="F796" s="193"/>
      <c r="G796" s="193">
        <v>2.056</v>
      </c>
      <c r="H796" s="193">
        <v>47279</v>
      </c>
      <c r="I796" s="193">
        <v>74</v>
      </c>
      <c r="J796" s="193">
        <v>30</v>
      </c>
      <c r="K796" s="193">
        <v>65.38</v>
      </c>
      <c r="L796" s="193">
        <v>1.2413000000000001</v>
      </c>
      <c r="M796" s="193"/>
      <c r="N796" s="193">
        <v>0.28499999999999998</v>
      </c>
      <c r="O796" s="193">
        <v>0.255</v>
      </c>
      <c r="P796" s="193">
        <v>4.8600000000000003</v>
      </c>
      <c r="Q796" s="193">
        <v>4.8600000000000003</v>
      </c>
      <c r="R796" s="193">
        <v>4.8600000000000003</v>
      </c>
      <c r="S796" s="193">
        <v>101.98</v>
      </c>
      <c r="T796" s="193">
        <v>101.98</v>
      </c>
      <c r="U796" s="193">
        <v>101.98</v>
      </c>
      <c r="V796" s="193">
        <v>3.78</v>
      </c>
      <c r="W796" s="193">
        <v>3.78</v>
      </c>
      <c r="X796" s="193">
        <v>3.78</v>
      </c>
      <c r="Y796" s="193">
        <v>15</v>
      </c>
      <c r="Z796" s="193">
        <v>15</v>
      </c>
      <c r="AA796" s="193">
        <v>15</v>
      </c>
      <c r="AB796" s="193">
        <v>-0.189</v>
      </c>
      <c r="AC796" s="193">
        <v>-0.189</v>
      </c>
      <c r="AD796" s="193">
        <v>-0.189</v>
      </c>
      <c r="AE796" s="193" t="s">
        <v>58</v>
      </c>
      <c r="AF796" s="193">
        <v>58.12</v>
      </c>
      <c r="AG796" s="193">
        <v>3.1459786150702568E-6</v>
      </c>
      <c r="AH796" s="193">
        <v>0.183</v>
      </c>
      <c r="AI796" s="193">
        <v>4.8</v>
      </c>
      <c r="AJ796" s="193">
        <v>4.42</v>
      </c>
      <c r="AK796" s="195"/>
      <c r="AL796" s="242"/>
      <c r="AM796" s="200">
        <f t="shared" si="163"/>
        <v>0</v>
      </c>
      <c r="AS796" s="263"/>
    </row>
    <row r="797" spans="1:45" s="262" customFormat="1" x14ac:dyDescent="0.25">
      <c r="A797" s="192" t="s">
        <v>104</v>
      </c>
      <c r="B797" s="192"/>
      <c r="C797" s="193">
        <v>3.32</v>
      </c>
      <c r="D797" s="192">
        <v>3.73</v>
      </c>
      <c r="E797" s="193">
        <f t="shared" ref="E797:E800" si="171">D797/C797</f>
        <v>1.1234939759036144</v>
      </c>
      <c r="F797" s="193"/>
      <c r="G797" s="193">
        <v>2.056</v>
      </c>
      <c r="H797" s="193">
        <v>47279</v>
      </c>
      <c r="I797" s="193">
        <v>74</v>
      </c>
      <c r="J797" s="193">
        <v>30</v>
      </c>
      <c r="K797" s="193">
        <v>65.38</v>
      </c>
      <c r="L797" s="193">
        <v>1.2413000000000001</v>
      </c>
      <c r="M797" s="193"/>
      <c r="N797" s="193">
        <v>0.28499999999999998</v>
      </c>
      <c r="O797" s="193">
        <v>0.255</v>
      </c>
      <c r="P797" s="193">
        <v>4.8600000000000003</v>
      </c>
      <c r="Q797" s="193">
        <v>4.8600000000000003</v>
      </c>
      <c r="R797" s="193">
        <v>4.8600000000000003</v>
      </c>
      <c r="S797" s="193">
        <v>101.98</v>
      </c>
      <c r="T797" s="193">
        <v>101.98</v>
      </c>
      <c r="U797" s="193">
        <v>101.98</v>
      </c>
      <c r="V797" s="193">
        <v>3.78</v>
      </c>
      <c r="W797" s="193">
        <v>3.78</v>
      </c>
      <c r="X797" s="193">
        <v>3.78</v>
      </c>
      <c r="Y797" s="193">
        <v>15</v>
      </c>
      <c r="Z797" s="193">
        <v>15</v>
      </c>
      <c r="AA797" s="193">
        <v>15</v>
      </c>
      <c r="AB797" s="193">
        <v>-0.189</v>
      </c>
      <c r="AC797" s="193">
        <v>-0.189</v>
      </c>
      <c r="AD797" s="193">
        <v>-0.189</v>
      </c>
      <c r="AE797" s="193" t="s">
        <v>53</v>
      </c>
      <c r="AF797" s="193">
        <v>83.8</v>
      </c>
      <c r="AG797" s="193"/>
      <c r="AH797" s="193">
        <v>5.0000000000000001E-3</v>
      </c>
      <c r="AI797" s="193">
        <v>4</v>
      </c>
      <c r="AJ797" s="193">
        <v>3.69</v>
      </c>
      <c r="AK797" s="199">
        <v>1.56E-11</v>
      </c>
      <c r="AL797" s="242"/>
      <c r="AM797" s="200">
        <f t="shared" si="163"/>
        <v>0</v>
      </c>
      <c r="AS797" s="263"/>
    </row>
    <row r="798" spans="1:45" s="262" customFormat="1" x14ac:dyDescent="0.25">
      <c r="A798" s="192" t="s">
        <v>104</v>
      </c>
      <c r="B798" s="192"/>
      <c r="C798" s="193">
        <v>3.32</v>
      </c>
      <c r="D798" s="192">
        <v>3.8</v>
      </c>
      <c r="E798" s="193">
        <f t="shared" si="171"/>
        <v>1.1445783132530121</v>
      </c>
      <c r="F798" s="193"/>
      <c r="G798" s="193">
        <v>2.056</v>
      </c>
      <c r="H798" s="193">
        <v>47279</v>
      </c>
      <c r="I798" s="193">
        <v>74</v>
      </c>
      <c r="J798" s="193">
        <v>30</v>
      </c>
      <c r="K798" s="193">
        <v>65.38</v>
      </c>
      <c r="L798" s="193">
        <v>1.2413000000000001</v>
      </c>
      <c r="M798" s="193"/>
      <c r="N798" s="193">
        <v>0.28499999999999998</v>
      </c>
      <c r="O798" s="193">
        <v>0.255</v>
      </c>
      <c r="P798" s="193">
        <v>4.8600000000000003</v>
      </c>
      <c r="Q798" s="193">
        <v>4.8600000000000003</v>
      </c>
      <c r="R798" s="193">
        <v>4.8600000000000003</v>
      </c>
      <c r="S798" s="193">
        <v>101.98</v>
      </c>
      <c r="T798" s="193">
        <v>101.98</v>
      </c>
      <c r="U798" s="193">
        <v>101.98</v>
      </c>
      <c r="V798" s="193">
        <v>3.78</v>
      </c>
      <c r="W798" s="193">
        <v>3.78</v>
      </c>
      <c r="X798" s="193">
        <v>3.78</v>
      </c>
      <c r="Y798" s="193">
        <v>15</v>
      </c>
      <c r="Z798" s="193">
        <v>15</v>
      </c>
      <c r="AA798" s="193">
        <v>15</v>
      </c>
      <c r="AB798" s="193">
        <v>-0.189</v>
      </c>
      <c r="AC798" s="193">
        <v>-0.189</v>
      </c>
      <c r="AD798" s="193">
        <v>-0.189</v>
      </c>
      <c r="AE798" s="193" t="s">
        <v>54</v>
      </c>
      <c r="AF798" s="193">
        <v>131.29</v>
      </c>
      <c r="AG798" s="193"/>
      <c r="AH798" s="193">
        <v>8.0000000000000002E-3</v>
      </c>
      <c r="AI798" s="193">
        <v>4.0999999999999996</v>
      </c>
      <c r="AJ798" s="193">
        <v>4.0999999999999996</v>
      </c>
      <c r="AK798" s="199">
        <v>2.2400000000000001E-14</v>
      </c>
      <c r="AL798" s="242"/>
      <c r="AM798" s="200">
        <f t="shared" si="163"/>
        <v>0</v>
      </c>
      <c r="AS798" s="263"/>
    </row>
    <row r="799" spans="1:45" s="262" customFormat="1" x14ac:dyDescent="0.25">
      <c r="A799" s="192" t="s">
        <v>104</v>
      </c>
      <c r="B799" s="192"/>
      <c r="C799" s="193">
        <v>3.32</v>
      </c>
      <c r="D799" s="192"/>
      <c r="E799" s="193">
        <f t="shared" si="171"/>
        <v>0</v>
      </c>
      <c r="F799" s="193"/>
      <c r="G799" s="193">
        <v>2.056</v>
      </c>
      <c r="H799" s="193">
        <v>47279</v>
      </c>
      <c r="I799" s="193">
        <v>74</v>
      </c>
      <c r="J799" s="193">
        <v>30</v>
      </c>
      <c r="K799" s="193">
        <v>65.38</v>
      </c>
      <c r="L799" s="193">
        <v>1.2413000000000001</v>
      </c>
      <c r="M799" s="193"/>
      <c r="N799" s="193">
        <v>0.28499999999999998</v>
      </c>
      <c r="O799" s="193">
        <v>0.255</v>
      </c>
      <c r="P799" s="193">
        <v>4.8600000000000003</v>
      </c>
      <c r="Q799" s="193">
        <v>4.8600000000000003</v>
      </c>
      <c r="R799" s="193">
        <v>4.8600000000000003</v>
      </c>
      <c r="S799" s="193">
        <v>101.98</v>
      </c>
      <c r="T799" s="193">
        <v>101.98</v>
      </c>
      <c r="U799" s="193">
        <v>101.98</v>
      </c>
      <c r="V799" s="193">
        <v>3.78</v>
      </c>
      <c r="W799" s="193">
        <v>3.78</v>
      </c>
      <c r="X799" s="193">
        <v>3.78</v>
      </c>
      <c r="Y799" s="193">
        <v>15</v>
      </c>
      <c r="Z799" s="193">
        <v>15</v>
      </c>
      <c r="AA799" s="193">
        <v>15</v>
      </c>
      <c r="AB799" s="193">
        <v>-0.189</v>
      </c>
      <c r="AC799" s="193">
        <v>-0.189</v>
      </c>
      <c r="AD799" s="193">
        <v>-0.189</v>
      </c>
      <c r="AE799" s="193" t="s">
        <v>55</v>
      </c>
      <c r="AF799" s="193">
        <v>146.06</v>
      </c>
      <c r="AG799" s="193"/>
      <c r="AH799" s="193">
        <v>0.21</v>
      </c>
      <c r="AI799" s="193">
        <v>5.13</v>
      </c>
      <c r="AJ799" s="193">
        <v>5.0999999999999996</v>
      </c>
      <c r="AK799" s="195"/>
      <c r="AL799" s="242"/>
      <c r="AM799" s="200">
        <f t="shared" si="163"/>
        <v>0</v>
      </c>
      <c r="AS799" s="263"/>
    </row>
    <row r="800" spans="1:45" s="262" customFormat="1" x14ac:dyDescent="0.25">
      <c r="A800" s="192" t="s">
        <v>104</v>
      </c>
      <c r="B800" s="192"/>
      <c r="C800" s="193">
        <v>3.32</v>
      </c>
      <c r="D800" s="193"/>
      <c r="E800" s="193">
        <f t="shared" si="171"/>
        <v>0</v>
      </c>
      <c r="F800" s="193"/>
      <c r="G800" s="193">
        <v>2.056</v>
      </c>
      <c r="H800" s="193">
        <v>47279</v>
      </c>
      <c r="I800" s="193">
        <v>74</v>
      </c>
      <c r="J800" s="193">
        <v>30</v>
      </c>
      <c r="K800" s="193">
        <v>65.38</v>
      </c>
      <c r="L800" s="193">
        <v>1.2413000000000001</v>
      </c>
      <c r="M800" s="193"/>
      <c r="N800" s="193">
        <v>0.28499999999999998</v>
      </c>
      <c r="O800" s="193">
        <v>0.255</v>
      </c>
      <c r="P800" s="193">
        <v>4.8600000000000003</v>
      </c>
      <c r="Q800" s="193">
        <v>4.8600000000000003</v>
      </c>
      <c r="R800" s="193">
        <v>4.8600000000000003</v>
      </c>
      <c r="S800" s="193">
        <v>101.98</v>
      </c>
      <c r="T800" s="193">
        <v>101.98</v>
      </c>
      <c r="U800" s="193">
        <v>101.98</v>
      </c>
      <c r="V800" s="193">
        <v>3.78</v>
      </c>
      <c r="W800" s="193">
        <v>3.78</v>
      </c>
      <c r="X800" s="193">
        <v>3.78</v>
      </c>
      <c r="Y800" s="193">
        <v>15</v>
      </c>
      <c r="Z800" s="193">
        <v>15</v>
      </c>
      <c r="AA800" s="193">
        <v>15</v>
      </c>
      <c r="AB800" s="193">
        <v>-0.189</v>
      </c>
      <c r="AC800" s="193">
        <v>-0.189</v>
      </c>
      <c r="AD800" s="193">
        <v>-0.189</v>
      </c>
      <c r="AE800" s="193" t="s">
        <v>56</v>
      </c>
      <c r="AF800" s="193">
        <v>222</v>
      </c>
      <c r="AG800" s="193"/>
      <c r="AH800" s="193">
        <v>8.0000000000000002E-3</v>
      </c>
      <c r="AI800" s="193">
        <v>4.2</v>
      </c>
      <c r="AJ800" s="193">
        <v>4.2</v>
      </c>
      <c r="AK800" s="195">
        <v>1.9099999999999999E-15</v>
      </c>
      <c r="AL800" s="242"/>
      <c r="AM800" s="200">
        <f t="shared" si="163"/>
        <v>0</v>
      </c>
      <c r="AS800" s="263"/>
    </row>
    <row r="801" spans="1:45" s="198" customFormat="1" x14ac:dyDescent="0.25">
      <c r="A801" s="223" t="s">
        <v>105</v>
      </c>
      <c r="B801" s="223"/>
      <c r="C801" s="224">
        <v>3.4369999999999998</v>
      </c>
      <c r="D801" s="224">
        <v>3.4431400000000001</v>
      </c>
      <c r="E801" s="224">
        <f t="shared" si="165"/>
        <v>1.0017864416642421</v>
      </c>
      <c r="F801" s="224"/>
      <c r="G801" s="224">
        <v>2.0750000000000002</v>
      </c>
      <c r="H801" s="224">
        <v>43011</v>
      </c>
      <c r="I801" s="224">
        <v>74</v>
      </c>
      <c r="J801" s="224">
        <v>30</v>
      </c>
      <c r="K801" s="224">
        <v>65.38</v>
      </c>
      <c r="L801" s="224">
        <v>1.8039000000000001</v>
      </c>
      <c r="M801" s="224"/>
      <c r="N801" s="224">
        <v>0.4</v>
      </c>
      <c r="O801" s="224">
        <v>1.8731</v>
      </c>
      <c r="P801" s="224">
        <v>6.01</v>
      </c>
      <c r="Q801" s="224">
        <v>6.01</v>
      </c>
      <c r="R801" s="224">
        <v>6.01</v>
      </c>
      <c r="S801" s="224">
        <v>223.8</v>
      </c>
      <c r="T801" s="224">
        <v>223.8</v>
      </c>
      <c r="U801" s="224">
        <v>223.8</v>
      </c>
      <c r="V801" s="224">
        <v>3.78</v>
      </c>
      <c r="W801" s="224">
        <v>3.78</v>
      </c>
      <c r="X801" s="224">
        <v>3.78</v>
      </c>
      <c r="Y801" s="224">
        <v>15</v>
      </c>
      <c r="Z801" s="224">
        <v>15</v>
      </c>
      <c r="AA801" s="224">
        <v>15</v>
      </c>
      <c r="AB801" s="224">
        <v>-0.22900000000000001</v>
      </c>
      <c r="AC801" s="224">
        <v>-0.22900000000000001</v>
      </c>
      <c r="AD801" s="224">
        <v>-0.22900000000000001</v>
      </c>
      <c r="AE801" s="224" t="s">
        <v>42</v>
      </c>
      <c r="AF801" s="224">
        <v>4.0019999999999998</v>
      </c>
      <c r="AG801" s="225">
        <v>1.213598928416634E-4</v>
      </c>
      <c r="AH801" s="224">
        <v>-0.39</v>
      </c>
      <c r="AI801" s="224">
        <v>2.66</v>
      </c>
      <c r="AJ801" s="224">
        <v>2.6</v>
      </c>
      <c r="AK801" s="226">
        <v>3.2700000000000002E-8</v>
      </c>
      <c r="AL801" s="227"/>
      <c r="AM801" s="115">
        <f t="shared" si="163"/>
        <v>0</v>
      </c>
      <c r="AQ801"/>
      <c r="AR801"/>
      <c r="AS801"/>
    </row>
    <row r="802" spans="1:45" s="198" customFormat="1" x14ac:dyDescent="0.25">
      <c r="A802" s="223" t="s">
        <v>105</v>
      </c>
      <c r="B802" s="223"/>
      <c r="C802" s="224">
        <v>3.4369999999999998</v>
      </c>
      <c r="D802" s="224">
        <v>3.4525700000000001</v>
      </c>
      <c r="E802" s="224">
        <f t="shared" si="165"/>
        <v>1.0045301134710505</v>
      </c>
      <c r="F802" s="224"/>
      <c r="G802" s="224">
        <v>2.0750000000000002</v>
      </c>
      <c r="H802" s="224">
        <v>43011</v>
      </c>
      <c r="I802" s="224">
        <v>74</v>
      </c>
      <c r="J802" s="224">
        <v>30</v>
      </c>
      <c r="K802" s="224">
        <v>65.38</v>
      </c>
      <c r="L802" s="224">
        <v>1.8039000000000001</v>
      </c>
      <c r="M802" s="224"/>
      <c r="N802" s="224">
        <v>0.4</v>
      </c>
      <c r="O802" s="224">
        <v>1.8731</v>
      </c>
      <c r="P802" s="224">
        <v>6.01</v>
      </c>
      <c r="Q802" s="224">
        <v>6.01</v>
      </c>
      <c r="R802" s="224">
        <v>6.01</v>
      </c>
      <c r="S802" s="224">
        <v>223.8</v>
      </c>
      <c r="T802" s="224">
        <v>223.8</v>
      </c>
      <c r="U802" s="224">
        <v>223.8</v>
      </c>
      <c r="V802" s="224">
        <v>3.78</v>
      </c>
      <c r="W802" s="224">
        <v>3.78</v>
      </c>
      <c r="X802" s="224">
        <v>3.78</v>
      </c>
      <c r="Y802" s="224">
        <v>15</v>
      </c>
      <c r="Z802" s="224">
        <v>15</v>
      </c>
      <c r="AA802" s="224">
        <v>15</v>
      </c>
      <c r="AB802" s="224">
        <v>-0.22900000000000001</v>
      </c>
      <c r="AC802" s="224">
        <v>-0.22900000000000001</v>
      </c>
      <c r="AD802" s="224">
        <v>-0.22900000000000001</v>
      </c>
      <c r="AE802" s="224" t="s">
        <v>43</v>
      </c>
      <c r="AF802" s="224">
        <v>2.0099999999999998</v>
      </c>
      <c r="AG802" s="225">
        <v>1.0828692705685033E-4</v>
      </c>
      <c r="AH802" s="224">
        <v>-0.217</v>
      </c>
      <c r="AI802" s="224">
        <v>2.76</v>
      </c>
      <c r="AJ802" s="224">
        <v>2.89</v>
      </c>
      <c r="AK802" s="226">
        <v>2.4999999999999999E-8</v>
      </c>
      <c r="AL802" s="227">
        <v>1.4E-2</v>
      </c>
      <c r="AM802" s="115">
        <f t="shared" si="163"/>
        <v>35000</v>
      </c>
      <c r="AQ802"/>
      <c r="AR802"/>
      <c r="AS802"/>
    </row>
    <row r="803" spans="1:45" s="198" customFormat="1" x14ac:dyDescent="0.25">
      <c r="A803" s="223" t="s">
        <v>105</v>
      </c>
      <c r="B803" s="223"/>
      <c r="C803" s="224">
        <v>3.4369999999999998</v>
      </c>
      <c r="D803" s="224">
        <v>3.4700600000000006</v>
      </c>
      <c r="E803" s="224">
        <f t="shared" si="165"/>
        <v>1.0096188536514403</v>
      </c>
      <c r="F803" s="224"/>
      <c r="G803" s="224">
        <v>2.0750000000000002</v>
      </c>
      <c r="H803" s="224">
        <v>43011</v>
      </c>
      <c r="I803" s="224">
        <v>74</v>
      </c>
      <c r="J803" s="224">
        <v>30</v>
      </c>
      <c r="K803" s="224">
        <v>65.38</v>
      </c>
      <c r="L803" s="224">
        <v>1.8039000000000001</v>
      </c>
      <c r="M803" s="224"/>
      <c r="N803" s="224">
        <v>0.4</v>
      </c>
      <c r="O803" s="224">
        <v>1.8731</v>
      </c>
      <c r="P803" s="224">
        <v>6.01</v>
      </c>
      <c r="Q803" s="224">
        <v>6.01</v>
      </c>
      <c r="R803" s="224">
        <v>6.01</v>
      </c>
      <c r="S803" s="224">
        <v>223.8</v>
      </c>
      <c r="T803" s="224">
        <v>223.8</v>
      </c>
      <c r="U803" s="224">
        <v>223.8</v>
      </c>
      <c r="V803" s="224">
        <v>3.78</v>
      </c>
      <c r="W803" s="224">
        <v>3.78</v>
      </c>
      <c r="X803" s="224">
        <v>3.78</v>
      </c>
      <c r="Y803" s="224">
        <v>15</v>
      </c>
      <c r="Z803" s="224">
        <v>15</v>
      </c>
      <c r="AA803" s="224">
        <v>15</v>
      </c>
      <c r="AB803" s="224">
        <v>-0.22900000000000001</v>
      </c>
      <c r="AC803" s="224">
        <v>-0.22900000000000001</v>
      </c>
      <c r="AD803" s="224">
        <v>-0.22900000000000001</v>
      </c>
      <c r="AE803" s="224" t="s">
        <v>44</v>
      </c>
      <c r="AF803" s="224">
        <v>31.998999999999999</v>
      </c>
      <c r="AG803" s="225">
        <v>1.5402755908922099E-5</v>
      </c>
      <c r="AH803" s="224">
        <v>2.1999999999999999E-2</v>
      </c>
      <c r="AI803" s="224">
        <v>2.94</v>
      </c>
      <c r="AJ803" s="224">
        <v>3.46</v>
      </c>
      <c r="AK803" s="226">
        <v>4.0000000000000001E-10</v>
      </c>
      <c r="AL803" s="227"/>
      <c r="AM803" s="115">
        <f t="shared" si="163"/>
        <v>0</v>
      </c>
      <c r="AQ803"/>
      <c r="AR803"/>
      <c r="AS803"/>
    </row>
    <row r="804" spans="1:45" s="198" customFormat="1" x14ac:dyDescent="0.25">
      <c r="A804" s="223" t="s">
        <v>105</v>
      </c>
      <c r="B804" s="223"/>
      <c r="C804" s="224">
        <v>3.4369999999999998</v>
      </c>
      <c r="D804" s="223">
        <v>3.4538700000000007</v>
      </c>
      <c r="E804" s="224">
        <f t="shared" si="165"/>
        <v>1.0049083503054992</v>
      </c>
      <c r="F804" s="224"/>
      <c r="G804" s="224">
        <v>2.0750000000000002</v>
      </c>
      <c r="H804" s="224">
        <v>43011</v>
      </c>
      <c r="I804" s="224">
        <v>74</v>
      </c>
      <c r="J804" s="224">
        <v>30</v>
      </c>
      <c r="K804" s="224">
        <v>65.38</v>
      </c>
      <c r="L804" s="224">
        <v>1.8039000000000001</v>
      </c>
      <c r="M804" s="224"/>
      <c r="N804" s="224">
        <v>0.4</v>
      </c>
      <c r="O804" s="224">
        <v>1.8731</v>
      </c>
      <c r="P804" s="224">
        <v>6.01</v>
      </c>
      <c r="Q804" s="224">
        <v>6.01</v>
      </c>
      <c r="R804" s="224">
        <v>6.01</v>
      </c>
      <c r="S804" s="224">
        <v>223.8</v>
      </c>
      <c r="T804" s="224">
        <v>223.8</v>
      </c>
      <c r="U804" s="224">
        <v>223.8</v>
      </c>
      <c r="V804" s="224">
        <v>3.78</v>
      </c>
      <c r="W804" s="224">
        <v>3.78</v>
      </c>
      <c r="X804" s="224">
        <v>3.78</v>
      </c>
      <c r="Y804" s="224">
        <v>15</v>
      </c>
      <c r="Z804" s="224">
        <v>15</v>
      </c>
      <c r="AA804" s="224">
        <v>15</v>
      </c>
      <c r="AB804" s="224">
        <v>-0.22900000000000001</v>
      </c>
      <c r="AC804" s="224">
        <v>-0.22900000000000001</v>
      </c>
      <c r="AD804" s="224">
        <v>-0.22900000000000001</v>
      </c>
      <c r="AE804" s="224" t="s">
        <v>45</v>
      </c>
      <c r="AF804" s="224">
        <v>44.01</v>
      </c>
      <c r="AG804" s="225">
        <v>8.9625087063364713E-6</v>
      </c>
      <c r="AH804" s="224">
        <v>0.22500000000000001</v>
      </c>
      <c r="AI804" s="224">
        <v>3.24</v>
      </c>
      <c r="AJ804" s="224">
        <v>3.3</v>
      </c>
      <c r="AK804" s="226">
        <v>5.1999999999999996E-10</v>
      </c>
      <c r="AL804" s="227">
        <v>9.822562874593622</v>
      </c>
      <c r="AM804" s="115">
        <f t="shared" si="163"/>
        <v>510773.26947886829</v>
      </c>
      <c r="AQ804"/>
      <c r="AR804"/>
      <c r="AS804"/>
    </row>
    <row r="805" spans="1:45" s="198" customFormat="1" x14ac:dyDescent="0.25">
      <c r="A805" s="223" t="s">
        <v>105</v>
      </c>
      <c r="B805" s="223"/>
      <c r="C805" s="224">
        <v>3.4369999999999998</v>
      </c>
      <c r="D805" s="223">
        <v>3.4869499999999998</v>
      </c>
      <c r="E805" s="224">
        <f t="shared" si="165"/>
        <v>1.0145330229851615</v>
      </c>
      <c r="F805" s="224"/>
      <c r="G805" s="224">
        <v>2.0750000000000002</v>
      </c>
      <c r="H805" s="224">
        <v>43011</v>
      </c>
      <c r="I805" s="224">
        <v>74</v>
      </c>
      <c r="J805" s="224">
        <v>30</v>
      </c>
      <c r="K805" s="224">
        <v>65.38</v>
      </c>
      <c r="L805" s="224">
        <v>1.8039000000000001</v>
      </c>
      <c r="M805" s="224"/>
      <c r="N805" s="224">
        <v>0.4</v>
      </c>
      <c r="O805" s="224">
        <v>1.8731</v>
      </c>
      <c r="P805" s="224">
        <v>6.01</v>
      </c>
      <c r="Q805" s="224">
        <v>6.01</v>
      </c>
      <c r="R805" s="224">
        <v>6.01</v>
      </c>
      <c r="S805" s="224">
        <v>223.8</v>
      </c>
      <c r="T805" s="224">
        <v>223.8</v>
      </c>
      <c r="U805" s="224">
        <v>223.8</v>
      </c>
      <c r="V805" s="224">
        <v>3.78</v>
      </c>
      <c r="W805" s="224">
        <v>3.78</v>
      </c>
      <c r="X805" s="224">
        <v>3.78</v>
      </c>
      <c r="Y805" s="224">
        <v>15</v>
      </c>
      <c r="Z805" s="224">
        <v>15</v>
      </c>
      <c r="AA805" s="224">
        <v>15</v>
      </c>
      <c r="AB805" s="224">
        <v>-0.22900000000000001</v>
      </c>
      <c r="AC805" s="224">
        <v>-0.22900000000000001</v>
      </c>
      <c r="AD805" s="224">
        <v>-0.22900000000000001</v>
      </c>
      <c r="AE805" s="224" t="s">
        <v>46</v>
      </c>
      <c r="AF805" s="224">
        <v>28</v>
      </c>
      <c r="AG805" s="225">
        <v>1.4859953853764374E-5</v>
      </c>
      <c r="AH805" s="224">
        <v>3.6999999999999998E-2</v>
      </c>
      <c r="AI805" s="224">
        <v>3.13</v>
      </c>
      <c r="AJ805" s="224">
        <v>3.64</v>
      </c>
      <c r="AK805" s="129">
        <v>5.8E-11</v>
      </c>
      <c r="AL805" s="227">
        <v>0.37390285793475891</v>
      </c>
      <c r="AM805" s="115">
        <f t="shared" si="163"/>
        <v>2168.6365760216013</v>
      </c>
      <c r="AQ805"/>
      <c r="AR805"/>
      <c r="AS805"/>
    </row>
    <row r="806" spans="1:45" s="198" customFormat="1" x14ac:dyDescent="0.25">
      <c r="A806" s="223" t="s">
        <v>105</v>
      </c>
      <c r="B806" s="223"/>
      <c r="C806" s="224">
        <v>3.4369999999999998</v>
      </c>
      <c r="D806" s="223">
        <v>3.5512000000000001</v>
      </c>
      <c r="E806" s="224">
        <f t="shared" si="165"/>
        <v>1.0332266511492583</v>
      </c>
      <c r="F806" s="224"/>
      <c r="G806" s="224">
        <v>2.0750000000000002</v>
      </c>
      <c r="H806" s="224">
        <v>43011</v>
      </c>
      <c r="I806" s="224">
        <v>74</v>
      </c>
      <c r="J806" s="224">
        <v>30</v>
      </c>
      <c r="K806" s="224">
        <v>65.38</v>
      </c>
      <c r="L806" s="224">
        <v>1.8039000000000001</v>
      </c>
      <c r="M806" s="224"/>
      <c r="N806" s="224">
        <v>0.4</v>
      </c>
      <c r="O806" s="224">
        <v>1.8731</v>
      </c>
      <c r="P806" s="224">
        <v>6.01</v>
      </c>
      <c r="Q806" s="224">
        <v>6.01</v>
      </c>
      <c r="R806" s="224">
        <v>6.01</v>
      </c>
      <c r="S806" s="224">
        <v>223.8</v>
      </c>
      <c r="T806" s="224">
        <v>223.8</v>
      </c>
      <c r="U806" s="224">
        <v>223.8</v>
      </c>
      <c r="V806" s="224">
        <v>3.78</v>
      </c>
      <c r="W806" s="224">
        <v>3.78</v>
      </c>
      <c r="X806" s="224">
        <v>3.78</v>
      </c>
      <c r="Y806" s="224">
        <v>15</v>
      </c>
      <c r="Z806" s="224">
        <v>15</v>
      </c>
      <c r="AA806" s="224">
        <v>15</v>
      </c>
      <c r="AB806" s="224">
        <v>-0.22900000000000001</v>
      </c>
      <c r="AC806" s="224">
        <v>-0.22900000000000001</v>
      </c>
      <c r="AD806" s="224">
        <v>-0.22900000000000001</v>
      </c>
      <c r="AE806" s="224" t="s">
        <v>47</v>
      </c>
      <c r="AF806" s="224">
        <v>16.04</v>
      </c>
      <c r="AG806" s="225">
        <v>1.6328551327402565E-5</v>
      </c>
      <c r="AH806" s="224">
        <v>1.0999999999999999E-2</v>
      </c>
      <c r="AI806" s="224">
        <v>3.25</v>
      </c>
      <c r="AJ806" s="224">
        <v>3.8</v>
      </c>
      <c r="AK806" s="129">
        <v>7.0000000000000001E-12</v>
      </c>
      <c r="AL806" s="227">
        <v>4.641010356118584</v>
      </c>
      <c r="AM806" s="115">
        <f t="shared" si="163"/>
        <v>3248.7072492830089</v>
      </c>
      <c r="AQ806"/>
      <c r="AR806"/>
      <c r="AS806"/>
    </row>
    <row r="807" spans="1:45" s="198" customFormat="1" x14ac:dyDescent="0.25">
      <c r="A807" s="223" t="s">
        <v>105</v>
      </c>
      <c r="B807" s="223"/>
      <c r="C807" s="224">
        <v>3.4369999999999998</v>
      </c>
      <c r="D807" s="223">
        <v>3.5610299999999993</v>
      </c>
      <c r="E807" s="224">
        <f t="shared" si="165"/>
        <v>1.0360867035205119</v>
      </c>
      <c r="F807" s="224"/>
      <c r="G807" s="224">
        <v>2.0750000000000002</v>
      </c>
      <c r="H807" s="224">
        <v>43011</v>
      </c>
      <c r="I807" s="224">
        <v>74</v>
      </c>
      <c r="J807" s="224">
        <v>30</v>
      </c>
      <c r="K807" s="224">
        <v>65.38</v>
      </c>
      <c r="L807" s="224">
        <v>1.8039000000000001</v>
      </c>
      <c r="M807" s="224"/>
      <c r="N807" s="224">
        <v>0.4</v>
      </c>
      <c r="O807" s="224">
        <v>1.8731</v>
      </c>
      <c r="P807" s="224">
        <v>6.01</v>
      </c>
      <c r="Q807" s="224">
        <v>6.01</v>
      </c>
      <c r="R807" s="224">
        <v>6.01</v>
      </c>
      <c r="S807" s="224">
        <v>223.8</v>
      </c>
      <c r="T807" s="224">
        <v>223.8</v>
      </c>
      <c r="U807" s="224">
        <v>223.8</v>
      </c>
      <c r="V807" s="224">
        <v>3.78</v>
      </c>
      <c r="W807" s="224">
        <v>3.78</v>
      </c>
      <c r="X807" s="224">
        <v>3.78</v>
      </c>
      <c r="Y807" s="224">
        <v>15</v>
      </c>
      <c r="Z807" s="224">
        <v>15</v>
      </c>
      <c r="AA807" s="224">
        <v>15</v>
      </c>
      <c r="AB807" s="224">
        <v>-0.22900000000000001</v>
      </c>
      <c r="AC807" s="224">
        <v>-0.22900000000000001</v>
      </c>
      <c r="AD807" s="224">
        <v>-0.22900000000000001</v>
      </c>
      <c r="AE807" s="224" t="s">
        <v>48</v>
      </c>
      <c r="AF807" s="224">
        <v>28.05</v>
      </c>
      <c r="AG807" s="224">
        <v>8.597859657763983E-6</v>
      </c>
      <c r="AH807" s="224">
        <v>8.6999999999999994E-2</v>
      </c>
      <c r="AI807" s="224">
        <v>3.59</v>
      </c>
      <c r="AJ807" s="224">
        <v>3.9</v>
      </c>
      <c r="AK807" s="129">
        <v>7.5599999999999998E-15</v>
      </c>
      <c r="AL807" s="227"/>
      <c r="AM807" s="230">
        <f t="shared" si="163"/>
        <v>0</v>
      </c>
      <c r="AQ807"/>
      <c r="AR807"/>
      <c r="AS807"/>
    </row>
    <row r="808" spans="1:45" s="198" customFormat="1" x14ac:dyDescent="0.25">
      <c r="A808" s="223" t="s">
        <v>105</v>
      </c>
      <c r="B808" s="223"/>
      <c r="C808" s="224">
        <v>3.4369999999999998</v>
      </c>
      <c r="D808" s="223">
        <v>3.5734800000000004</v>
      </c>
      <c r="E808" s="224">
        <f t="shared" si="165"/>
        <v>1.0397090485888858</v>
      </c>
      <c r="F808" s="224"/>
      <c r="G808" s="224">
        <v>2.0750000000000002</v>
      </c>
      <c r="H808" s="224">
        <v>43011</v>
      </c>
      <c r="I808" s="224">
        <v>74</v>
      </c>
      <c r="J808" s="224">
        <v>30</v>
      </c>
      <c r="K808" s="224">
        <v>65.38</v>
      </c>
      <c r="L808" s="224">
        <v>1.8039000000000001</v>
      </c>
      <c r="M808" s="224"/>
      <c r="N808" s="224">
        <v>0.4</v>
      </c>
      <c r="O808" s="224">
        <v>1.8731</v>
      </c>
      <c r="P808" s="224">
        <v>6.01</v>
      </c>
      <c r="Q808" s="224">
        <v>6.01</v>
      </c>
      <c r="R808" s="224">
        <v>6.01</v>
      </c>
      <c r="S808" s="224">
        <v>223.8</v>
      </c>
      <c r="T808" s="224">
        <v>223.8</v>
      </c>
      <c r="U808" s="224">
        <v>223.8</v>
      </c>
      <c r="V808" s="224">
        <v>3.78</v>
      </c>
      <c r="W808" s="224">
        <v>3.78</v>
      </c>
      <c r="X808" s="224">
        <v>3.78</v>
      </c>
      <c r="Y808" s="224">
        <v>15</v>
      </c>
      <c r="Z808" s="224">
        <v>15</v>
      </c>
      <c r="AA808" s="224">
        <v>15</v>
      </c>
      <c r="AB808" s="224">
        <v>-0.22900000000000001</v>
      </c>
      <c r="AC808" s="224">
        <v>-0.22900000000000001</v>
      </c>
      <c r="AD808" s="224">
        <v>-0.22900000000000001</v>
      </c>
      <c r="AE808" s="224" t="s">
        <v>49</v>
      </c>
      <c r="AF808" s="224">
        <v>30.07</v>
      </c>
      <c r="AG808" s="224">
        <v>7.4674534117532306E-6</v>
      </c>
      <c r="AH808" s="224">
        <v>9.9000000000000005E-2</v>
      </c>
      <c r="AI808" s="224">
        <v>3.72</v>
      </c>
      <c r="AJ808" s="224">
        <v>4</v>
      </c>
      <c r="AK808" s="129">
        <v>2.9200000000000001E-15</v>
      </c>
      <c r="AL808" s="227"/>
      <c r="AM808" s="230">
        <f t="shared" si="163"/>
        <v>0</v>
      </c>
      <c r="AQ808"/>
      <c r="AR808"/>
      <c r="AS808"/>
    </row>
    <row r="809" spans="1:45" s="198" customFormat="1" x14ac:dyDescent="0.25">
      <c r="A809" s="223" t="s">
        <v>105</v>
      </c>
      <c r="B809" s="223"/>
      <c r="C809" s="224">
        <v>3.4369999999999998</v>
      </c>
      <c r="D809" s="223">
        <v>3.615460000000001</v>
      </c>
      <c r="E809" s="224">
        <f t="shared" si="165"/>
        <v>1.051923188827466</v>
      </c>
      <c r="F809" s="224"/>
      <c r="G809" s="224">
        <v>2.0750000000000002</v>
      </c>
      <c r="H809" s="224">
        <v>43011</v>
      </c>
      <c r="I809" s="224">
        <v>74</v>
      </c>
      <c r="J809" s="224">
        <v>30</v>
      </c>
      <c r="K809" s="224">
        <v>65.38</v>
      </c>
      <c r="L809" s="224">
        <v>1.8039000000000001</v>
      </c>
      <c r="M809" s="224"/>
      <c r="N809" s="224">
        <v>0.4</v>
      </c>
      <c r="O809" s="224">
        <v>1.8731</v>
      </c>
      <c r="P809" s="224">
        <v>6.01</v>
      </c>
      <c r="Q809" s="224">
        <v>6.01</v>
      </c>
      <c r="R809" s="224">
        <v>6.01</v>
      </c>
      <c r="S809" s="224">
        <v>223.8</v>
      </c>
      <c r="T809" s="224">
        <v>223.8</v>
      </c>
      <c r="U809" s="224">
        <v>223.8</v>
      </c>
      <c r="V809" s="224">
        <v>3.78</v>
      </c>
      <c r="W809" s="224">
        <v>3.78</v>
      </c>
      <c r="X809" s="224">
        <v>3.78</v>
      </c>
      <c r="Y809" s="224">
        <v>15</v>
      </c>
      <c r="Z809" s="224">
        <v>15</v>
      </c>
      <c r="AA809" s="224">
        <v>15</v>
      </c>
      <c r="AB809" s="224">
        <v>-0.22900000000000001</v>
      </c>
      <c r="AC809" s="224">
        <v>-0.22900000000000001</v>
      </c>
      <c r="AD809" s="224">
        <v>-0.22900000000000001</v>
      </c>
      <c r="AE809" s="224" t="s">
        <v>50</v>
      </c>
      <c r="AF809" s="224">
        <v>42.08</v>
      </c>
      <c r="AG809" s="224">
        <v>4.9578486170417476E-6</v>
      </c>
      <c r="AH809" s="224">
        <v>0.14199999999999999</v>
      </c>
      <c r="AI809" s="224">
        <v>4.03</v>
      </c>
      <c r="AJ809" s="224">
        <v>4.5</v>
      </c>
      <c r="AK809" s="129">
        <v>1.47E-16</v>
      </c>
      <c r="AL809" s="227"/>
      <c r="AM809" s="230">
        <f t="shared" ref="AM809:AM828" si="172">AK809*10000*(AL809)*10000000000</f>
        <v>0</v>
      </c>
      <c r="AQ809"/>
      <c r="AR809"/>
      <c r="AS809"/>
    </row>
    <row r="810" spans="1:45" s="198" customFormat="1" x14ac:dyDescent="0.25">
      <c r="A810" s="223" t="s">
        <v>105</v>
      </c>
      <c r="B810" s="223"/>
      <c r="C810" s="224">
        <v>3.4369999999999998</v>
      </c>
      <c r="D810" s="223">
        <v>3.6607699999999999</v>
      </c>
      <c r="E810" s="224">
        <f t="shared" si="165"/>
        <v>1.0651061972650568</v>
      </c>
      <c r="F810" s="224"/>
      <c r="G810" s="224">
        <v>2.0750000000000002</v>
      </c>
      <c r="H810" s="224">
        <v>43011</v>
      </c>
      <c r="I810" s="224">
        <v>74</v>
      </c>
      <c r="J810" s="224">
        <v>30</v>
      </c>
      <c r="K810" s="224">
        <v>65.38</v>
      </c>
      <c r="L810" s="224">
        <v>1.8039000000000001</v>
      </c>
      <c r="M810" s="224"/>
      <c r="N810" s="224">
        <v>0.4</v>
      </c>
      <c r="O810" s="224">
        <v>1.8731</v>
      </c>
      <c r="P810" s="224">
        <v>6.01</v>
      </c>
      <c r="Q810" s="224">
        <v>6.01</v>
      </c>
      <c r="R810" s="224">
        <v>6.01</v>
      </c>
      <c r="S810" s="224">
        <v>223.8</v>
      </c>
      <c r="T810" s="224">
        <v>223.8</v>
      </c>
      <c r="U810" s="224">
        <v>223.8</v>
      </c>
      <c r="V810" s="224">
        <v>3.78</v>
      </c>
      <c r="W810" s="224">
        <v>3.78</v>
      </c>
      <c r="X810" s="224">
        <v>3.78</v>
      </c>
      <c r="Y810" s="224">
        <v>15</v>
      </c>
      <c r="Z810" s="224">
        <v>15</v>
      </c>
      <c r="AA810" s="224">
        <v>15</v>
      </c>
      <c r="AB810" s="224">
        <v>-0.22900000000000001</v>
      </c>
      <c r="AC810" s="224">
        <v>-0.22900000000000001</v>
      </c>
      <c r="AD810" s="224">
        <v>-0.22900000000000001</v>
      </c>
      <c r="AE810" s="224" t="s">
        <v>51</v>
      </c>
      <c r="AF810" s="224">
        <v>44.1</v>
      </c>
      <c r="AG810" s="224">
        <v>4.5187843755253608E-6</v>
      </c>
      <c r="AH810" s="224">
        <v>0.152</v>
      </c>
      <c r="AI810" s="224">
        <v>4.16</v>
      </c>
      <c r="AJ810" s="224">
        <v>4.3</v>
      </c>
      <c r="AK810" s="129">
        <v>1.8300000000000001E-19</v>
      </c>
      <c r="AL810" s="227"/>
      <c r="AM810" s="230">
        <f t="shared" si="172"/>
        <v>0</v>
      </c>
      <c r="AQ810"/>
      <c r="AR810"/>
      <c r="AS810"/>
    </row>
    <row r="811" spans="1:45" s="198" customFormat="1" x14ac:dyDescent="0.25">
      <c r="A811" s="223" t="s">
        <v>105</v>
      </c>
      <c r="B811" s="223"/>
      <c r="C811" s="224">
        <v>3.4369999999999998</v>
      </c>
      <c r="D811" s="223"/>
      <c r="E811" s="224">
        <f t="shared" si="165"/>
        <v>0</v>
      </c>
      <c r="F811" s="224"/>
      <c r="G811" s="224">
        <v>2.0750000000000002</v>
      </c>
      <c r="H811" s="224">
        <v>43011</v>
      </c>
      <c r="I811" s="224">
        <v>74</v>
      </c>
      <c r="J811" s="224">
        <v>30</v>
      </c>
      <c r="K811" s="224">
        <v>65.38</v>
      </c>
      <c r="L811" s="224">
        <v>1.8039000000000001</v>
      </c>
      <c r="M811" s="224"/>
      <c r="N811" s="224">
        <v>0.4</v>
      </c>
      <c r="O811" s="224">
        <v>1.8731</v>
      </c>
      <c r="P811" s="224">
        <v>6.01</v>
      </c>
      <c r="Q811" s="224">
        <v>6.01</v>
      </c>
      <c r="R811" s="224">
        <v>6.01</v>
      </c>
      <c r="S811" s="224">
        <v>223.8</v>
      </c>
      <c r="T811" s="224">
        <v>223.8</v>
      </c>
      <c r="U811" s="224">
        <v>223.8</v>
      </c>
      <c r="V811" s="224">
        <v>3.78</v>
      </c>
      <c r="W811" s="224">
        <v>3.78</v>
      </c>
      <c r="X811" s="224">
        <v>3.78</v>
      </c>
      <c r="Y811" s="224">
        <v>15</v>
      </c>
      <c r="Z811" s="224">
        <v>15</v>
      </c>
      <c r="AA811" s="224">
        <v>15</v>
      </c>
      <c r="AB811" s="224">
        <v>-0.22900000000000001</v>
      </c>
      <c r="AC811" s="224">
        <v>-0.22900000000000001</v>
      </c>
      <c r="AD811" s="224">
        <v>-0.22900000000000001</v>
      </c>
      <c r="AE811" s="224" t="s">
        <v>52</v>
      </c>
      <c r="AF811" s="224">
        <v>58.12</v>
      </c>
      <c r="AG811" s="224">
        <v>2.9135357642312415E-6</v>
      </c>
      <c r="AH811" s="224">
        <v>0.2</v>
      </c>
      <c r="AI811" s="224">
        <v>4.5199999999999996</v>
      </c>
      <c r="AJ811" s="224">
        <v>4.5</v>
      </c>
      <c r="AK811" s="226">
        <v>5.6000000000000001E-19</v>
      </c>
      <c r="AL811" s="227"/>
      <c r="AM811" s="230">
        <f t="shared" si="172"/>
        <v>0</v>
      </c>
      <c r="AQ811"/>
      <c r="AR811"/>
      <c r="AS811"/>
    </row>
    <row r="812" spans="1:45" s="198" customFormat="1" x14ac:dyDescent="0.25">
      <c r="A812" s="223" t="s">
        <v>105</v>
      </c>
      <c r="B812" s="223"/>
      <c r="C812" s="224">
        <v>3.4369999999999998</v>
      </c>
      <c r="D812" s="224"/>
      <c r="E812" s="224">
        <f t="shared" si="165"/>
        <v>0</v>
      </c>
      <c r="F812" s="224"/>
      <c r="G812" s="224">
        <v>2.0750000000000002</v>
      </c>
      <c r="H812" s="224">
        <v>43011</v>
      </c>
      <c r="I812" s="224">
        <v>74</v>
      </c>
      <c r="J812" s="224">
        <v>30</v>
      </c>
      <c r="K812" s="224">
        <v>65.38</v>
      </c>
      <c r="L812" s="224">
        <v>1.8039000000000001</v>
      </c>
      <c r="M812" s="224"/>
      <c r="N812" s="224">
        <v>0.4</v>
      </c>
      <c r="O812" s="224">
        <v>1.8731</v>
      </c>
      <c r="P812" s="224">
        <v>6.01</v>
      </c>
      <c r="Q812" s="224">
        <v>6.01</v>
      </c>
      <c r="R812" s="224">
        <v>6.01</v>
      </c>
      <c r="S812" s="224">
        <v>223.8</v>
      </c>
      <c r="T812" s="224">
        <v>223.8</v>
      </c>
      <c r="U812" s="224">
        <v>223.8</v>
      </c>
      <c r="V812" s="224">
        <v>3.78</v>
      </c>
      <c r="W812" s="224">
        <v>3.78</v>
      </c>
      <c r="X812" s="224">
        <v>3.78</v>
      </c>
      <c r="Y812" s="224">
        <v>15</v>
      </c>
      <c r="Z812" s="224">
        <v>15</v>
      </c>
      <c r="AA812" s="224">
        <v>15</v>
      </c>
      <c r="AB812" s="224">
        <v>-0.22900000000000001</v>
      </c>
      <c r="AC812" s="224">
        <v>-0.22900000000000001</v>
      </c>
      <c r="AD812" s="224">
        <v>-0.22900000000000001</v>
      </c>
      <c r="AE812" s="224" t="s">
        <v>58</v>
      </c>
      <c r="AF812" s="224">
        <v>58.12</v>
      </c>
      <c r="AG812" s="224">
        <v>3.1459786150702568E-6</v>
      </c>
      <c r="AH812" s="224">
        <v>0.183</v>
      </c>
      <c r="AI812" s="224">
        <v>4.8</v>
      </c>
      <c r="AJ812" s="224">
        <v>4.42</v>
      </c>
      <c r="AK812" s="226"/>
      <c r="AL812" s="227"/>
      <c r="AM812" s="230">
        <f t="shared" si="172"/>
        <v>0</v>
      </c>
      <c r="AQ812"/>
      <c r="AR812"/>
      <c r="AS812"/>
    </row>
    <row r="813" spans="1:45" s="263" customFormat="1" x14ac:dyDescent="0.25">
      <c r="A813" s="223" t="s">
        <v>105</v>
      </c>
      <c r="B813" s="223"/>
      <c r="C813" s="224">
        <v>3.4369999999999998</v>
      </c>
      <c r="D813" s="223">
        <v>3.615460000000001</v>
      </c>
      <c r="E813" s="224">
        <f t="shared" ref="E813:E816" si="173">D813/C813</f>
        <v>1.051923188827466</v>
      </c>
      <c r="F813" s="224"/>
      <c r="G813" s="224">
        <v>2.0750000000000002</v>
      </c>
      <c r="H813" s="224">
        <v>43011</v>
      </c>
      <c r="I813" s="224">
        <v>74</v>
      </c>
      <c r="J813" s="224">
        <v>30</v>
      </c>
      <c r="K813" s="224">
        <v>65.38</v>
      </c>
      <c r="L813" s="224">
        <v>1.8039000000000001</v>
      </c>
      <c r="M813" s="224"/>
      <c r="N813" s="224">
        <v>0.4</v>
      </c>
      <c r="O813" s="224">
        <v>1.8731</v>
      </c>
      <c r="P813" s="224">
        <v>6.01</v>
      </c>
      <c r="Q813" s="224">
        <v>6.01</v>
      </c>
      <c r="R813" s="224">
        <v>6.01</v>
      </c>
      <c r="S813" s="224">
        <v>223.8</v>
      </c>
      <c r="T813" s="224">
        <v>223.8</v>
      </c>
      <c r="U813" s="224">
        <v>223.8</v>
      </c>
      <c r="V813" s="224">
        <v>3.78</v>
      </c>
      <c r="W813" s="224">
        <v>3.78</v>
      </c>
      <c r="X813" s="224">
        <v>3.78</v>
      </c>
      <c r="Y813" s="224">
        <v>15</v>
      </c>
      <c r="Z813" s="224">
        <v>15</v>
      </c>
      <c r="AA813" s="224">
        <v>15</v>
      </c>
      <c r="AB813" s="224">
        <v>-0.22900000000000001</v>
      </c>
      <c r="AC813" s="224">
        <v>-0.22900000000000001</v>
      </c>
      <c r="AD813" s="224">
        <v>-0.22900000000000001</v>
      </c>
      <c r="AE813" s="224" t="s">
        <v>53</v>
      </c>
      <c r="AF813" s="224">
        <v>83.8</v>
      </c>
      <c r="AG813" s="224"/>
      <c r="AH813" s="224">
        <v>5.0000000000000001E-3</v>
      </c>
      <c r="AI813" s="224">
        <v>4</v>
      </c>
      <c r="AJ813" s="224">
        <v>3.69</v>
      </c>
      <c r="AK813" s="129">
        <v>6.8000000000000001E-14</v>
      </c>
      <c r="AL813" s="227"/>
      <c r="AM813" s="230">
        <f t="shared" si="172"/>
        <v>0</v>
      </c>
    </row>
    <row r="814" spans="1:45" s="263" customFormat="1" x14ac:dyDescent="0.25">
      <c r="A814" s="223" t="s">
        <v>105</v>
      </c>
      <c r="B814" s="223"/>
      <c r="C814" s="224">
        <v>3.4369999999999998</v>
      </c>
      <c r="D814" s="223">
        <v>3.6607699999999999</v>
      </c>
      <c r="E814" s="224">
        <f t="shared" si="173"/>
        <v>1.0651061972650568</v>
      </c>
      <c r="F814" s="224"/>
      <c r="G814" s="224">
        <v>2.0750000000000002</v>
      </c>
      <c r="H814" s="224">
        <v>43011</v>
      </c>
      <c r="I814" s="224">
        <v>74</v>
      </c>
      <c r="J814" s="224">
        <v>30</v>
      </c>
      <c r="K814" s="224">
        <v>65.38</v>
      </c>
      <c r="L814" s="224">
        <v>1.8039000000000001</v>
      </c>
      <c r="M814" s="224"/>
      <c r="N814" s="224">
        <v>0.4</v>
      </c>
      <c r="O814" s="224">
        <v>1.8731</v>
      </c>
      <c r="P814" s="224">
        <v>6.01</v>
      </c>
      <c r="Q814" s="224">
        <v>6.01</v>
      </c>
      <c r="R814" s="224">
        <v>6.01</v>
      </c>
      <c r="S814" s="224">
        <v>223.8</v>
      </c>
      <c r="T814" s="224">
        <v>223.8</v>
      </c>
      <c r="U814" s="224">
        <v>223.8</v>
      </c>
      <c r="V814" s="224">
        <v>3.78</v>
      </c>
      <c r="W814" s="224">
        <v>3.78</v>
      </c>
      <c r="X814" s="224">
        <v>3.78</v>
      </c>
      <c r="Y814" s="224">
        <v>15</v>
      </c>
      <c r="Z814" s="224">
        <v>15</v>
      </c>
      <c r="AA814" s="224">
        <v>15</v>
      </c>
      <c r="AB814" s="224">
        <v>-0.22900000000000001</v>
      </c>
      <c r="AC814" s="224">
        <v>-0.22900000000000001</v>
      </c>
      <c r="AD814" s="224">
        <v>-0.22900000000000001</v>
      </c>
      <c r="AE814" s="224" t="s">
        <v>54</v>
      </c>
      <c r="AF814" s="224">
        <v>131.29</v>
      </c>
      <c r="AG814" s="224"/>
      <c r="AH814" s="224">
        <v>8.0000000000000002E-3</v>
      </c>
      <c r="AI814" s="224">
        <v>4.0999999999999996</v>
      </c>
      <c r="AJ814" s="224">
        <v>4.0999999999999996</v>
      </c>
      <c r="AK814" s="129">
        <v>3.19E-20</v>
      </c>
      <c r="AL814" s="227"/>
      <c r="AM814" s="230">
        <f t="shared" si="172"/>
        <v>0</v>
      </c>
    </row>
    <row r="815" spans="1:45" s="263" customFormat="1" x14ac:dyDescent="0.25">
      <c r="A815" s="223" t="s">
        <v>105</v>
      </c>
      <c r="B815" s="223"/>
      <c r="C815" s="224">
        <v>3.4369999999999998</v>
      </c>
      <c r="D815" s="223"/>
      <c r="E815" s="224">
        <f t="shared" si="173"/>
        <v>0</v>
      </c>
      <c r="F815" s="224"/>
      <c r="G815" s="224">
        <v>2.0750000000000002</v>
      </c>
      <c r="H815" s="224">
        <v>43011</v>
      </c>
      <c r="I815" s="224">
        <v>74</v>
      </c>
      <c r="J815" s="224">
        <v>30</v>
      </c>
      <c r="K815" s="224">
        <v>65.38</v>
      </c>
      <c r="L815" s="224">
        <v>1.8039000000000001</v>
      </c>
      <c r="M815" s="224"/>
      <c r="N815" s="224">
        <v>0.4</v>
      </c>
      <c r="O815" s="224">
        <v>1.8731</v>
      </c>
      <c r="P815" s="224">
        <v>6.01</v>
      </c>
      <c r="Q815" s="224">
        <v>6.01</v>
      </c>
      <c r="R815" s="224">
        <v>6.01</v>
      </c>
      <c r="S815" s="224">
        <v>223.8</v>
      </c>
      <c r="T815" s="224">
        <v>223.8</v>
      </c>
      <c r="U815" s="224">
        <v>223.8</v>
      </c>
      <c r="V815" s="224">
        <v>3.78</v>
      </c>
      <c r="W815" s="224">
        <v>3.78</v>
      </c>
      <c r="X815" s="224">
        <v>3.78</v>
      </c>
      <c r="Y815" s="224">
        <v>15</v>
      </c>
      <c r="Z815" s="224">
        <v>15</v>
      </c>
      <c r="AA815" s="224">
        <v>15</v>
      </c>
      <c r="AB815" s="224">
        <v>-0.22900000000000001</v>
      </c>
      <c r="AC815" s="224">
        <v>-0.22900000000000001</v>
      </c>
      <c r="AD815" s="224">
        <v>-0.22900000000000001</v>
      </c>
      <c r="AE815" s="224" t="s">
        <v>55</v>
      </c>
      <c r="AF815" s="224">
        <v>146.06</v>
      </c>
      <c r="AG815" s="224"/>
      <c r="AH815" s="224">
        <v>0.21</v>
      </c>
      <c r="AI815" s="224">
        <v>5.13</v>
      </c>
      <c r="AJ815" s="224">
        <v>5.0999999999999996</v>
      </c>
      <c r="AK815" s="226"/>
      <c r="AL815" s="227"/>
      <c r="AM815" s="230">
        <f t="shared" si="172"/>
        <v>0</v>
      </c>
    </row>
    <row r="816" spans="1:45" s="263" customFormat="1" x14ac:dyDescent="0.25">
      <c r="A816" s="223" t="s">
        <v>105</v>
      </c>
      <c r="B816" s="223"/>
      <c r="C816" s="224">
        <v>3.4369999999999998</v>
      </c>
      <c r="D816" s="224"/>
      <c r="E816" s="224">
        <f t="shared" si="173"/>
        <v>0</v>
      </c>
      <c r="F816" s="224"/>
      <c r="G816" s="224">
        <v>2.0750000000000002</v>
      </c>
      <c r="H816" s="224">
        <v>43011</v>
      </c>
      <c r="I816" s="224">
        <v>74</v>
      </c>
      <c r="J816" s="224">
        <v>30</v>
      </c>
      <c r="K816" s="224">
        <v>65.38</v>
      </c>
      <c r="L816" s="224">
        <v>1.8039000000000001</v>
      </c>
      <c r="M816" s="224"/>
      <c r="N816" s="224">
        <v>0.4</v>
      </c>
      <c r="O816" s="224">
        <v>1.8731</v>
      </c>
      <c r="P816" s="224">
        <v>6.01</v>
      </c>
      <c r="Q816" s="224">
        <v>6.01</v>
      </c>
      <c r="R816" s="224">
        <v>6.01</v>
      </c>
      <c r="S816" s="224">
        <v>223.8</v>
      </c>
      <c r="T816" s="224">
        <v>223.8</v>
      </c>
      <c r="U816" s="224">
        <v>223.8</v>
      </c>
      <c r="V816" s="224">
        <v>3.78</v>
      </c>
      <c r="W816" s="224">
        <v>3.78</v>
      </c>
      <c r="X816" s="224">
        <v>3.78</v>
      </c>
      <c r="Y816" s="224">
        <v>15</v>
      </c>
      <c r="Z816" s="224">
        <v>15</v>
      </c>
      <c r="AA816" s="224">
        <v>15</v>
      </c>
      <c r="AB816" s="224">
        <v>-0.22900000000000001</v>
      </c>
      <c r="AC816" s="224">
        <v>-0.22900000000000001</v>
      </c>
      <c r="AD816" s="224">
        <v>-0.22900000000000001</v>
      </c>
      <c r="AE816" s="224" t="s">
        <v>56</v>
      </c>
      <c r="AF816" s="224">
        <v>222</v>
      </c>
      <c r="AG816" s="224"/>
      <c r="AH816" s="224">
        <v>8.0000000000000002E-3</v>
      </c>
      <c r="AI816" s="224">
        <v>4.2</v>
      </c>
      <c r="AJ816" s="224">
        <v>4.2</v>
      </c>
      <c r="AK816" s="226">
        <v>1.2200000000000001E-23</v>
      </c>
      <c r="AL816" s="227"/>
      <c r="AM816" s="230">
        <f t="shared" si="172"/>
        <v>0</v>
      </c>
    </row>
    <row r="817" spans="1:45" s="263" customFormat="1" x14ac:dyDescent="0.25">
      <c r="A817" s="238" t="s">
        <v>106</v>
      </c>
      <c r="B817" s="238"/>
      <c r="C817" s="239">
        <v>2.9</v>
      </c>
      <c r="D817" s="239">
        <v>2.9190800000000001</v>
      </c>
      <c r="E817" s="239">
        <f t="shared" si="165"/>
        <v>1.0065793103448277</v>
      </c>
      <c r="F817" s="239"/>
      <c r="G817" s="239">
        <v>2.0840000000000001</v>
      </c>
      <c r="H817" s="239">
        <v>40752</v>
      </c>
      <c r="I817" s="239">
        <v>74</v>
      </c>
      <c r="J817" s="239">
        <v>30</v>
      </c>
      <c r="K817" s="239">
        <v>65.38</v>
      </c>
      <c r="L817" s="239">
        <v>2.0855000000000001</v>
      </c>
      <c r="M817" s="239"/>
      <c r="N817" s="239">
        <v>0.36699999999999999</v>
      </c>
      <c r="O817" s="239">
        <v>2.4266999999999999</v>
      </c>
      <c r="P817" s="239">
        <v>6.41</v>
      </c>
      <c r="Q817" s="239">
        <v>6.41</v>
      </c>
      <c r="R817" s="239">
        <v>6.41</v>
      </c>
      <c r="S817" s="239">
        <v>317.8</v>
      </c>
      <c r="T817" s="239">
        <v>317.8</v>
      </c>
      <c r="U817" s="239">
        <v>317.8</v>
      </c>
      <c r="V817" s="239">
        <v>3.78</v>
      </c>
      <c r="W817" s="239">
        <v>3.78</v>
      </c>
      <c r="X817" s="239">
        <v>3.78</v>
      </c>
      <c r="Y817" s="239">
        <v>15</v>
      </c>
      <c r="Z817" s="239">
        <v>15</v>
      </c>
      <c r="AA817" s="239">
        <v>15</v>
      </c>
      <c r="AB817" s="239">
        <v>-0.27400000000000002</v>
      </c>
      <c r="AC817" s="239">
        <v>-0.27400000000000002</v>
      </c>
      <c r="AD817" s="239">
        <v>-0.27400000000000002</v>
      </c>
      <c r="AE817" s="239" t="s">
        <v>42</v>
      </c>
      <c r="AF817" s="239">
        <v>4.0019999999999998</v>
      </c>
      <c r="AG817" s="240">
        <v>1.213598928416634E-4</v>
      </c>
      <c r="AH817" s="239">
        <v>-0.39</v>
      </c>
      <c r="AI817" s="239">
        <v>2.66</v>
      </c>
      <c r="AJ817" s="239">
        <v>2.6</v>
      </c>
      <c r="AK817" s="241">
        <v>3.7E-8</v>
      </c>
      <c r="AL817" s="242"/>
      <c r="AM817" s="197">
        <f t="shared" si="172"/>
        <v>0</v>
      </c>
    </row>
    <row r="818" spans="1:45" s="263" customFormat="1" x14ac:dyDescent="0.25">
      <c r="A818" s="238" t="s">
        <v>106</v>
      </c>
      <c r="B818" s="238"/>
      <c r="C818" s="239">
        <v>2.9</v>
      </c>
      <c r="D818" s="239">
        <v>2.9282300000000001</v>
      </c>
      <c r="E818" s="239">
        <f t="shared" si="165"/>
        <v>1.0097344827586208</v>
      </c>
      <c r="F818" s="239"/>
      <c r="G818" s="239">
        <v>2.0840000000000001</v>
      </c>
      <c r="H818" s="239">
        <v>40752</v>
      </c>
      <c r="I818" s="239">
        <v>74</v>
      </c>
      <c r="J818" s="239">
        <v>30</v>
      </c>
      <c r="K818" s="239">
        <v>65.38</v>
      </c>
      <c r="L818" s="239">
        <v>2.0855000000000001</v>
      </c>
      <c r="M818" s="239"/>
      <c r="N818" s="239">
        <v>0.36699999999999999</v>
      </c>
      <c r="O818" s="239">
        <v>2.4266999999999999</v>
      </c>
      <c r="P818" s="239">
        <v>6.41</v>
      </c>
      <c r="Q818" s="239">
        <v>6.41</v>
      </c>
      <c r="R818" s="239">
        <v>6.41</v>
      </c>
      <c r="S818" s="239">
        <v>317.8</v>
      </c>
      <c r="T818" s="239">
        <v>317.8</v>
      </c>
      <c r="U818" s="239">
        <v>317.8</v>
      </c>
      <c r="V818" s="239">
        <v>3.78</v>
      </c>
      <c r="W818" s="239">
        <v>3.78</v>
      </c>
      <c r="X818" s="239">
        <v>3.78</v>
      </c>
      <c r="Y818" s="239">
        <v>15</v>
      </c>
      <c r="Z818" s="239">
        <v>15</v>
      </c>
      <c r="AA818" s="239">
        <v>15</v>
      </c>
      <c r="AB818" s="239">
        <v>-0.27400000000000002</v>
      </c>
      <c r="AC818" s="239">
        <v>-0.27400000000000002</v>
      </c>
      <c r="AD818" s="239">
        <v>-0.27400000000000002</v>
      </c>
      <c r="AE818" s="239" t="s">
        <v>43</v>
      </c>
      <c r="AF818" s="239">
        <v>2.0099999999999998</v>
      </c>
      <c r="AG818" s="240">
        <v>1.0828692705685033E-4</v>
      </c>
      <c r="AH818" s="239">
        <v>-0.217</v>
      </c>
      <c r="AI818" s="239">
        <v>2.76</v>
      </c>
      <c r="AJ818" s="239">
        <v>2.89</v>
      </c>
      <c r="AK818" s="241">
        <v>2.3000000000000001E-8</v>
      </c>
      <c r="AL818" s="242">
        <v>1.4999999999999999E-2</v>
      </c>
      <c r="AM818" s="197">
        <f t="shared" si="172"/>
        <v>34500</v>
      </c>
    </row>
    <row r="819" spans="1:45" s="263" customFormat="1" x14ac:dyDescent="0.25">
      <c r="A819" s="238" t="s">
        <v>106</v>
      </c>
      <c r="B819" s="238"/>
      <c r="C819" s="239">
        <v>2.9</v>
      </c>
      <c r="D819" s="239">
        <v>2.9436800000000005</v>
      </c>
      <c r="E819" s="239">
        <f t="shared" si="165"/>
        <v>1.0150620689655174</v>
      </c>
      <c r="F819" s="239"/>
      <c r="G819" s="239">
        <v>2.0840000000000001</v>
      </c>
      <c r="H819" s="239">
        <v>40752</v>
      </c>
      <c r="I819" s="239">
        <v>74</v>
      </c>
      <c r="J819" s="239">
        <v>30</v>
      </c>
      <c r="K819" s="239">
        <v>65.38</v>
      </c>
      <c r="L819" s="239">
        <v>2.0855000000000001</v>
      </c>
      <c r="M819" s="239"/>
      <c r="N819" s="239">
        <v>0.36699999999999999</v>
      </c>
      <c r="O819" s="239">
        <v>2.4266999999999999</v>
      </c>
      <c r="P819" s="239">
        <v>6.41</v>
      </c>
      <c r="Q819" s="239">
        <v>6.41</v>
      </c>
      <c r="R819" s="239">
        <v>6.41</v>
      </c>
      <c r="S819" s="239">
        <v>317.8</v>
      </c>
      <c r="T819" s="239">
        <v>317.8</v>
      </c>
      <c r="U819" s="239">
        <v>317.8</v>
      </c>
      <c r="V819" s="239">
        <v>3.78</v>
      </c>
      <c r="W819" s="239">
        <v>3.78</v>
      </c>
      <c r="X819" s="239">
        <v>3.78</v>
      </c>
      <c r="Y819" s="239">
        <v>15</v>
      </c>
      <c r="Z819" s="239">
        <v>15</v>
      </c>
      <c r="AA819" s="239">
        <v>15</v>
      </c>
      <c r="AB819" s="239">
        <v>-0.27400000000000002</v>
      </c>
      <c r="AC819" s="239">
        <v>-0.27400000000000002</v>
      </c>
      <c r="AD819" s="239">
        <v>-0.27400000000000002</v>
      </c>
      <c r="AE819" s="239" t="s">
        <v>44</v>
      </c>
      <c r="AF819" s="239">
        <v>31.998999999999999</v>
      </c>
      <c r="AG819" s="240">
        <v>1.5402755908922099E-5</v>
      </c>
      <c r="AH819" s="239">
        <v>2.1999999999999999E-2</v>
      </c>
      <c r="AI819" s="239">
        <v>2.94</v>
      </c>
      <c r="AJ819" s="239">
        <v>3.46</v>
      </c>
      <c r="AK819" s="241">
        <v>1.0000000000000001E-9</v>
      </c>
      <c r="AL819" s="242"/>
      <c r="AM819" s="197">
        <f t="shared" si="172"/>
        <v>0</v>
      </c>
    </row>
    <row r="820" spans="1:45" s="263" customFormat="1" x14ac:dyDescent="0.25">
      <c r="A820" s="238" t="s">
        <v>106</v>
      </c>
      <c r="B820" s="238"/>
      <c r="C820" s="239">
        <v>2.9</v>
      </c>
      <c r="D820" s="238">
        <v>2.92</v>
      </c>
      <c r="E820" s="239">
        <f t="shared" si="165"/>
        <v>1.0068965517241379</v>
      </c>
      <c r="F820" s="239"/>
      <c r="G820" s="239">
        <v>2.0840000000000001</v>
      </c>
      <c r="H820" s="239">
        <v>40752</v>
      </c>
      <c r="I820" s="239">
        <v>74</v>
      </c>
      <c r="J820" s="239">
        <v>30</v>
      </c>
      <c r="K820" s="239">
        <v>65.38</v>
      </c>
      <c r="L820" s="239">
        <v>2.0855000000000001</v>
      </c>
      <c r="M820" s="239"/>
      <c r="N820" s="239">
        <v>0.36699999999999999</v>
      </c>
      <c r="O820" s="239">
        <v>2.4266999999999999</v>
      </c>
      <c r="P820" s="239">
        <v>6.41</v>
      </c>
      <c r="Q820" s="239">
        <v>6.41</v>
      </c>
      <c r="R820" s="239">
        <v>6.41</v>
      </c>
      <c r="S820" s="239">
        <v>317.8</v>
      </c>
      <c r="T820" s="239">
        <v>317.8</v>
      </c>
      <c r="U820" s="239">
        <v>317.8</v>
      </c>
      <c r="V820" s="239">
        <v>3.78</v>
      </c>
      <c r="W820" s="239">
        <v>3.78</v>
      </c>
      <c r="X820" s="239">
        <v>3.78</v>
      </c>
      <c r="Y820" s="239">
        <v>15</v>
      </c>
      <c r="Z820" s="239">
        <v>15</v>
      </c>
      <c r="AA820" s="239">
        <v>15</v>
      </c>
      <c r="AB820" s="239">
        <v>-0.27400000000000002</v>
      </c>
      <c r="AC820" s="239">
        <v>-0.27400000000000002</v>
      </c>
      <c r="AD820" s="239">
        <v>-0.27400000000000002</v>
      </c>
      <c r="AE820" s="239" t="s">
        <v>45</v>
      </c>
      <c r="AF820" s="239">
        <v>44.01</v>
      </c>
      <c r="AG820" s="240">
        <v>8.9625087063364713E-6</v>
      </c>
      <c r="AH820" s="239">
        <v>0.22500000000000001</v>
      </c>
      <c r="AI820" s="239">
        <v>3.24</v>
      </c>
      <c r="AJ820" s="239">
        <v>3.3</v>
      </c>
      <c r="AK820" s="241">
        <v>6.8000000000000003E-10</v>
      </c>
      <c r="AL820" s="242">
        <v>17.922269362942743</v>
      </c>
      <c r="AM820" s="197">
        <f t="shared" si="172"/>
        <v>1218714.3166801066</v>
      </c>
    </row>
    <row r="821" spans="1:45" s="263" customFormat="1" x14ac:dyDescent="0.25">
      <c r="A821" s="238" t="s">
        <v>106</v>
      </c>
      <c r="B821" s="238"/>
      <c r="C821" s="239">
        <v>2.9</v>
      </c>
      <c r="D821" s="238">
        <v>2.9653999999999998</v>
      </c>
      <c r="E821" s="239">
        <f t="shared" si="165"/>
        <v>1.0225517241379309</v>
      </c>
      <c r="F821" s="239"/>
      <c r="G821" s="239">
        <v>2.0840000000000001</v>
      </c>
      <c r="H821" s="239">
        <v>40752</v>
      </c>
      <c r="I821" s="239">
        <v>74</v>
      </c>
      <c r="J821" s="239">
        <v>30</v>
      </c>
      <c r="K821" s="239">
        <v>65.38</v>
      </c>
      <c r="L821" s="239">
        <v>2.0855000000000001</v>
      </c>
      <c r="M821" s="239"/>
      <c r="N821" s="239">
        <v>0.36699999999999999</v>
      </c>
      <c r="O821" s="239">
        <v>2.4266999999999999</v>
      </c>
      <c r="P821" s="239">
        <v>6.41</v>
      </c>
      <c r="Q821" s="239">
        <v>6.41</v>
      </c>
      <c r="R821" s="239">
        <v>6.41</v>
      </c>
      <c r="S821" s="239">
        <v>317.8</v>
      </c>
      <c r="T821" s="239">
        <v>317.8</v>
      </c>
      <c r="U821" s="239">
        <v>317.8</v>
      </c>
      <c r="V821" s="239">
        <v>3.78</v>
      </c>
      <c r="W821" s="239">
        <v>3.78</v>
      </c>
      <c r="X821" s="239">
        <v>3.78</v>
      </c>
      <c r="Y821" s="239">
        <v>15</v>
      </c>
      <c r="Z821" s="239">
        <v>15</v>
      </c>
      <c r="AA821" s="239">
        <v>15</v>
      </c>
      <c r="AB821" s="239">
        <v>-0.27400000000000002</v>
      </c>
      <c r="AC821" s="239">
        <v>-0.27400000000000002</v>
      </c>
      <c r="AD821" s="239">
        <v>-0.27400000000000002</v>
      </c>
      <c r="AE821" s="239" t="s">
        <v>46</v>
      </c>
      <c r="AF821" s="239">
        <v>28</v>
      </c>
      <c r="AG821" s="240">
        <v>1.4859953853764374E-5</v>
      </c>
      <c r="AH821" s="239">
        <v>3.6999999999999998E-2</v>
      </c>
      <c r="AI821" s="239">
        <v>3.13</v>
      </c>
      <c r="AJ821" s="239">
        <v>3.64</v>
      </c>
      <c r="AK821" s="199">
        <v>1.8999999999999999E-10</v>
      </c>
      <c r="AL821" s="242">
        <v>0.54395744431819226</v>
      </c>
      <c r="AM821" s="197">
        <f t="shared" si="172"/>
        <v>10335.191442045652</v>
      </c>
    </row>
    <row r="822" spans="1:45" s="263" customFormat="1" x14ac:dyDescent="0.25">
      <c r="A822" s="238" t="s">
        <v>106</v>
      </c>
      <c r="B822" s="238"/>
      <c r="C822" s="239">
        <v>2.9</v>
      </c>
      <c r="D822" s="238">
        <v>3.0358500000000008</v>
      </c>
      <c r="E822" s="239">
        <f t="shared" si="165"/>
        <v>1.0468448275862072</v>
      </c>
      <c r="F822" s="239"/>
      <c r="G822" s="239">
        <v>2.0840000000000001</v>
      </c>
      <c r="H822" s="239">
        <v>40752</v>
      </c>
      <c r="I822" s="239">
        <v>74</v>
      </c>
      <c r="J822" s="239">
        <v>30</v>
      </c>
      <c r="K822" s="239">
        <v>65.38</v>
      </c>
      <c r="L822" s="239">
        <v>2.0855000000000001</v>
      </c>
      <c r="M822" s="239"/>
      <c r="N822" s="239">
        <v>0.36699999999999999</v>
      </c>
      <c r="O822" s="239">
        <v>2.4266999999999999</v>
      </c>
      <c r="P822" s="239">
        <v>6.41</v>
      </c>
      <c r="Q822" s="239">
        <v>6.41</v>
      </c>
      <c r="R822" s="239">
        <v>6.41</v>
      </c>
      <c r="S822" s="239">
        <v>317.8</v>
      </c>
      <c r="T822" s="239">
        <v>317.8</v>
      </c>
      <c r="U822" s="239">
        <v>317.8</v>
      </c>
      <c r="V822" s="239">
        <v>3.78</v>
      </c>
      <c r="W822" s="239">
        <v>3.78</v>
      </c>
      <c r="X822" s="239">
        <v>3.78</v>
      </c>
      <c r="Y822" s="239">
        <v>15</v>
      </c>
      <c r="Z822" s="239">
        <v>15</v>
      </c>
      <c r="AA822" s="239">
        <v>15</v>
      </c>
      <c r="AB822" s="239">
        <v>-0.27400000000000002</v>
      </c>
      <c r="AC822" s="239">
        <v>-0.27400000000000002</v>
      </c>
      <c r="AD822" s="239">
        <v>-0.27400000000000002</v>
      </c>
      <c r="AE822" s="239" t="s">
        <v>47</v>
      </c>
      <c r="AF822" s="239">
        <v>16.04</v>
      </c>
      <c r="AG822" s="240">
        <v>1.6328551327402565E-5</v>
      </c>
      <c r="AH822" s="239">
        <v>1.0999999999999999E-2</v>
      </c>
      <c r="AI822" s="239">
        <v>3.25</v>
      </c>
      <c r="AJ822" s="239">
        <v>3.8</v>
      </c>
      <c r="AK822" s="283">
        <v>3.2E-13</v>
      </c>
      <c r="AL822" s="242">
        <v>8.6349575485975976</v>
      </c>
      <c r="AM822" s="197">
        <f t="shared" si="172"/>
        <v>276.31864155512312</v>
      </c>
    </row>
    <row r="823" spans="1:45" s="263" customFormat="1" x14ac:dyDescent="0.25">
      <c r="A823" s="238" t="s">
        <v>106</v>
      </c>
      <c r="B823" s="238"/>
      <c r="C823" s="239">
        <v>2.9</v>
      </c>
      <c r="D823" s="238">
        <v>3.0429699999999995</v>
      </c>
      <c r="E823" s="239">
        <f t="shared" si="165"/>
        <v>1.0492999999999999</v>
      </c>
      <c r="F823" s="239"/>
      <c r="G823" s="239">
        <v>2.0840000000000001</v>
      </c>
      <c r="H823" s="239">
        <v>40752</v>
      </c>
      <c r="I823" s="239">
        <v>74</v>
      </c>
      <c r="J823" s="239">
        <v>30</v>
      </c>
      <c r="K823" s="239">
        <v>65.38</v>
      </c>
      <c r="L823" s="239">
        <v>2.0855000000000001</v>
      </c>
      <c r="M823" s="239"/>
      <c r="N823" s="239">
        <v>0.36699999999999999</v>
      </c>
      <c r="O823" s="239">
        <v>2.4266999999999999</v>
      </c>
      <c r="P823" s="239">
        <v>6.41</v>
      </c>
      <c r="Q823" s="239">
        <v>6.41</v>
      </c>
      <c r="R823" s="239">
        <v>6.41</v>
      </c>
      <c r="S823" s="239">
        <v>317.8</v>
      </c>
      <c r="T823" s="239">
        <v>317.8</v>
      </c>
      <c r="U823" s="239">
        <v>317.8</v>
      </c>
      <c r="V823" s="239">
        <v>3.78</v>
      </c>
      <c r="W823" s="239">
        <v>3.78</v>
      </c>
      <c r="X823" s="239">
        <v>3.78</v>
      </c>
      <c r="Y823" s="239">
        <v>15</v>
      </c>
      <c r="Z823" s="239">
        <v>15</v>
      </c>
      <c r="AA823" s="239">
        <v>15</v>
      </c>
      <c r="AB823" s="239">
        <v>-0.27400000000000002</v>
      </c>
      <c r="AC823" s="239">
        <v>-0.27400000000000002</v>
      </c>
      <c r="AD823" s="239">
        <v>-0.27400000000000002</v>
      </c>
      <c r="AE823" s="239" t="s">
        <v>48</v>
      </c>
      <c r="AF823" s="239">
        <v>28.05</v>
      </c>
      <c r="AG823" s="239">
        <v>8.597859657763983E-6</v>
      </c>
      <c r="AH823" s="239">
        <v>8.6999999999999994E-2</v>
      </c>
      <c r="AI823" s="239">
        <v>3.59</v>
      </c>
      <c r="AJ823" s="239">
        <v>3.9</v>
      </c>
      <c r="AK823" s="283">
        <v>1.9400000000000001E-13</v>
      </c>
      <c r="AL823" s="242"/>
      <c r="AM823" s="244">
        <f t="shared" si="172"/>
        <v>0</v>
      </c>
    </row>
    <row r="824" spans="1:45" s="263" customFormat="1" x14ac:dyDescent="0.25">
      <c r="A824" s="238" t="s">
        <v>106</v>
      </c>
      <c r="B824" s="238"/>
      <c r="C824" s="239">
        <v>2.9</v>
      </c>
      <c r="D824" s="238">
        <v>3.0555400000000006</v>
      </c>
      <c r="E824" s="239">
        <f t="shared" si="165"/>
        <v>1.0536344827586208</v>
      </c>
      <c r="F824" s="239"/>
      <c r="G824" s="239">
        <v>2.0840000000000001</v>
      </c>
      <c r="H824" s="239">
        <v>40752</v>
      </c>
      <c r="I824" s="239">
        <v>74</v>
      </c>
      <c r="J824" s="239">
        <v>30</v>
      </c>
      <c r="K824" s="239">
        <v>65.38</v>
      </c>
      <c r="L824" s="239">
        <v>2.0855000000000001</v>
      </c>
      <c r="M824" s="239"/>
      <c r="N824" s="239">
        <v>0.36699999999999999</v>
      </c>
      <c r="O824" s="239">
        <v>2.4266999999999999</v>
      </c>
      <c r="P824" s="239">
        <v>6.41</v>
      </c>
      <c r="Q824" s="239">
        <v>6.41</v>
      </c>
      <c r="R824" s="239">
        <v>6.41</v>
      </c>
      <c r="S824" s="239">
        <v>317.8</v>
      </c>
      <c r="T824" s="239">
        <v>317.8</v>
      </c>
      <c r="U824" s="239">
        <v>317.8</v>
      </c>
      <c r="V824" s="239">
        <v>3.78</v>
      </c>
      <c r="W824" s="239">
        <v>3.78</v>
      </c>
      <c r="X824" s="239">
        <v>3.78</v>
      </c>
      <c r="Y824" s="239">
        <v>15</v>
      </c>
      <c r="Z824" s="239">
        <v>15</v>
      </c>
      <c r="AA824" s="239">
        <v>15</v>
      </c>
      <c r="AB824" s="239">
        <v>-0.27400000000000002</v>
      </c>
      <c r="AC824" s="239">
        <v>-0.27400000000000002</v>
      </c>
      <c r="AD824" s="239">
        <v>-0.27400000000000002</v>
      </c>
      <c r="AE824" s="239" t="s">
        <v>49</v>
      </c>
      <c r="AF824" s="239">
        <v>30.07</v>
      </c>
      <c r="AG824" s="239">
        <v>7.4674534117532306E-6</v>
      </c>
      <c r="AH824" s="239">
        <v>9.9000000000000005E-2</v>
      </c>
      <c r="AI824" s="239">
        <v>3.72</v>
      </c>
      <c r="AJ824" s="239">
        <v>4</v>
      </c>
      <c r="AK824" s="283">
        <v>6.64E-14</v>
      </c>
      <c r="AL824" s="242"/>
      <c r="AM824" s="244">
        <f t="shared" si="172"/>
        <v>0</v>
      </c>
    </row>
    <row r="825" spans="1:45" s="198" customFormat="1" x14ac:dyDescent="0.25">
      <c r="A825" s="238" t="s">
        <v>106</v>
      </c>
      <c r="B825" s="238"/>
      <c r="C825" s="239">
        <v>2.9</v>
      </c>
      <c r="D825" s="238">
        <v>3.1028700000000002</v>
      </c>
      <c r="E825" s="239">
        <f t="shared" si="165"/>
        <v>1.0699551724137932</v>
      </c>
      <c r="F825" s="239"/>
      <c r="G825" s="239">
        <v>2.0840000000000001</v>
      </c>
      <c r="H825" s="239">
        <v>40752</v>
      </c>
      <c r="I825" s="239">
        <v>74</v>
      </c>
      <c r="J825" s="239">
        <v>30</v>
      </c>
      <c r="K825" s="239">
        <v>65.38</v>
      </c>
      <c r="L825" s="239">
        <v>2.0855000000000001</v>
      </c>
      <c r="M825" s="239"/>
      <c r="N825" s="239">
        <v>0.36699999999999999</v>
      </c>
      <c r="O825" s="239">
        <v>2.4266999999999999</v>
      </c>
      <c r="P825" s="239">
        <v>6.41</v>
      </c>
      <c r="Q825" s="239">
        <v>6.41</v>
      </c>
      <c r="R825" s="239">
        <v>6.41</v>
      </c>
      <c r="S825" s="239">
        <v>317.8</v>
      </c>
      <c r="T825" s="239">
        <v>317.8</v>
      </c>
      <c r="U825" s="239">
        <v>317.8</v>
      </c>
      <c r="V825" s="239">
        <v>3.78</v>
      </c>
      <c r="W825" s="239">
        <v>3.78</v>
      </c>
      <c r="X825" s="239">
        <v>3.78</v>
      </c>
      <c r="Y825" s="239">
        <v>15</v>
      </c>
      <c r="Z825" s="239">
        <v>15</v>
      </c>
      <c r="AA825" s="239">
        <v>15</v>
      </c>
      <c r="AB825" s="239">
        <v>-0.27400000000000002</v>
      </c>
      <c r="AC825" s="239">
        <v>-0.27400000000000002</v>
      </c>
      <c r="AD825" s="239">
        <v>-0.27400000000000002</v>
      </c>
      <c r="AE825" s="239" t="s">
        <v>50</v>
      </c>
      <c r="AF825" s="239">
        <v>42.08</v>
      </c>
      <c r="AG825" s="239">
        <v>4.9578486170417476E-6</v>
      </c>
      <c r="AH825" s="239">
        <v>0.14199999999999999</v>
      </c>
      <c r="AI825" s="239">
        <v>4.03</v>
      </c>
      <c r="AJ825" s="239">
        <v>4.5</v>
      </c>
      <c r="AK825" s="283">
        <v>4.7000000000000002E-14</v>
      </c>
      <c r="AL825" s="242"/>
      <c r="AM825" s="244">
        <f t="shared" si="172"/>
        <v>0</v>
      </c>
      <c r="AQ825"/>
      <c r="AR825"/>
      <c r="AS825"/>
    </row>
    <row r="826" spans="1:45" s="198" customFormat="1" x14ac:dyDescent="0.25">
      <c r="A826" s="238" t="s">
        <v>106</v>
      </c>
      <c r="B826" s="238"/>
      <c r="C826" s="239">
        <v>2.9</v>
      </c>
      <c r="D826" s="238">
        <v>3.1528600000000004</v>
      </c>
      <c r="E826" s="239">
        <f t="shared" si="165"/>
        <v>1.087193103448276</v>
      </c>
      <c r="F826" s="239"/>
      <c r="G826" s="239">
        <v>2.0840000000000001</v>
      </c>
      <c r="H826" s="239">
        <v>40752</v>
      </c>
      <c r="I826" s="239">
        <v>74</v>
      </c>
      <c r="J826" s="239">
        <v>30</v>
      </c>
      <c r="K826" s="239">
        <v>65.38</v>
      </c>
      <c r="L826" s="239">
        <v>2.0855000000000001</v>
      </c>
      <c r="M826" s="239"/>
      <c r="N826" s="239">
        <v>0.36699999999999999</v>
      </c>
      <c r="O826" s="239">
        <v>2.4266999999999999</v>
      </c>
      <c r="P826" s="239">
        <v>6.41</v>
      </c>
      <c r="Q826" s="239">
        <v>6.41</v>
      </c>
      <c r="R826" s="239">
        <v>6.41</v>
      </c>
      <c r="S826" s="239">
        <v>317.8</v>
      </c>
      <c r="T826" s="239">
        <v>317.8</v>
      </c>
      <c r="U826" s="239">
        <v>317.8</v>
      </c>
      <c r="V826" s="239">
        <v>3.78</v>
      </c>
      <c r="W826" s="239">
        <v>3.78</v>
      </c>
      <c r="X826" s="239">
        <v>3.78</v>
      </c>
      <c r="Y826" s="239">
        <v>15</v>
      </c>
      <c r="Z826" s="239">
        <v>15</v>
      </c>
      <c r="AA826" s="239">
        <v>15</v>
      </c>
      <c r="AB826" s="239">
        <v>-0.27400000000000002</v>
      </c>
      <c r="AC826" s="239">
        <v>-0.27400000000000002</v>
      </c>
      <c r="AD826" s="239">
        <v>-0.27400000000000002</v>
      </c>
      <c r="AE826" s="239" t="s">
        <v>51</v>
      </c>
      <c r="AF826" s="239">
        <v>44.1</v>
      </c>
      <c r="AG826" s="239">
        <v>4.5187843755253608E-6</v>
      </c>
      <c r="AH826" s="239">
        <v>0.152</v>
      </c>
      <c r="AI826" s="239">
        <v>4.16</v>
      </c>
      <c r="AJ826" s="239">
        <v>4.3</v>
      </c>
      <c r="AK826" s="283">
        <v>3.5999999999999998E-16</v>
      </c>
      <c r="AL826" s="242"/>
      <c r="AM826" s="244">
        <f t="shared" si="172"/>
        <v>0</v>
      </c>
      <c r="AQ826"/>
      <c r="AR826"/>
      <c r="AS826"/>
    </row>
    <row r="827" spans="1:45" s="198" customFormat="1" x14ac:dyDescent="0.25">
      <c r="A827" s="238" t="s">
        <v>106</v>
      </c>
      <c r="B827" s="238"/>
      <c r="C827" s="239">
        <v>2.9</v>
      </c>
      <c r="D827" s="238"/>
      <c r="E827" s="239">
        <f t="shared" si="165"/>
        <v>0</v>
      </c>
      <c r="F827" s="239"/>
      <c r="G827" s="239">
        <v>2.0840000000000001</v>
      </c>
      <c r="H827" s="239">
        <v>40752</v>
      </c>
      <c r="I827" s="239">
        <v>74</v>
      </c>
      <c r="J827" s="239">
        <v>30</v>
      </c>
      <c r="K827" s="239">
        <v>65.38</v>
      </c>
      <c r="L827" s="239">
        <v>2.0855000000000001</v>
      </c>
      <c r="M827" s="239"/>
      <c r="N827" s="239">
        <v>0.36699999999999999</v>
      </c>
      <c r="O827" s="239">
        <v>2.4266999999999999</v>
      </c>
      <c r="P827" s="239">
        <v>6.41</v>
      </c>
      <c r="Q827" s="239">
        <v>6.41</v>
      </c>
      <c r="R827" s="239">
        <v>6.41</v>
      </c>
      <c r="S827" s="239">
        <v>317.8</v>
      </c>
      <c r="T827" s="239">
        <v>317.8</v>
      </c>
      <c r="U827" s="239">
        <v>317.8</v>
      </c>
      <c r="V827" s="239">
        <v>3.78</v>
      </c>
      <c r="W827" s="239">
        <v>3.78</v>
      </c>
      <c r="X827" s="239">
        <v>3.78</v>
      </c>
      <c r="Y827" s="239">
        <v>15</v>
      </c>
      <c r="Z827" s="239">
        <v>15</v>
      </c>
      <c r="AA827" s="239">
        <v>15</v>
      </c>
      <c r="AB827" s="239">
        <v>-0.27400000000000002</v>
      </c>
      <c r="AC827" s="239">
        <v>-0.27400000000000002</v>
      </c>
      <c r="AD827" s="239">
        <v>-0.27400000000000002</v>
      </c>
      <c r="AE827" s="239" t="s">
        <v>52</v>
      </c>
      <c r="AF827" s="239">
        <v>58.12</v>
      </c>
      <c r="AG827" s="239">
        <v>2.9135357642312415E-6</v>
      </c>
      <c r="AH827" s="239">
        <v>0.2</v>
      </c>
      <c r="AI827" s="239">
        <v>4.5199999999999996</v>
      </c>
      <c r="AJ827" s="239">
        <v>4.5</v>
      </c>
      <c r="AK827" s="241">
        <v>1.0000000000000001E-15</v>
      </c>
      <c r="AL827" s="242"/>
      <c r="AM827" s="244">
        <f t="shared" si="172"/>
        <v>0</v>
      </c>
      <c r="AQ827"/>
      <c r="AR827"/>
      <c r="AS827"/>
    </row>
    <row r="828" spans="1:45" s="198" customFormat="1" x14ac:dyDescent="0.25">
      <c r="A828" s="238" t="s">
        <v>106</v>
      </c>
      <c r="B828" s="238"/>
      <c r="C828" s="239">
        <v>2.9</v>
      </c>
      <c r="D828" s="239"/>
      <c r="E828" s="239">
        <f t="shared" si="165"/>
        <v>0</v>
      </c>
      <c r="F828" s="239"/>
      <c r="G828" s="239">
        <v>2.0840000000000001</v>
      </c>
      <c r="H828" s="239">
        <v>40752</v>
      </c>
      <c r="I828" s="239">
        <v>74</v>
      </c>
      <c r="J828" s="239">
        <v>30</v>
      </c>
      <c r="K828" s="239">
        <v>65.38</v>
      </c>
      <c r="L828" s="239">
        <v>2.0855000000000001</v>
      </c>
      <c r="M828" s="239"/>
      <c r="N828" s="239">
        <v>0.36699999999999999</v>
      </c>
      <c r="O828" s="239">
        <v>2.4266999999999999</v>
      </c>
      <c r="P828" s="239">
        <v>6.41</v>
      </c>
      <c r="Q828" s="239">
        <v>6.41</v>
      </c>
      <c r="R828" s="239">
        <v>6.41</v>
      </c>
      <c r="S828" s="239">
        <v>317.8</v>
      </c>
      <c r="T828" s="239">
        <v>317.8</v>
      </c>
      <c r="U828" s="239">
        <v>317.8</v>
      </c>
      <c r="V828" s="239">
        <v>3.78</v>
      </c>
      <c r="W828" s="239">
        <v>3.78</v>
      </c>
      <c r="X828" s="239">
        <v>3.78</v>
      </c>
      <c r="Y828" s="239">
        <v>15</v>
      </c>
      <c r="Z828" s="239">
        <v>15</v>
      </c>
      <c r="AA828" s="239">
        <v>15</v>
      </c>
      <c r="AB828" s="239">
        <v>-0.27400000000000002</v>
      </c>
      <c r="AC828" s="239">
        <v>-0.27400000000000002</v>
      </c>
      <c r="AD828" s="239">
        <v>-0.27400000000000002</v>
      </c>
      <c r="AE828" s="239" t="s">
        <v>58</v>
      </c>
      <c r="AF828" s="239">
        <v>58.12</v>
      </c>
      <c r="AG828" s="239">
        <v>3.1459786150702568E-6</v>
      </c>
      <c r="AH828" s="239">
        <v>0.183</v>
      </c>
      <c r="AI828" s="239">
        <v>4.8</v>
      </c>
      <c r="AJ828" s="239">
        <v>4.42</v>
      </c>
      <c r="AK828" s="241"/>
      <c r="AL828" s="242"/>
      <c r="AM828" s="244">
        <f t="shared" si="172"/>
        <v>0</v>
      </c>
      <c r="AQ828"/>
      <c r="AR828"/>
      <c r="AS828"/>
    </row>
    <row r="829" spans="1:45" s="198" customFormat="1" x14ac:dyDescent="0.25">
      <c r="A829" s="238" t="s">
        <v>106</v>
      </c>
      <c r="B829" s="238"/>
      <c r="C829" s="239">
        <v>2.9</v>
      </c>
      <c r="D829" s="238">
        <v>3.1028700000000002</v>
      </c>
      <c r="E829" s="239">
        <f t="shared" ref="E829:E832" si="174">D829/C829</f>
        <v>1.0699551724137932</v>
      </c>
      <c r="F829" s="239"/>
      <c r="G829" s="239">
        <v>2.0840000000000001</v>
      </c>
      <c r="H829" s="239">
        <v>40752</v>
      </c>
      <c r="I829" s="239">
        <v>74</v>
      </c>
      <c r="J829" s="239">
        <v>30</v>
      </c>
      <c r="K829" s="239">
        <v>65.38</v>
      </c>
      <c r="L829" s="239">
        <v>2.0855000000000001</v>
      </c>
      <c r="M829" s="239"/>
      <c r="N829" s="239">
        <v>0.36699999999999999</v>
      </c>
      <c r="O829" s="239">
        <v>2.4266999999999999</v>
      </c>
      <c r="P829" s="239">
        <v>6.41</v>
      </c>
      <c r="Q829" s="239">
        <v>6.41</v>
      </c>
      <c r="R829" s="239">
        <v>6.41</v>
      </c>
      <c r="S829" s="239">
        <v>317.8</v>
      </c>
      <c r="T829" s="239">
        <v>317.8</v>
      </c>
      <c r="U829" s="239">
        <v>317.8</v>
      </c>
      <c r="V829" s="239">
        <v>3.78</v>
      </c>
      <c r="W829" s="239">
        <v>3.78</v>
      </c>
      <c r="X829" s="239">
        <v>3.78</v>
      </c>
      <c r="Y829" s="239">
        <v>15</v>
      </c>
      <c r="Z829" s="239">
        <v>15</v>
      </c>
      <c r="AA829" s="239">
        <v>15</v>
      </c>
      <c r="AB829" s="239">
        <v>-0.27400000000000002</v>
      </c>
      <c r="AC829" s="239">
        <v>-0.27400000000000002</v>
      </c>
      <c r="AD829" s="239">
        <v>-0.27400000000000002</v>
      </c>
      <c r="AE829" s="239" t="s">
        <v>53</v>
      </c>
      <c r="AF829" s="239">
        <v>83.8</v>
      </c>
      <c r="AG829" s="239"/>
      <c r="AH829" s="239">
        <v>5.0000000000000001E-3</v>
      </c>
      <c r="AI829" s="239">
        <v>4</v>
      </c>
      <c r="AJ829" s="239">
        <v>3.69</v>
      </c>
      <c r="AK829" s="283">
        <v>2.5200000000000002E-12</v>
      </c>
      <c r="AL829" s="242"/>
      <c r="AM829" s="244">
        <f t="shared" ref="AM829:AM832" si="175">AK829*10000*(AL829)*10000000000</f>
        <v>0</v>
      </c>
      <c r="AQ829"/>
      <c r="AR829"/>
      <c r="AS829"/>
    </row>
    <row r="830" spans="1:45" s="198" customFormat="1" x14ac:dyDescent="0.25">
      <c r="A830" s="238" t="s">
        <v>106</v>
      </c>
      <c r="B830" s="238"/>
      <c r="C830" s="239">
        <v>2.9</v>
      </c>
      <c r="D830" s="238">
        <v>3.1528600000000004</v>
      </c>
      <c r="E830" s="239">
        <f t="shared" si="174"/>
        <v>1.087193103448276</v>
      </c>
      <c r="F830" s="239"/>
      <c r="G830" s="239">
        <v>2.0840000000000001</v>
      </c>
      <c r="H830" s="239">
        <v>40752</v>
      </c>
      <c r="I830" s="239">
        <v>74</v>
      </c>
      <c r="J830" s="239">
        <v>30</v>
      </c>
      <c r="K830" s="239">
        <v>65.38</v>
      </c>
      <c r="L830" s="239">
        <v>2.0855000000000001</v>
      </c>
      <c r="M830" s="239"/>
      <c r="N830" s="239">
        <v>0.36699999999999999</v>
      </c>
      <c r="O830" s="239">
        <v>2.4266999999999999</v>
      </c>
      <c r="P830" s="239">
        <v>6.41</v>
      </c>
      <c r="Q830" s="239">
        <v>6.41</v>
      </c>
      <c r="R830" s="239">
        <v>6.41</v>
      </c>
      <c r="S830" s="239">
        <v>317.8</v>
      </c>
      <c r="T830" s="239">
        <v>317.8</v>
      </c>
      <c r="U830" s="239">
        <v>317.8</v>
      </c>
      <c r="V830" s="239">
        <v>3.78</v>
      </c>
      <c r="W830" s="239">
        <v>3.78</v>
      </c>
      <c r="X830" s="239">
        <v>3.78</v>
      </c>
      <c r="Y830" s="239">
        <v>15</v>
      </c>
      <c r="Z830" s="239">
        <v>15</v>
      </c>
      <c r="AA830" s="239">
        <v>15</v>
      </c>
      <c r="AB830" s="239">
        <v>-0.27400000000000002</v>
      </c>
      <c r="AC830" s="239">
        <v>-0.27400000000000002</v>
      </c>
      <c r="AD830" s="239">
        <v>-0.27400000000000002</v>
      </c>
      <c r="AE830" s="239" t="s">
        <v>54</v>
      </c>
      <c r="AF830" s="239">
        <v>131.29</v>
      </c>
      <c r="AG830" s="239"/>
      <c r="AH830" s="239">
        <v>8.0000000000000002E-3</v>
      </c>
      <c r="AI830" s="239">
        <v>4.0999999999999996</v>
      </c>
      <c r="AJ830" s="239">
        <v>4.0999999999999996</v>
      </c>
      <c r="AK830" s="283">
        <v>3.3E-17</v>
      </c>
      <c r="AL830" s="242"/>
      <c r="AM830" s="244">
        <f t="shared" si="175"/>
        <v>0</v>
      </c>
      <c r="AQ830"/>
      <c r="AR830"/>
      <c r="AS830"/>
    </row>
    <row r="831" spans="1:45" s="198" customFormat="1" x14ac:dyDescent="0.25">
      <c r="A831" s="238" t="s">
        <v>106</v>
      </c>
      <c r="B831" s="238"/>
      <c r="C831" s="239">
        <v>2.9</v>
      </c>
      <c r="D831" s="238"/>
      <c r="E831" s="239">
        <f t="shared" si="174"/>
        <v>0</v>
      </c>
      <c r="F831" s="239"/>
      <c r="G831" s="239">
        <v>2.0840000000000001</v>
      </c>
      <c r="H831" s="239">
        <v>40752</v>
      </c>
      <c r="I831" s="239">
        <v>74</v>
      </c>
      <c r="J831" s="239">
        <v>30</v>
      </c>
      <c r="K831" s="239">
        <v>65.38</v>
      </c>
      <c r="L831" s="239">
        <v>2.0855000000000001</v>
      </c>
      <c r="M831" s="239"/>
      <c r="N831" s="239">
        <v>0.36699999999999999</v>
      </c>
      <c r="O831" s="239">
        <v>2.4266999999999999</v>
      </c>
      <c r="P831" s="239">
        <v>6.41</v>
      </c>
      <c r="Q831" s="239">
        <v>6.41</v>
      </c>
      <c r="R831" s="239">
        <v>6.41</v>
      </c>
      <c r="S831" s="239">
        <v>317.8</v>
      </c>
      <c r="T831" s="239">
        <v>317.8</v>
      </c>
      <c r="U831" s="239">
        <v>317.8</v>
      </c>
      <c r="V831" s="239">
        <v>3.78</v>
      </c>
      <c r="W831" s="239">
        <v>3.78</v>
      </c>
      <c r="X831" s="239">
        <v>3.78</v>
      </c>
      <c r="Y831" s="239">
        <v>15</v>
      </c>
      <c r="Z831" s="239">
        <v>15</v>
      </c>
      <c r="AA831" s="239">
        <v>15</v>
      </c>
      <c r="AB831" s="239">
        <v>-0.27400000000000002</v>
      </c>
      <c r="AC831" s="239">
        <v>-0.27400000000000002</v>
      </c>
      <c r="AD831" s="239">
        <v>-0.27400000000000002</v>
      </c>
      <c r="AE831" s="239" t="s">
        <v>55</v>
      </c>
      <c r="AF831" s="239">
        <v>146.06</v>
      </c>
      <c r="AG831" s="239"/>
      <c r="AH831" s="239">
        <v>0.21</v>
      </c>
      <c r="AI831" s="239">
        <v>5.13</v>
      </c>
      <c r="AJ831" s="239">
        <v>5.0999999999999996</v>
      </c>
      <c r="AK831" s="241"/>
      <c r="AL831" s="242"/>
      <c r="AM831" s="244">
        <f t="shared" si="175"/>
        <v>0</v>
      </c>
      <c r="AQ831"/>
      <c r="AR831"/>
      <c r="AS831"/>
    </row>
    <row r="832" spans="1:45" s="198" customFormat="1" x14ac:dyDescent="0.25">
      <c r="A832" s="238" t="s">
        <v>106</v>
      </c>
      <c r="B832" s="238"/>
      <c r="C832" s="239">
        <v>2.9</v>
      </c>
      <c r="D832" s="239"/>
      <c r="E832" s="239">
        <f t="shared" si="174"/>
        <v>0</v>
      </c>
      <c r="F832" s="239"/>
      <c r="G832" s="239">
        <v>2.0840000000000001</v>
      </c>
      <c r="H832" s="239">
        <v>40752</v>
      </c>
      <c r="I832" s="239">
        <v>74</v>
      </c>
      <c r="J832" s="239">
        <v>30</v>
      </c>
      <c r="K832" s="239">
        <v>65.38</v>
      </c>
      <c r="L832" s="239">
        <v>2.0855000000000001</v>
      </c>
      <c r="M832" s="239"/>
      <c r="N832" s="239">
        <v>0.36699999999999999</v>
      </c>
      <c r="O832" s="239">
        <v>2.4266999999999999</v>
      </c>
      <c r="P832" s="239">
        <v>6.41</v>
      </c>
      <c r="Q832" s="239">
        <v>6.41</v>
      </c>
      <c r="R832" s="239">
        <v>6.41</v>
      </c>
      <c r="S832" s="239">
        <v>317.8</v>
      </c>
      <c r="T832" s="239">
        <v>317.8</v>
      </c>
      <c r="U832" s="239">
        <v>317.8</v>
      </c>
      <c r="V832" s="239">
        <v>3.78</v>
      </c>
      <c r="W832" s="239">
        <v>3.78</v>
      </c>
      <c r="X832" s="239">
        <v>3.78</v>
      </c>
      <c r="Y832" s="239">
        <v>15</v>
      </c>
      <c r="Z832" s="239">
        <v>15</v>
      </c>
      <c r="AA832" s="239">
        <v>15</v>
      </c>
      <c r="AB832" s="239">
        <v>-0.27400000000000002</v>
      </c>
      <c r="AC832" s="239">
        <v>-0.27400000000000002</v>
      </c>
      <c r="AD832" s="239">
        <v>-0.27400000000000002</v>
      </c>
      <c r="AE832" s="239" t="s">
        <v>56</v>
      </c>
      <c r="AF832" s="239">
        <v>222</v>
      </c>
      <c r="AG832" s="239"/>
      <c r="AH832" s="239">
        <v>8.0000000000000002E-3</v>
      </c>
      <c r="AI832" s="239">
        <v>4.2</v>
      </c>
      <c r="AJ832" s="239">
        <v>4.2</v>
      </c>
      <c r="AK832" s="241">
        <v>7.7799999999999995E-20</v>
      </c>
      <c r="AL832" s="242"/>
      <c r="AM832" s="244">
        <f t="shared" si="175"/>
        <v>0</v>
      </c>
      <c r="AQ832"/>
      <c r="AR832"/>
      <c r="AS832"/>
    </row>
    <row r="833" spans="1:45" s="198" customFormat="1" x14ac:dyDescent="0.25">
      <c r="A833" s="111" t="s">
        <v>107</v>
      </c>
      <c r="B833" s="111"/>
      <c r="C833" s="112">
        <v>2.12</v>
      </c>
      <c r="D833" s="112">
        <v>2.38</v>
      </c>
      <c r="E833" s="112">
        <f t="shared" ref="E833:E916" si="176">D833/C833</f>
        <v>1.1226415094339621</v>
      </c>
      <c r="F833" s="112"/>
      <c r="G833" s="112">
        <v>2</v>
      </c>
      <c r="H833" s="112">
        <v>57111</v>
      </c>
      <c r="I833" s="112">
        <v>71</v>
      </c>
      <c r="J833" s="112">
        <v>29</v>
      </c>
      <c r="K833" s="112">
        <v>63.456000000000003</v>
      </c>
      <c r="L833" s="112">
        <v>1.2459</v>
      </c>
      <c r="M833" s="112"/>
      <c r="N833" s="112">
        <v>0.25</v>
      </c>
      <c r="O833" s="112">
        <v>6.2700000000000006E-2</v>
      </c>
      <c r="P833" s="112">
        <v>4.4379999999999997</v>
      </c>
      <c r="Q833" s="112">
        <v>4.4379999999999997</v>
      </c>
      <c r="R833" s="112">
        <v>5.9960000000000004</v>
      </c>
      <c r="S833" s="112">
        <v>81</v>
      </c>
      <c r="T833" s="112">
        <v>81</v>
      </c>
      <c r="U833" s="112">
        <v>117</v>
      </c>
      <c r="V833" s="112">
        <v>3.78</v>
      </c>
      <c r="W833" s="112">
        <v>3.78</v>
      </c>
      <c r="X833" s="112">
        <v>3.85</v>
      </c>
      <c r="Y833" s="112">
        <v>15</v>
      </c>
      <c r="Z833" s="112">
        <v>15</v>
      </c>
      <c r="AA833" s="112">
        <v>79.900000000000006</v>
      </c>
      <c r="AB833" s="112">
        <v>-0.19500000000000001</v>
      </c>
      <c r="AC833" s="112">
        <v>-0.19500000000000001</v>
      </c>
      <c r="AD833" s="112">
        <v>-0.19600000000000001</v>
      </c>
      <c r="AE833" s="112" t="s">
        <v>42</v>
      </c>
      <c r="AF833" s="112">
        <v>4.0019999999999998</v>
      </c>
      <c r="AG833" s="113">
        <v>1.213598928416634E-4</v>
      </c>
      <c r="AH833" s="112">
        <v>-0.39</v>
      </c>
      <c r="AI833" s="112">
        <v>2.66</v>
      </c>
      <c r="AJ833" s="112">
        <v>2.6</v>
      </c>
      <c r="AK833" s="122">
        <v>1.2E-9</v>
      </c>
      <c r="AL833" s="227"/>
      <c r="AM833" s="115">
        <f t="shared" ref="AM833:AM892" si="177">AK833*10000*(AL833)*10000000000</f>
        <v>0</v>
      </c>
      <c r="AQ833"/>
      <c r="AR833"/>
      <c r="AS833"/>
    </row>
    <row r="834" spans="1:45" s="198" customFormat="1" x14ac:dyDescent="0.25">
      <c r="A834" s="111" t="s">
        <v>107</v>
      </c>
      <c r="B834" s="111"/>
      <c r="C834" s="112">
        <v>2.12</v>
      </c>
      <c r="D834" s="112">
        <v>2.6</v>
      </c>
      <c r="E834" s="112">
        <f t="shared" si="176"/>
        <v>1.2264150943396226</v>
      </c>
      <c r="F834" s="112"/>
      <c r="G834" s="112">
        <v>2</v>
      </c>
      <c r="H834" s="112">
        <v>57111</v>
      </c>
      <c r="I834" s="112">
        <v>71</v>
      </c>
      <c r="J834" s="112">
        <v>29</v>
      </c>
      <c r="K834" s="112">
        <v>63.456000000000003</v>
      </c>
      <c r="L834" s="112">
        <v>1.2459</v>
      </c>
      <c r="M834" s="112"/>
      <c r="N834" s="112">
        <v>0.25</v>
      </c>
      <c r="O834" s="112">
        <v>6.2700000000000006E-2</v>
      </c>
      <c r="P834" s="112">
        <v>4.4379999999999997</v>
      </c>
      <c r="Q834" s="112">
        <v>4.4379999999999997</v>
      </c>
      <c r="R834" s="112">
        <v>5.9960000000000004</v>
      </c>
      <c r="S834" s="112">
        <v>81</v>
      </c>
      <c r="T834" s="112">
        <v>81</v>
      </c>
      <c r="U834" s="112">
        <v>117</v>
      </c>
      <c r="V834" s="112">
        <v>3.78</v>
      </c>
      <c r="W834" s="112">
        <v>3.78</v>
      </c>
      <c r="X834" s="112">
        <v>3.85</v>
      </c>
      <c r="Y834" s="112">
        <v>15</v>
      </c>
      <c r="Z834" s="112">
        <v>15</v>
      </c>
      <c r="AA834" s="112">
        <v>79.900000000000006</v>
      </c>
      <c r="AB834" s="112">
        <v>-0.19500000000000001</v>
      </c>
      <c r="AC834" s="112">
        <v>-0.19500000000000001</v>
      </c>
      <c r="AD834" s="112">
        <v>-0.19600000000000001</v>
      </c>
      <c r="AE834" s="112" t="s">
        <v>43</v>
      </c>
      <c r="AF834" s="112">
        <v>2.0099999999999998</v>
      </c>
      <c r="AG834" s="113">
        <v>1.0828692705685033E-4</v>
      </c>
      <c r="AH834" s="112">
        <v>-0.217</v>
      </c>
      <c r="AI834" s="112">
        <v>2.76</v>
      </c>
      <c r="AJ834" s="112">
        <v>2.89</v>
      </c>
      <c r="AK834" s="122">
        <v>3.9999999999999998E-11</v>
      </c>
      <c r="AL834" s="227">
        <v>8.0000000000000002E-3</v>
      </c>
      <c r="AM834" s="115">
        <f t="shared" si="177"/>
        <v>32</v>
      </c>
      <c r="AQ834"/>
      <c r="AR834"/>
      <c r="AS834"/>
    </row>
    <row r="835" spans="1:45" s="198" customFormat="1" x14ac:dyDescent="0.25">
      <c r="A835" s="111" t="s">
        <v>107</v>
      </c>
      <c r="B835" s="111"/>
      <c r="C835" s="112">
        <v>2.12</v>
      </c>
      <c r="D835" s="112">
        <v>2.8</v>
      </c>
      <c r="E835" s="112">
        <f t="shared" si="176"/>
        <v>1.320754716981132</v>
      </c>
      <c r="F835" s="112"/>
      <c r="G835" s="112">
        <v>2</v>
      </c>
      <c r="H835" s="112">
        <v>57111</v>
      </c>
      <c r="I835" s="112">
        <v>71</v>
      </c>
      <c r="J835" s="112">
        <v>29</v>
      </c>
      <c r="K835" s="112">
        <v>63.456000000000003</v>
      </c>
      <c r="L835" s="112">
        <v>1.2459</v>
      </c>
      <c r="M835" s="112"/>
      <c r="N835" s="112">
        <v>0.25</v>
      </c>
      <c r="O835" s="112">
        <v>6.2700000000000006E-2</v>
      </c>
      <c r="P835" s="112">
        <v>4.4379999999999997</v>
      </c>
      <c r="Q835" s="112">
        <v>4.4379999999999997</v>
      </c>
      <c r="R835" s="112">
        <v>5.9960000000000004</v>
      </c>
      <c r="S835" s="112">
        <v>81</v>
      </c>
      <c r="T835" s="112">
        <v>81</v>
      </c>
      <c r="U835" s="112">
        <v>117</v>
      </c>
      <c r="V835" s="112">
        <v>3.78</v>
      </c>
      <c r="W835" s="112">
        <v>3.78</v>
      </c>
      <c r="X835" s="112">
        <v>3.85</v>
      </c>
      <c r="Y835" s="112">
        <v>15</v>
      </c>
      <c r="Z835" s="112">
        <v>15</v>
      </c>
      <c r="AA835" s="112">
        <v>79.900000000000006</v>
      </c>
      <c r="AB835" s="112">
        <v>-0.19500000000000001</v>
      </c>
      <c r="AC835" s="112">
        <v>-0.19500000000000001</v>
      </c>
      <c r="AD835" s="112">
        <v>-0.19600000000000001</v>
      </c>
      <c r="AE835" s="112" t="s">
        <v>44</v>
      </c>
      <c r="AF835" s="112">
        <v>31.998999999999999</v>
      </c>
      <c r="AG835" s="113">
        <v>1.5402755908922099E-5</v>
      </c>
      <c r="AH835" s="112">
        <v>2.1999999999999999E-2</v>
      </c>
      <c r="AI835" s="112">
        <v>2.94</v>
      </c>
      <c r="AJ835" s="112">
        <v>3.46</v>
      </c>
      <c r="AK835" s="122">
        <v>1.7999999999999999E-13</v>
      </c>
      <c r="AL835" s="227"/>
      <c r="AM835" s="115">
        <f t="shared" si="177"/>
        <v>0</v>
      </c>
      <c r="AQ835"/>
      <c r="AR835"/>
      <c r="AS835"/>
    </row>
    <row r="836" spans="1:45" s="198" customFormat="1" x14ac:dyDescent="0.25">
      <c r="A836" s="111" t="s">
        <v>107</v>
      </c>
      <c r="B836" s="111"/>
      <c r="C836" s="112">
        <v>2.12</v>
      </c>
      <c r="D836" s="111">
        <v>2.85</v>
      </c>
      <c r="E836" s="112">
        <f t="shared" si="176"/>
        <v>1.3443396226415094</v>
      </c>
      <c r="F836" s="112"/>
      <c r="G836" s="112">
        <v>2</v>
      </c>
      <c r="H836" s="112">
        <v>57111</v>
      </c>
      <c r="I836" s="112">
        <v>71</v>
      </c>
      <c r="J836" s="112">
        <v>29</v>
      </c>
      <c r="K836" s="112">
        <v>63.456000000000003</v>
      </c>
      <c r="L836" s="112">
        <v>1.2459</v>
      </c>
      <c r="M836" s="112"/>
      <c r="N836" s="112">
        <v>0.25</v>
      </c>
      <c r="O836" s="112">
        <v>6.2700000000000006E-2</v>
      </c>
      <c r="P836" s="112">
        <v>4.4379999999999997</v>
      </c>
      <c r="Q836" s="112">
        <v>4.4379999999999997</v>
      </c>
      <c r="R836" s="112">
        <v>5.9960000000000004</v>
      </c>
      <c r="S836" s="112">
        <v>81</v>
      </c>
      <c r="T836" s="112">
        <v>81</v>
      </c>
      <c r="U836" s="112">
        <v>117</v>
      </c>
      <c r="V836" s="112">
        <v>3.78</v>
      </c>
      <c r="W836" s="112">
        <v>3.78</v>
      </c>
      <c r="X836" s="112">
        <v>3.85</v>
      </c>
      <c r="Y836" s="112">
        <v>15</v>
      </c>
      <c r="Z836" s="112">
        <v>15</v>
      </c>
      <c r="AA836" s="112">
        <v>79.900000000000006</v>
      </c>
      <c r="AB836" s="112">
        <v>-0.19500000000000001</v>
      </c>
      <c r="AC836" s="112">
        <v>-0.19500000000000001</v>
      </c>
      <c r="AD836" s="112">
        <v>-0.19600000000000001</v>
      </c>
      <c r="AE836" s="112" t="s">
        <v>45</v>
      </c>
      <c r="AF836" s="112">
        <v>44.01</v>
      </c>
      <c r="AG836" s="113">
        <v>8.9625087063364713E-6</v>
      </c>
      <c r="AH836" s="112">
        <v>0.22500000000000001</v>
      </c>
      <c r="AI836" s="112">
        <v>3.24</v>
      </c>
      <c r="AJ836" s="112">
        <v>3.3</v>
      </c>
      <c r="AK836" s="122">
        <v>2.0999999999999999E-14</v>
      </c>
      <c r="AL836" s="227">
        <v>0.49529436803477134</v>
      </c>
      <c r="AM836" s="115">
        <f t="shared" si="177"/>
        <v>1.0401181728730198</v>
      </c>
      <c r="AQ836"/>
      <c r="AR836"/>
      <c r="AS836"/>
    </row>
    <row r="837" spans="1:45" s="263" customFormat="1" x14ac:dyDescent="0.25">
      <c r="A837" s="111" t="s">
        <v>107</v>
      </c>
      <c r="B837" s="111"/>
      <c r="C837" s="112">
        <v>2.12</v>
      </c>
      <c r="D837" s="111">
        <v>2.99</v>
      </c>
      <c r="E837" s="112">
        <f t="shared" si="176"/>
        <v>1.4103773584905661</v>
      </c>
      <c r="F837" s="112"/>
      <c r="G837" s="112">
        <v>2</v>
      </c>
      <c r="H837" s="112">
        <v>57111</v>
      </c>
      <c r="I837" s="112">
        <v>71</v>
      </c>
      <c r="J837" s="112">
        <v>29</v>
      </c>
      <c r="K837" s="112">
        <v>63.456000000000003</v>
      </c>
      <c r="L837" s="112">
        <v>1.2459</v>
      </c>
      <c r="M837" s="112"/>
      <c r="N837" s="112">
        <v>0.25</v>
      </c>
      <c r="O837" s="112">
        <v>6.2700000000000006E-2</v>
      </c>
      <c r="P837" s="112">
        <v>4.4379999999999997</v>
      </c>
      <c r="Q837" s="112">
        <v>4.4379999999999997</v>
      </c>
      <c r="R837" s="112">
        <v>5.9960000000000004</v>
      </c>
      <c r="S837" s="112">
        <v>81</v>
      </c>
      <c r="T837" s="112">
        <v>81</v>
      </c>
      <c r="U837" s="112">
        <v>117</v>
      </c>
      <c r="V837" s="112">
        <v>3.78</v>
      </c>
      <c r="W837" s="112">
        <v>3.78</v>
      </c>
      <c r="X837" s="112">
        <v>3.85</v>
      </c>
      <c r="Y837" s="112">
        <v>15</v>
      </c>
      <c r="Z837" s="112">
        <v>15</v>
      </c>
      <c r="AA837" s="112">
        <v>79.900000000000006</v>
      </c>
      <c r="AB837" s="112">
        <v>-0.19500000000000001</v>
      </c>
      <c r="AC837" s="112">
        <v>-0.19500000000000001</v>
      </c>
      <c r="AD837" s="112">
        <v>-0.19600000000000001</v>
      </c>
      <c r="AE837" s="112" t="s">
        <v>46</v>
      </c>
      <c r="AF837" s="112">
        <v>28</v>
      </c>
      <c r="AG837" s="113">
        <v>1.4859953853764374E-5</v>
      </c>
      <c r="AH837" s="112">
        <v>3.6999999999999998E-2</v>
      </c>
      <c r="AI837" s="112">
        <v>3.13</v>
      </c>
      <c r="AJ837" s="112">
        <v>3.64</v>
      </c>
      <c r="AK837" s="129">
        <v>3.7000000000000002E-15</v>
      </c>
      <c r="AL837" s="227">
        <v>5.4323222262909934E-2</v>
      </c>
      <c r="AM837" s="115">
        <f t="shared" si="177"/>
        <v>2.0099592237276677E-2</v>
      </c>
    </row>
    <row r="838" spans="1:45" s="263" customFormat="1" x14ac:dyDescent="0.25">
      <c r="A838" s="111" t="s">
        <v>107</v>
      </c>
      <c r="B838" s="111"/>
      <c r="C838" s="112">
        <v>2.12</v>
      </c>
      <c r="D838" s="111">
        <v>3.29</v>
      </c>
      <c r="E838" s="112">
        <f t="shared" si="176"/>
        <v>1.5518867924528301</v>
      </c>
      <c r="F838" s="112"/>
      <c r="G838" s="112">
        <v>2</v>
      </c>
      <c r="H838" s="112">
        <v>57111</v>
      </c>
      <c r="I838" s="112">
        <v>71</v>
      </c>
      <c r="J838" s="112">
        <v>29</v>
      </c>
      <c r="K838" s="112">
        <v>63.456000000000003</v>
      </c>
      <c r="L838" s="112">
        <v>1.2459</v>
      </c>
      <c r="M838" s="112"/>
      <c r="N838" s="112">
        <v>0.25</v>
      </c>
      <c r="O838" s="112">
        <v>6.2700000000000006E-2</v>
      </c>
      <c r="P838" s="112">
        <v>4.4379999999999997</v>
      </c>
      <c r="Q838" s="112">
        <v>4.4379999999999997</v>
      </c>
      <c r="R838" s="112">
        <v>5.9960000000000004</v>
      </c>
      <c r="S838" s="112">
        <v>81</v>
      </c>
      <c r="T838" s="112">
        <v>81</v>
      </c>
      <c r="U838" s="112">
        <v>117</v>
      </c>
      <c r="V838" s="112">
        <v>3.78</v>
      </c>
      <c r="W838" s="112">
        <v>3.78</v>
      </c>
      <c r="X838" s="112">
        <v>3.85</v>
      </c>
      <c r="Y838" s="112">
        <v>15</v>
      </c>
      <c r="Z838" s="112">
        <v>15</v>
      </c>
      <c r="AA838" s="112">
        <v>79.900000000000006</v>
      </c>
      <c r="AB838" s="112">
        <v>-0.19500000000000001</v>
      </c>
      <c r="AC838" s="112">
        <v>-0.19500000000000001</v>
      </c>
      <c r="AD838" s="112">
        <v>-0.19600000000000001</v>
      </c>
      <c r="AE838" s="112" t="s">
        <v>47</v>
      </c>
      <c r="AF838" s="112">
        <v>16.04</v>
      </c>
      <c r="AG838" s="113">
        <v>1.6328551327402565E-5</v>
      </c>
      <c r="AH838" s="112">
        <v>1.0999999999999999E-2</v>
      </c>
      <c r="AI838" s="112">
        <v>3.25</v>
      </c>
      <c r="AJ838" s="112">
        <v>3.8</v>
      </c>
      <c r="AK838" s="129">
        <v>1.38E-18</v>
      </c>
      <c r="AL838" s="227">
        <v>0.25600989262697904</v>
      </c>
      <c r="AM838" s="115">
        <f t="shared" si="177"/>
        <v>3.5329365182523103E-5</v>
      </c>
    </row>
    <row r="839" spans="1:45" s="263" customFormat="1" x14ac:dyDescent="0.25">
      <c r="A839" s="111" t="s">
        <v>107</v>
      </c>
      <c r="B839" s="111"/>
      <c r="C839" s="112">
        <v>2.12</v>
      </c>
      <c r="D839" s="111">
        <v>3.32</v>
      </c>
      <c r="E839" s="112">
        <f t="shared" si="176"/>
        <v>1.5660377358490565</v>
      </c>
      <c r="F839" s="112"/>
      <c r="G839" s="112">
        <v>2</v>
      </c>
      <c r="H839" s="112">
        <v>57111</v>
      </c>
      <c r="I839" s="112">
        <v>71</v>
      </c>
      <c r="J839" s="112">
        <v>29</v>
      </c>
      <c r="K839" s="112">
        <v>63.456000000000003</v>
      </c>
      <c r="L839" s="112">
        <v>1.2459</v>
      </c>
      <c r="M839" s="112"/>
      <c r="N839" s="112">
        <v>0.25</v>
      </c>
      <c r="O839" s="112">
        <v>6.2700000000000006E-2</v>
      </c>
      <c r="P839" s="112">
        <v>4.4379999999999997</v>
      </c>
      <c r="Q839" s="112">
        <v>4.4379999999999997</v>
      </c>
      <c r="R839" s="112">
        <v>5.9960000000000004</v>
      </c>
      <c r="S839" s="112">
        <v>81</v>
      </c>
      <c r="T839" s="112">
        <v>81</v>
      </c>
      <c r="U839" s="112">
        <v>117</v>
      </c>
      <c r="V839" s="112">
        <v>3.78</v>
      </c>
      <c r="W839" s="112">
        <v>3.78</v>
      </c>
      <c r="X839" s="112">
        <v>3.85</v>
      </c>
      <c r="Y839" s="112">
        <v>15</v>
      </c>
      <c r="Z839" s="112">
        <v>15</v>
      </c>
      <c r="AA839" s="112">
        <v>79.900000000000006</v>
      </c>
      <c r="AB839" s="112">
        <v>-0.19500000000000001</v>
      </c>
      <c r="AC839" s="112">
        <v>-0.19500000000000001</v>
      </c>
      <c r="AD839" s="112">
        <v>-0.19600000000000001</v>
      </c>
      <c r="AE839" s="112" t="s">
        <v>48</v>
      </c>
      <c r="AF839" s="112">
        <v>28.05</v>
      </c>
      <c r="AG839" s="112">
        <v>8.597859657763983E-6</v>
      </c>
      <c r="AH839" s="112">
        <v>8.6999999999999994E-2</v>
      </c>
      <c r="AI839" s="112">
        <v>3.59</v>
      </c>
      <c r="AJ839" s="112">
        <v>3.9</v>
      </c>
      <c r="AK839" s="129">
        <v>5.9399999999999998E-20</v>
      </c>
      <c r="AL839" s="227"/>
      <c r="AM839" s="117">
        <f t="shared" si="177"/>
        <v>0</v>
      </c>
    </row>
    <row r="840" spans="1:45" s="263" customFormat="1" x14ac:dyDescent="0.25">
      <c r="A840" s="111" t="s">
        <v>107</v>
      </c>
      <c r="B840" s="111"/>
      <c r="C840" s="112">
        <v>2.12</v>
      </c>
      <c r="D840" s="111">
        <v>3.35</v>
      </c>
      <c r="E840" s="112">
        <f t="shared" si="176"/>
        <v>1.5801886792452831</v>
      </c>
      <c r="F840" s="112"/>
      <c r="G840" s="112">
        <v>2</v>
      </c>
      <c r="H840" s="112">
        <v>57111</v>
      </c>
      <c r="I840" s="112">
        <v>71</v>
      </c>
      <c r="J840" s="112">
        <v>29</v>
      </c>
      <c r="K840" s="112">
        <v>63.456000000000003</v>
      </c>
      <c r="L840" s="112">
        <v>1.2459</v>
      </c>
      <c r="M840" s="112"/>
      <c r="N840" s="112">
        <v>0.25</v>
      </c>
      <c r="O840" s="112">
        <v>6.2700000000000006E-2</v>
      </c>
      <c r="P840" s="112">
        <v>4.4379999999999997</v>
      </c>
      <c r="Q840" s="112">
        <v>4.4379999999999997</v>
      </c>
      <c r="R840" s="112">
        <v>5.9960000000000004</v>
      </c>
      <c r="S840" s="112">
        <v>81</v>
      </c>
      <c r="T840" s="112">
        <v>81</v>
      </c>
      <c r="U840" s="112">
        <v>117</v>
      </c>
      <c r="V840" s="112">
        <v>3.78</v>
      </c>
      <c r="W840" s="112">
        <v>3.78</v>
      </c>
      <c r="X840" s="112">
        <v>3.85</v>
      </c>
      <c r="Y840" s="112">
        <v>15</v>
      </c>
      <c r="Z840" s="112">
        <v>15</v>
      </c>
      <c r="AA840" s="112">
        <v>79.900000000000006</v>
      </c>
      <c r="AB840" s="112">
        <v>-0.19500000000000001</v>
      </c>
      <c r="AC840" s="112">
        <v>-0.19500000000000001</v>
      </c>
      <c r="AD840" s="112">
        <v>-0.19600000000000001</v>
      </c>
      <c r="AE840" s="112" t="s">
        <v>49</v>
      </c>
      <c r="AF840" s="112">
        <v>30.07</v>
      </c>
      <c r="AG840" s="112">
        <v>7.4674534117532306E-6</v>
      </c>
      <c r="AH840" s="112">
        <v>9.9000000000000005E-2</v>
      </c>
      <c r="AI840" s="112">
        <v>3.72</v>
      </c>
      <c r="AJ840" s="112">
        <v>4</v>
      </c>
      <c r="AK840" s="129">
        <v>5.9999999999999998E-21</v>
      </c>
      <c r="AL840" s="227"/>
      <c r="AM840" s="117">
        <f t="shared" si="177"/>
        <v>0</v>
      </c>
    </row>
    <row r="841" spans="1:45" s="263" customFormat="1" x14ac:dyDescent="0.25">
      <c r="A841" s="111" t="s">
        <v>107</v>
      </c>
      <c r="B841" s="111"/>
      <c r="C841" s="112">
        <v>2.12</v>
      </c>
      <c r="D841" s="111">
        <v>3.48</v>
      </c>
      <c r="E841" s="112">
        <f t="shared" si="176"/>
        <v>1.641509433962264</v>
      </c>
      <c r="F841" s="112"/>
      <c r="G841" s="112">
        <v>2</v>
      </c>
      <c r="H841" s="112">
        <v>57111</v>
      </c>
      <c r="I841" s="112">
        <v>71</v>
      </c>
      <c r="J841" s="112">
        <v>29</v>
      </c>
      <c r="K841" s="112">
        <v>63.456000000000003</v>
      </c>
      <c r="L841" s="112">
        <v>1.2459</v>
      </c>
      <c r="M841" s="112"/>
      <c r="N841" s="112">
        <v>0.25</v>
      </c>
      <c r="O841" s="112">
        <v>6.2700000000000006E-2</v>
      </c>
      <c r="P841" s="112">
        <v>4.4379999999999997</v>
      </c>
      <c r="Q841" s="112">
        <v>4.4379999999999997</v>
      </c>
      <c r="R841" s="112">
        <v>5.9960000000000004</v>
      </c>
      <c r="S841" s="112">
        <v>81</v>
      </c>
      <c r="T841" s="112">
        <v>81</v>
      </c>
      <c r="U841" s="112">
        <v>117</v>
      </c>
      <c r="V841" s="112">
        <v>3.78</v>
      </c>
      <c r="W841" s="112">
        <v>3.78</v>
      </c>
      <c r="X841" s="112">
        <v>3.85</v>
      </c>
      <c r="Y841" s="112">
        <v>15</v>
      </c>
      <c r="Z841" s="112">
        <v>15</v>
      </c>
      <c r="AA841" s="112">
        <v>79.900000000000006</v>
      </c>
      <c r="AB841" s="112">
        <v>-0.19500000000000001</v>
      </c>
      <c r="AC841" s="112">
        <v>-0.19500000000000001</v>
      </c>
      <c r="AD841" s="112">
        <v>-0.19600000000000001</v>
      </c>
      <c r="AE841" s="112" t="s">
        <v>50</v>
      </c>
      <c r="AF841" s="112">
        <v>42.08</v>
      </c>
      <c r="AG841" s="112">
        <v>4.9578486170417476E-6</v>
      </c>
      <c r="AH841" s="112">
        <v>0.14199999999999999</v>
      </c>
      <c r="AI841" s="112">
        <v>4.03</v>
      </c>
      <c r="AJ841" s="112">
        <v>4.5</v>
      </c>
      <c r="AK841" s="129">
        <v>1.1599999999999999E-23</v>
      </c>
      <c r="AL841" s="227"/>
      <c r="AM841" s="117">
        <f t="shared" si="177"/>
        <v>0</v>
      </c>
    </row>
    <row r="842" spans="1:45" s="263" customFormat="1" x14ac:dyDescent="0.25">
      <c r="A842" s="111" t="s">
        <v>107</v>
      </c>
      <c r="B842" s="111"/>
      <c r="C842" s="112">
        <v>2.12</v>
      </c>
      <c r="D842" s="111">
        <v>3.57</v>
      </c>
      <c r="E842" s="112">
        <f t="shared" si="176"/>
        <v>1.6839622641509433</v>
      </c>
      <c r="F842" s="112"/>
      <c r="G842" s="112">
        <v>2</v>
      </c>
      <c r="H842" s="112">
        <v>57111</v>
      </c>
      <c r="I842" s="112">
        <v>71</v>
      </c>
      <c r="J842" s="112">
        <v>29</v>
      </c>
      <c r="K842" s="112">
        <v>63.456000000000003</v>
      </c>
      <c r="L842" s="112">
        <v>1.2459</v>
      </c>
      <c r="M842" s="112"/>
      <c r="N842" s="112">
        <v>0.25</v>
      </c>
      <c r="O842" s="112">
        <v>6.2700000000000006E-2</v>
      </c>
      <c r="P842" s="112">
        <v>4.4379999999999997</v>
      </c>
      <c r="Q842" s="112">
        <v>4.4379999999999997</v>
      </c>
      <c r="R842" s="112">
        <v>5.9960000000000004</v>
      </c>
      <c r="S842" s="112">
        <v>81</v>
      </c>
      <c r="T842" s="112">
        <v>81</v>
      </c>
      <c r="U842" s="112">
        <v>117</v>
      </c>
      <c r="V842" s="112">
        <v>3.78</v>
      </c>
      <c r="W842" s="112">
        <v>3.78</v>
      </c>
      <c r="X842" s="112">
        <v>3.85</v>
      </c>
      <c r="Y842" s="112">
        <v>15</v>
      </c>
      <c r="Z842" s="112">
        <v>15</v>
      </c>
      <c r="AA842" s="112">
        <v>79.900000000000006</v>
      </c>
      <c r="AB842" s="112">
        <v>-0.19500000000000001</v>
      </c>
      <c r="AC842" s="112">
        <v>-0.19500000000000001</v>
      </c>
      <c r="AD842" s="112">
        <v>-0.19600000000000001</v>
      </c>
      <c r="AE842" s="112" t="s">
        <v>51</v>
      </c>
      <c r="AF842" s="112">
        <v>44.1</v>
      </c>
      <c r="AG842" s="112">
        <v>4.5187843755253608E-6</v>
      </c>
      <c r="AH842" s="112">
        <v>0.152</v>
      </c>
      <c r="AI842" s="112">
        <v>4.16</v>
      </c>
      <c r="AJ842" s="112">
        <v>4.3</v>
      </c>
      <c r="AK842" s="129">
        <v>7.2600000000000001E-26</v>
      </c>
      <c r="AL842" s="227"/>
      <c r="AM842" s="117">
        <f t="shared" si="177"/>
        <v>0</v>
      </c>
    </row>
    <row r="843" spans="1:45" s="263" customFormat="1" x14ac:dyDescent="0.25">
      <c r="A843" s="111" t="s">
        <v>107</v>
      </c>
      <c r="B843" s="111"/>
      <c r="C843" s="112">
        <v>2.12</v>
      </c>
      <c r="D843" s="111"/>
      <c r="E843" s="112">
        <f t="shared" si="176"/>
        <v>0</v>
      </c>
      <c r="F843" s="112"/>
      <c r="G843" s="112">
        <v>2</v>
      </c>
      <c r="H843" s="112">
        <v>57111</v>
      </c>
      <c r="I843" s="112">
        <v>71</v>
      </c>
      <c r="J843" s="112">
        <v>29</v>
      </c>
      <c r="K843" s="112">
        <v>63.456000000000003</v>
      </c>
      <c r="L843" s="112">
        <v>1.2459</v>
      </c>
      <c r="M843" s="112"/>
      <c r="N843" s="112">
        <v>0.25</v>
      </c>
      <c r="O843" s="112">
        <v>6.2700000000000006E-2</v>
      </c>
      <c r="P843" s="112">
        <v>4.4379999999999997</v>
      </c>
      <c r="Q843" s="112">
        <v>4.4379999999999997</v>
      </c>
      <c r="R843" s="112">
        <v>5.9960000000000004</v>
      </c>
      <c r="S843" s="112">
        <v>81</v>
      </c>
      <c r="T843" s="112">
        <v>81</v>
      </c>
      <c r="U843" s="112">
        <v>117</v>
      </c>
      <c r="V843" s="112">
        <v>3.78</v>
      </c>
      <c r="W843" s="112">
        <v>3.78</v>
      </c>
      <c r="X843" s="112">
        <v>3.85</v>
      </c>
      <c r="Y843" s="112">
        <v>15</v>
      </c>
      <c r="Z843" s="112">
        <v>15</v>
      </c>
      <c r="AA843" s="112">
        <v>79.900000000000006</v>
      </c>
      <c r="AB843" s="112">
        <v>-0.19500000000000001</v>
      </c>
      <c r="AC843" s="112">
        <v>-0.19500000000000001</v>
      </c>
      <c r="AD843" s="112">
        <v>-0.19600000000000001</v>
      </c>
      <c r="AE843" s="112" t="s">
        <v>52</v>
      </c>
      <c r="AF843" s="112">
        <v>58.12</v>
      </c>
      <c r="AG843" s="112">
        <v>2.9135357642312415E-6</v>
      </c>
      <c r="AH843" s="112">
        <v>0.2</v>
      </c>
      <c r="AI843" s="112">
        <v>4.5199999999999996</v>
      </c>
      <c r="AJ843" s="112">
        <v>4.5</v>
      </c>
      <c r="AK843" s="122"/>
      <c r="AL843" s="227"/>
      <c r="AM843" s="117">
        <f t="shared" si="177"/>
        <v>0</v>
      </c>
    </row>
    <row r="844" spans="1:45" s="263" customFormat="1" x14ac:dyDescent="0.25">
      <c r="A844" s="111" t="s">
        <v>107</v>
      </c>
      <c r="B844" s="111"/>
      <c r="C844" s="112">
        <v>2.12</v>
      </c>
      <c r="D844" s="112"/>
      <c r="E844" s="112">
        <f t="shared" si="176"/>
        <v>0</v>
      </c>
      <c r="F844" s="112"/>
      <c r="G844" s="112">
        <v>2</v>
      </c>
      <c r="H844" s="112">
        <v>57111</v>
      </c>
      <c r="I844" s="112">
        <v>71</v>
      </c>
      <c r="J844" s="112">
        <v>29</v>
      </c>
      <c r="K844" s="112">
        <v>63.456000000000003</v>
      </c>
      <c r="L844" s="112">
        <v>1.2459</v>
      </c>
      <c r="M844" s="112"/>
      <c r="N844" s="112">
        <v>0.25</v>
      </c>
      <c r="O844" s="112">
        <v>6.2700000000000006E-2</v>
      </c>
      <c r="P844" s="112">
        <v>4.4379999999999997</v>
      </c>
      <c r="Q844" s="112">
        <v>4.4379999999999997</v>
      </c>
      <c r="R844" s="112">
        <v>5.9960000000000004</v>
      </c>
      <c r="S844" s="112">
        <v>81</v>
      </c>
      <c r="T844" s="112">
        <v>81</v>
      </c>
      <c r="U844" s="112">
        <v>117</v>
      </c>
      <c r="V844" s="112">
        <v>3.78</v>
      </c>
      <c r="W844" s="112">
        <v>3.78</v>
      </c>
      <c r="X844" s="112">
        <v>3.85</v>
      </c>
      <c r="Y844" s="112">
        <v>15</v>
      </c>
      <c r="Z844" s="112">
        <v>15</v>
      </c>
      <c r="AA844" s="112">
        <v>79.900000000000006</v>
      </c>
      <c r="AB844" s="112">
        <v>-0.19500000000000001</v>
      </c>
      <c r="AC844" s="112">
        <v>-0.19500000000000001</v>
      </c>
      <c r="AD844" s="112">
        <v>-0.19600000000000001</v>
      </c>
      <c r="AE844" s="112" t="s">
        <v>58</v>
      </c>
      <c r="AF844" s="112">
        <v>58.12</v>
      </c>
      <c r="AG844" s="112">
        <v>3.1459786150702568E-6</v>
      </c>
      <c r="AH844" s="112">
        <v>0.183</v>
      </c>
      <c r="AI844" s="112">
        <v>4.8</v>
      </c>
      <c r="AJ844" s="112">
        <v>4.42</v>
      </c>
      <c r="AK844" s="122"/>
      <c r="AL844" s="227"/>
      <c r="AM844" s="117">
        <f t="shared" si="177"/>
        <v>0</v>
      </c>
    </row>
    <row r="845" spans="1:45" s="263" customFormat="1" x14ac:dyDescent="0.25">
      <c r="A845" s="111" t="s">
        <v>107</v>
      </c>
      <c r="B845" s="111"/>
      <c r="C845" s="112">
        <v>2.12</v>
      </c>
      <c r="D845" s="111">
        <v>3.48</v>
      </c>
      <c r="E845" s="112">
        <f t="shared" ref="E845:E848" si="178">D845/C845</f>
        <v>1.641509433962264</v>
      </c>
      <c r="F845" s="112"/>
      <c r="G845" s="112">
        <v>2</v>
      </c>
      <c r="H845" s="112">
        <v>57111</v>
      </c>
      <c r="I845" s="112">
        <v>71</v>
      </c>
      <c r="J845" s="112">
        <v>29</v>
      </c>
      <c r="K845" s="112">
        <v>63.456000000000003</v>
      </c>
      <c r="L845" s="112">
        <v>1.2459</v>
      </c>
      <c r="M845" s="112"/>
      <c r="N845" s="112">
        <v>0.25</v>
      </c>
      <c r="O845" s="112">
        <v>6.2700000000000006E-2</v>
      </c>
      <c r="P845" s="112">
        <v>4.4379999999999997</v>
      </c>
      <c r="Q845" s="112">
        <v>4.4379999999999997</v>
      </c>
      <c r="R845" s="112">
        <v>5.9960000000000004</v>
      </c>
      <c r="S845" s="112">
        <v>81</v>
      </c>
      <c r="T845" s="112">
        <v>81</v>
      </c>
      <c r="U845" s="112">
        <v>117</v>
      </c>
      <c r="V845" s="112">
        <v>3.78</v>
      </c>
      <c r="W845" s="112">
        <v>3.78</v>
      </c>
      <c r="X845" s="112">
        <v>3.85</v>
      </c>
      <c r="Y845" s="112">
        <v>15</v>
      </c>
      <c r="Z845" s="112">
        <v>15</v>
      </c>
      <c r="AA845" s="112">
        <v>79.900000000000006</v>
      </c>
      <c r="AB845" s="112">
        <v>-0.19500000000000001</v>
      </c>
      <c r="AC845" s="112">
        <v>-0.19500000000000001</v>
      </c>
      <c r="AD845" s="112">
        <v>-0.19600000000000001</v>
      </c>
      <c r="AE845" s="112" t="s">
        <v>53</v>
      </c>
      <c r="AF845" s="112">
        <v>83.8</v>
      </c>
      <c r="AG845" s="112"/>
      <c r="AH845" s="112">
        <v>5.0000000000000001E-3</v>
      </c>
      <c r="AI845" s="112">
        <v>4</v>
      </c>
      <c r="AJ845" s="112">
        <v>3.69</v>
      </c>
      <c r="AK845" s="129">
        <v>6.8799999999999997E-20</v>
      </c>
      <c r="AL845" s="227"/>
      <c r="AM845" s="117">
        <f t="shared" si="177"/>
        <v>0</v>
      </c>
    </row>
    <row r="846" spans="1:45" s="263" customFormat="1" x14ac:dyDescent="0.25">
      <c r="A846" s="111" t="s">
        <v>107</v>
      </c>
      <c r="B846" s="111"/>
      <c r="C846" s="112">
        <v>2.12</v>
      </c>
      <c r="D846" s="111">
        <v>3.57</v>
      </c>
      <c r="E846" s="112">
        <f t="shared" si="178"/>
        <v>1.6839622641509433</v>
      </c>
      <c r="F846" s="112"/>
      <c r="G846" s="112">
        <v>2</v>
      </c>
      <c r="H846" s="112">
        <v>57111</v>
      </c>
      <c r="I846" s="112">
        <v>71</v>
      </c>
      <c r="J846" s="112">
        <v>29</v>
      </c>
      <c r="K846" s="112">
        <v>63.456000000000003</v>
      </c>
      <c r="L846" s="112">
        <v>1.2459</v>
      </c>
      <c r="M846" s="112"/>
      <c r="N846" s="112">
        <v>0.25</v>
      </c>
      <c r="O846" s="112">
        <v>6.2700000000000006E-2</v>
      </c>
      <c r="P846" s="112">
        <v>4.4379999999999997</v>
      </c>
      <c r="Q846" s="112">
        <v>4.4379999999999997</v>
      </c>
      <c r="R846" s="112">
        <v>5.9960000000000004</v>
      </c>
      <c r="S846" s="112">
        <v>81</v>
      </c>
      <c r="T846" s="112">
        <v>81</v>
      </c>
      <c r="U846" s="112">
        <v>117</v>
      </c>
      <c r="V846" s="112">
        <v>3.78</v>
      </c>
      <c r="W846" s="112">
        <v>3.78</v>
      </c>
      <c r="X846" s="112">
        <v>3.85</v>
      </c>
      <c r="Y846" s="112">
        <v>15</v>
      </c>
      <c r="Z846" s="112">
        <v>15</v>
      </c>
      <c r="AA846" s="112">
        <v>79.900000000000006</v>
      </c>
      <c r="AB846" s="112">
        <v>-0.19500000000000001</v>
      </c>
      <c r="AC846" s="112">
        <v>-0.19500000000000001</v>
      </c>
      <c r="AD846" s="112">
        <v>-0.19600000000000001</v>
      </c>
      <c r="AE846" s="112" t="s">
        <v>54</v>
      </c>
      <c r="AF846" s="112">
        <v>131.29</v>
      </c>
      <c r="AG846" s="112"/>
      <c r="AH846" s="112">
        <v>8.0000000000000002E-3</v>
      </c>
      <c r="AI846" s="112">
        <v>4.0999999999999996</v>
      </c>
      <c r="AJ846" s="112">
        <v>4.0999999999999996</v>
      </c>
      <c r="AK846" s="129">
        <v>3.1399999999999999E-24</v>
      </c>
      <c r="AL846" s="227"/>
      <c r="AM846" s="117">
        <f t="shared" si="177"/>
        <v>0</v>
      </c>
    </row>
    <row r="847" spans="1:45" s="263" customFormat="1" x14ac:dyDescent="0.25">
      <c r="A847" s="111" t="s">
        <v>107</v>
      </c>
      <c r="B847" s="111"/>
      <c r="C847" s="112">
        <v>2.12</v>
      </c>
      <c r="D847" s="111"/>
      <c r="E847" s="112">
        <f t="shared" si="178"/>
        <v>0</v>
      </c>
      <c r="F847" s="112"/>
      <c r="G847" s="112">
        <v>2</v>
      </c>
      <c r="H847" s="112">
        <v>57111</v>
      </c>
      <c r="I847" s="112">
        <v>71</v>
      </c>
      <c r="J847" s="112">
        <v>29</v>
      </c>
      <c r="K847" s="112">
        <v>63.456000000000003</v>
      </c>
      <c r="L847" s="112">
        <v>1.2459</v>
      </c>
      <c r="M847" s="112"/>
      <c r="N847" s="112">
        <v>0.25</v>
      </c>
      <c r="O847" s="112">
        <v>6.2700000000000006E-2</v>
      </c>
      <c r="P847" s="112">
        <v>4.4379999999999997</v>
      </c>
      <c r="Q847" s="112">
        <v>4.4379999999999997</v>
      </c>
      <c r="R847" s="112">
        <v>5.9960000000000004</v>
      </c>
      <c r="S847" s="112">
        <v>81</v>
      </c>
      <c r="T847" s="112">
        <v>81</v>
      </c>
      <c r="U847" s="112">
        <v>117</v>
      </c>
      <c r="V847" s="112">
        <v>3.78</v>
      </c>
      <c r="W847" s="112">
        <v>3.78</v>
      </c>
      <c r="X847" s="112">
        <v>3.85</v>
      </c>
      <c r="Y847" s="112">
        <v>15</v>
      </c>
      <c r="Z847" s="112">
        <v>15</v>
      </c>
      <c r="AA847" s="112">
        <v>79.900000000000006</v>
      </c>
      <c r="AB847" s="112">
        <v>-0.19500000000000001</v>
      </c>
      <c r="AC847" s="112">
        <v>-0.19500000000000001</v>
      </c>
      <c r="AD847" s="112">
        <v>-0.19600000000000001</v>
      </c>
      <c r="AE847" s="112" t="s">
        <v>55</v>
      </c>
      <c r="AF847" s="112">
        <v>146.06</v>
      </c>
      <c r="AG847" s="112"/>
      <c r="AH847" s="112">
        <v>0.21</v>
      </c>
      <c r="AI847" s="112">
        <v>5.13</v>
      </c>
      <c r="AJ847" s="112">
        <v>5.0999999999999996</v>
      </c>
      <c r="AK847" s="122"/>
      <c r="AL847" s="227"/>
      <c r="AM847" s="117">
        <f t="shared" si="177"/>
        <v>0</v>
      </c>
    </row>
    <row r="848" spans="1:45" s="263" customFormat="1" x14ac:dyDescent="0.25">
      <c r="A848" s="111" t="s">
        <v>107</v>
      </c>
      <c r="B848" s="111"/>
      <c r="C848" s="112">
        <v>2.12</v>
      </c>
      <c r="D848" s="112"/>
      <c r="E848" s="112">
        <f t="shared" si="178"/>
        <v>0</v>
      </c>
      <c r="F848" s="112"/>
      <c r="G848" s="112">
        <v>2</v>
      </c>
      <c r="H848" s="112">
        <v>57111</v>
      </c>
      <c r="I848" s="112">
        <v>71</v>
      </c>
      <c r="J848" s="112">
        <v>29</v>
      </c>
      <c r="K848" s="112">
        <v>63.456000000000003</v>
      </c>
      <c r="L848" s="112">
        <v>1.2459</v>
      </c>
      <c r="M848" s="112"/>
      <c r="N848" s="112">
        <v>0.25</v>
      </c>
      <c r="O848" s="112">
        <v>6.2700000000000006E-2</v>
      </c>
      <c r="P848" s="112">
        <v>4.4379999999999997</v>
      </c>
      <c r="Q848" s="112">
        <v>4.4379999999999997</v>
      </c>
      <c r="R848" s="112">
        <v>5.9960000000000004</v>
      </c>
      <c r="S848" s="112">
        <v>81</v>
      </c>
      <c r="T848" s="112">
        <v>81</v>
      </c>
      <c r="U848" s="112">
        <v>117</v>
      </c>
      <c r="V848" s="112">
        <v>3.78</v>
      </c>
      <c r="W848" s="112">
        <v>3.78</v>
      </c>
      <c r="X848" s="112">
        <v>3.85</v>
      </c>
      <c r="Y848" s="112">
        <v>15</v>
      </c>
      <c r="Z848" s="112">
        <v>15</v>
      </c>
      <c r="AA848" s="112">
        <v>79.900000000000006</v>
      </c>
      <c r="AB848" s="112">
        <v>-0.19500000000000001</v>
      </c>
      <c r="AC848" s="112">
        <v>-0.19500000000000001</v>
      </c>
      <c r="AD848" s="112">
        <v>-0.19600000000000001</v>
      </c>
      <c r="AE848" s="112" t="s">
        <v>56</v>
      </c>
      <c r="AF848" s="112">
        <v>222</v>
      </c>
      <c r="AG848" s="112"/>
      <c r="AH848" s="112">
        <v>8.0000000000000002E-3</v>
      </c>
      <c r="AI848" s="112">
        <v>4.2</v>
      </c>
      <c r="AJ848" s="112">
        <v>4.2</v>
      </c>
      <c r="AK848" s="122">
        <v>6.5000000000000003E-27</v>
      </c>
      <c r="AL848" s="227"/>
      <c r="AM848" s="117">
        <f t="shared" si="177"/>
        <v>0</v>
      </c>
    </row>
    <row r="849" spans="1:45" s="198" customFormat="1" x14ac:dyDescent="0.25">
      <c r="A849" s="132" t="s">
        <v>108</v>
      </c>
      <c r="B849" s="132"/>
      <c r="C849" s="133">
        <v>2.1227</v>
      </c>
      <c r="D849" s="133">
        <v>2.3439999999999999</v>
      </c>
      <c r="E849" s="133">
        <f t="shared" si="176"/>
        <v>1.1042540161115559</v>
      </c>
      <c r="F849" s="133"/>
      <c r="G849" s="133">
        <v>2</v>
      </c>
      <c r="H849" s="133">
        <v>56860</v>
      </c>
      <c r="I849" s="133">
        <v>71</v>
      </c>
      <c r="J849" s="133">
        <v>29</v>
      </c>
      <c r="K849" s="133">
        <v>63.456000000000003</v>
      </c>
      <c r="L849" s="133">
        <v>1.2552000000000001</v>
      </c>
      <c r="M849" s="133"/>
      <c r="N849" s="133">
        <v>0.25</v>
      </c>
      <c r="O849" s="133">
        <v>6.2700000000000006E-2</v>
      </c>
      <c r="P849" s="133">
        <v>4.4379999999999997</v>
      </c>
      <c r="Q849" s="133">
        <v>4.4379999999999997</v>
      </c>
      <c r="R849" s="133">
        <v>5.9960000000000004</v>
      </c>
      <c r="S849" s="133">
        <v>81</v>
      </c>
      <c r="T849" s="133">
        <v>81</v>
      </c>
      <c r="U849" s="133">
        <v>117</v>
      </c>
      <c r="V849" s="133">
        <v>3.78</v>
      </c>
      <c r="W849" s="133">
        <v>3.78</v>
      </c>
      <c r="X849" s="133">
        <v>4.25</v>
      </c>
      <c r="Y849" s="133">
        <v>15</v>
      </c>
      <c r="Z849" s="133">
        <v>15</v>
      </c>
      <c r="AA849" s="133">
        <v>127</v>
      </c>
      <c r="AB849" s="133">
        <v>-0.19500000000000001</v>
      </c>
      <c r="AC849" s="133">
        <v>-0.19500000000000001</v>
      </c>
      <c r="AD849" s="133">
        <v>-0.186</v>
      </c>
      <c r="AE849" s="133" t="s">
        <v>42</v>
      </c>
      <c r="AF849" s="133">
        <v>4.0019999999999998</v>
      </c>
      <c r="AG849" s="134">
        <v>1.213598928416634E-4</v>
      </c>
      <c r="AH849" s="133">
        <v>-0.39</v>
      </c>
      <c r="AI849" s="133">
        <v>2.66</v>
      </c>
      <c r="AJ849" s="133">
        <v>2.6</v>
      </c>
      <c r="AK849" s="135">
        <v>1.0000000000000001E-9</v>
      </c>
      <c r="AL849" s="235"/>
      <c r="AM849" s="137">
        <f t="shared" si="177"/>
        <v>0</v>
      </c>
      <c r="AQ849"/>
      <c r="AR849"/>
      <c r="AS849"/>
    </row>
    <row r="850" spans="1:45" s="198" customFormat="1" x14ac:dyDescent="0.25">
      <c r="A850" s="132" t="s">
        <v>108</v>
      </c>
      <c r="B850" s="132"/>
      <c r="C850" s="133">
        <v>2.1227</v>
      </c>
      <c r="D850" s="133">
        <v>2.58</v>
      </c>
      <c r="E850" s="133">
        <f t="shared" si="176"/>
        <v>1.2154331747302964</v>
      </c>
      <c r="F850" s="133"/>
      <c r="G850" s="133">
        <v>2</v>
      </c>
      <c r="H850" s="133">
        <v>56860</v>
      </c>
      <c r="I850" s="133">
        <v>71</v>
      </c>
      <c r="J850" s="133">
        <v>29</v>
      </c>
      <c r="K850" s="133">
        <v>63.456000000000003</v>
      </c>
      <c r="L850" s="133">
        <v>1.2552000000000001</v>
      </c>
      <c r="M850" s="133"/>
      <c r="N850" s="133">
        <v>0.25</v>
      </c>
      <c r="O850" s="133">
        <v>6.2700000000000006E-2</v>
      </c>
      <c r="P850" s="133">
        <v>4.4379999999999997</v>
      </c>
      <c r="Q850" s="133">
        <v>4.4379999999999997</v>
      </c>
      <c r="R850" s="133">
        <v>5.9960000000000004</v>
      </c>
      <c r="S850" s="133">
        <v>81</v>
      </c>
      <c r="T850" s="133">
        <v>81</v>
      </c>
      <c r="U850" s="133">
        <v>117</v>
      </c>
      <c r="V850" s="133">
        <v>3.78</v>
      </c>
      <c r="W850" s="133">
        <v>3.78</v>
      </c>
      <c r="X850" s="133">
        <v>4.25</v>
      </c>
      <c r="Y850" s="133">
        <v>15</v>
      </c>
      <c r="Z850" s="133">
        <v>15</v>
      </c>
      <c r="AA850" s="133">
        <v>127</v>
      </c>
      <c r="AB850" s="133">
        <v>-0.19500000000000001</v>
      </c>
      <c r="AC850" s="133">
        <v>-0.19500000000000001</v>
      </c>
      <c r="AD850" s="133">
        <v>-0.186</v>
      </c>
      <c r="AE850" s="133" t="s">
        <v>43</v>
      </c>
      <c r="AF850" s="133">
        <v>2.0099999999999998</v>
      </c>
      <c r="AG850" s="134">
        <v>1.0828692705685033E-4</v>
      </c>
      <c r="AH850" s="133">
        <v>-0.217</v>
      </c>
      <c r="AI850" s="133">
        <v>2.76</v>
      </c>
      <c r="AJ850" s="133">
        <v>2.89</v>
      </c>
      <c r="AK850" s="135">
        <v>1.7999999999999999E-11</v>
      </c>
      <c r="AL850" s="235">
        <v>8.0000000000000002E-3</v>
      </c>
      <c r="AM850" s="137">
        <f t="shared" si="177"/>
        <v>14.4</v>
      </c>
      <c r="AQ850"/>
      <c r="AR850"/>
      <c r="AS850"/>
    </row>
    <row r="851" spans="1:45" s="198" customFormat="1" x14ac:dyDescent="0.25">
      <c r="A851" s="132" t="s">
        <v>108</v>
      </c>
      <c r="B851" s="132"/>
      <c r="C851" s="133">
        <v>2.1227</v>
      </c>
      <c r="D851" s="133">
        <v>2.8</v>
      </c>
      <c r="E851" s="133">
        <f t="shared" si="176"/>
        <v>1.3190747632731896</v>
      </c>
      <c r="F851" s="133"/>
      <c r="G851" s="133">
        <v>2</v>
      </c>
      <c r="H851" s="133">
        <v>56860</v>
      </c>
      <c r="I851" s="133">
        <v>71</v>
      </c>
      <c r="J851" s="133">
        <v>29</v>
      </c>
      <c r="K851" s="133">
        <v>63.456000000000003</v>
      </c>
      <c r="L851" s="133">
        <v>1.2552000000000001</v>
      </c>
      <c r="M851" s="133"/>
      <c r="N851" s="133">
        <v>0.25</v>
      </c>
      <c r="O851" s="133">
        <v>6.2700000000000006E-2</v>
      </c>
      <c r="P851" s="133">
        <v>4.4379999999999997</v>
      </c>
      <c r="Q851" s="133">
        <v>4.4379999999999997</v>
      </c>
      <c r="R851" s="133">
        <v>5.9960000000000004</v>
      </c>
      <c r="S851" s="133">
        <v>81</v>
      </c>
      <c r="T851" s="133">
        <v>81</v>
      </c>
      <c r="U851" s="133">
        <v>117</v>
      </c>
      <c r="V851" s="133">
        <v>3.78</v>
      </c>
      <c r="W851" s="133">
        <v>3.78</v>
      </c>
      <c r="X851" s="133">
        <v>4.25</v>
      </c>
      <c r="Y851" s="133">
        <v>15</v>
      </c>
      <c r="Z851" s="133">
        <v>15</v>
      </c>
      <c r="AA851" s="133">
        <v>127</v>
      </c>
      <c r="AB851" s="133">
        <v>-0.19500000000000001</v>
      </c>
      <c r="AC851" s="133">
        <v>-0.19500000000000001</v>
      </c>
      <c r="AD851" s="133">
        <v>-0.186</v>
      </c>
      <c r="AE851" s="133" t="s">
        <v>44</v>
      </c>
      <c r="AF851" s="133">
        <v>31.998999999999999</v>
      </c>
      <c r="AG851" s="134">
        <v>1.5402755908922099E-5</v>
      </c>
      <c r="AH851" s="133">
        <v>2.1999999999999999E-2</v>
      </c>
      <c r="AI851" s="133">
        <v>2.94</v>
      </c>
      <c r="AJ851" s="133">
        <v>3.46</v>
      </c>
      <c r="AK851" s="135">
        <v>3.5000000000000002E-14</v>
      </c>
      <c r="AL851" s="235"/>
      <c r="AM851" s="137">
        <f t="shared" si="177"/>
        <v>0</v>
      </c>
      <c r="AQ851"/>
      <c r="AR851"/>
      <c r="AS851"/>
    </row>
    <row r="852" spans="1:45" s="198" customFormat="1" x14ac:dyDescent="0.25">
      <c r="A852" s="132" t="s">
        <v>108</v>
      </c>
      <c r="B852" s="132"/>
      <c r="C852" s="133">
        <v>2.1227</v>
      </c>
      <c r="D852" s="132">
        <v>2.82</v>
      </c>
      <c r="E852" s="133">
        <f t="shared" si="176"/>
        <v>1.3284967258679983</v>
      </c>
      <c r="F852" s="133"/>
      <c r="G852" s="133">
        <v>2</v>
      </c>
      <c r="H852" s="133">
        <v>56860</v>
      </c>
      <c r="I852" s="133">
        <v>71</v>
      </c>
      <c r="J852" s="133">
        <v>29</v>
      </c>
      <c r="K852" s="133">
        <v>63.456000000000003</v>
      </c>
      <c r="L852" s="133">
        <v>1.2552000000000001</v>
      </c>
      <c r="M852" s="133"/>
      <c r="N852" s="133">
        <v>0.25</v>
      </c>
      <c r="O852" s="133">
        <v>6.2700000000000006E-2</v>
      </c>
      <c r="P852" s="133">
        <v>4.4379999999999997</v>
      </c>
      <c r="Q852" s="133">
        <v>4.4379999999999997</v>
      </c>
      <c r="R852" s="133">
        <v>5.9960000000000004</v>
      </c>
      <c r="S852" s="133">
        <v>81</v>
      </c>
      <c r="T852" s="133">
        <v>81</v>
      </c>
      <c r="U852" s="133">
        <v>117</v>
      </c>
      <c r="V852" s="133">
        <v>3.78</v>
      </c>
      <c r="W852" s="133">
        <v>3.78</v>
      </c>
      <c r="X852" s="133">
        <v>4.25</v>
      </c>
      <c r="Y852" s="133">
        <v>15</v>
      </c>
      <c r="Z852" s="133">
        <v>15</v>
      </c>
      <c r="AA852" s="133">
        <v>127</v>
      </c>
      <c r="AB852" s="133">
        <v>-0.19500000000000001</v>
      </c>
      <c r="AC852" s="133">
        <v>-0.19500000000000001</v>
      </c>
      <c r="AD852" s="133">
        <v>-0.186</v>
      </c>
      <c r="AE852" s="133" t="s">
        <v>45</v>
      </c>
      <c r="AF852" s="133">
        <v>44.01</v>
      </c>
      <c r="AG852" s="134">
        <v>8.9625087063364713E-6</v>
      </c>
      <c r="AH852" s="133">
        <v>0.22500000000000001</v>
      </c>
      <c r="AI852" s="133">
        <v>3.24</v>
      </c>
      <c r="AJ852" s="133">
        <v>3.3</v>
      </c>
      <c r="AK852" s="135">
        <v>2.3200000000000001E-14</v>
      </c>
      <c r="AL852" s="235">
        <v>0.52108677907039136</v>
      </c>
      <c r="AM852" s="137">
        <f t="shared" si="177"/>
        <v>1.2089213274433082</v>
      </c>
      <c r="AQ852"/>
      <c r="AR852"/>
      <c r="AS852"/>
    </row>
    <row r="853" spans="1:45" s="198" customFormat="1" x14ac:dyDescent="0.25">
      <c r="A853" s="132" t="s">
        <v>108</v>
      </c>
      <c r="B853" s="132"/>
      <c r="C853" s="133">
        <v>2.1227</v>
      </c>
      <c r="D853" s="132">
        <v>2.97</v>
      </c>
      <c r="E853" s="133">
        <f t="shared" si="176"/>
        <v>1.3991614453290622</v>
      </c>
      <c r="F853" s="133"/>
      <c r="G853" s="133">
        <v>2</v>
      </c>
      <c r="H853" s="133">
        <v>56860</v>
      </c>
      <c r="I853" s="133">
        <v>71</v>
      </c>
      <c r="J853" s="133">
        <v>29</v>
      </c>
      <c r="K853" s="133">
        <v>63.456000000000003</v>
      </c>
      <c r="L853" s="133">
        <v>1.2552000000000001</v>
      </c>
      <c r="M853" s="133"/>
      <c r="N853" s="133">
        <v>0.25</v>
      </c>
      <c r="O853" s="133">
        <v>6.2700000000000006E-2</v>
      </c>
      <c r="P853" s="133">
        <v>4.4379999999999997</v>
      </c>
      <c r="Q853" s="133">
        <v>4.4379999999999997</v>
      </c>
      <c r="R853" s="133">
        <v>5.9960000000000004</v>
      </c>
      <c r="S853" s="133">
        <v>81</v>
      </c>
      <c r="T853" s="133">
        <v>81</v>
      </c>
      <c r="U853" s="133">
        <v>117</v>
      </c>
      <c r="V853" s="133">
        <v>3.78</v>
      </c>
      <c r="W853" s="133">
        <v>3.78</v>
      </c>
      <c r="X853" s="133">
        <v>4.25</v>
      </c>
      <c r="Y853" s="133">
        <v>15</v>
      </c>
      <c r="Z853" s="133">
        <v>15</v>
      </c>
      <c r="AA853" s="133">
        <v>127</v>
      </c>
      <c r="AB853" s="133">
        <v>-0.19500000000000001</v>
      </c>
      <c r="AC853" s="133">
        <v>-0.19500000000000001</v>
      </c>
      <c r="AD853" s="133">
        <v>-0.186</v>
      </c>
      <c r="AE853" s="133" t="s">
        <v>46</v>
      </c>
      <c r="AF853" s="133">
        <v>28</v>
      </c>
      <c r="AG853" s="134">
        <v>1.4859953853764374E-5</v>
      </c>
      <c r="AH853" s="133">
        <v>3.6999999999999998E-2</v>
      </c>
      <c r="AI853" s="133">
        <v>3.13</v>
      </c>
      <c r="AJ853" s="133">
        <v>3.64</v>
      </c>
      <c r="AK853" s="139">
        <v>4.3500000000000002E-16</v>
      </c>
      <c r="AL853" s="235">
        <v>5.4323222262909934E-2</v>
      </c>
      <c r="AM853" s="137">
        <f t="shared" si="177"/>
        <v>2.3630601684365821E-3</v>
      </c>
      <c r="AQ853"/>
      <c r="AR853"/>
      <c r="AS853"/>
    </row>
    <row r="854" spans="1:45" s="198" customFormat="1" x14ac:dyDescent="0.25">
      <c r="A854" s="132" t="s">
        <v>108</v>
      </c>
      <c r="B854" s="132"/>
      <c r="C854" s="133">
        <v>2.1227</v>
      </c>
      <c r="D854" s="132">
        <v>3.25</v>
      </c>
      <c r="E854" s="133">
        <f t="shared" si="176"/>
        <v>1.5310689216563811</v>
      </c>
      <c r="F854" s="133"/>
      <c r="G854" s="133">
        <v>2</v>
      </c>
      <c r="H854" s="133">
        <v>56860</v>
      </c>
      <c r="I854" s="133">
        <v>71</v>
      </c>
      <c r="J854" s="133">
        <v>29</v>
      </c>
      <c r="K854" s="133">
        <v>63.456000000000003</v>
      </c>
      <c r="L854" s="133">
        <v>1.2552000000000001</v>
      </c>
      <c r="M854" s="133"/>
      <c r="N854" s="133">
        <v>0.25</v>
      </c>
      <c r="O854" s="133">
        <v>6.2700000000000006E-2</v>
      </c>
      <c r="P854" s="133">
        <v>4.4379999999999997</v>
      </c>
      <c r="Q854" s="133">
        <v>4.4379999999999997</v>
      </c>
      <c r="R854" s="133">
        <v>5.9960000000000004</v>
      </c>
      <c r="S854" s="133">
        <v>81</v>
      </c>
      <c r="T854" s="133">
        <v>81</v>
      </c>
      <c r="U854" s="133">
        <v>117</v>
      </c>
      <c r="V854" s="133">
        <v>3.78</v>
      </c>
      <c r="W854" s="133">
        <v>3.78</v>
      </c>
      <c r="X854" s="133">
        <v>4.25</v>
      </c>
      <c r="Y854" s="133">
        <v>15</v>
      </c>
      <c r="Z854" s="133">
        <v>15</v>
      </c>
      <c r="AA854" s="133">
        <v>127</v>
      </c>
      <c r="AB854" s="133">
        <v>-0.19500000000000001</v>
      </c>
      <c r="AC854" s="133">
        <v>-0.19500000000000001</v>
      </c>
      <c r="AD854" s="133">
        <v>-0.186</v>
      </c>
      <c r="AE854" s="133" t="s">
        <v>47</v>
      </c>
      <c r="AF854" s="133">
        <v>16.04</v>
      </c>
      <c r="AG854" s="134">
        <v>1.6328551327402565E-5</v>
      </c>
      <c r="AH854" s="133">
        <v>1.0999999999999999E-2</v>
      </c>
      <c r="AI854" s="133">
        <v>3.25</v>
      </c>
      <c r="AJ854" s="133">
        <v>3.8</v>
      </c>
      <c r="AK854" s="139">
        <v>1.4900000000000001E-19</v>
      </c>
      <c r="AL854" s="235">
        <v>0.26934158546657222</v>
      </c>
      <c r="AM854" s="137">
        <f t="shared" si="177"/>
        <v>4.0131896234519261E-6</v>
      </c>
      <c r="AQ854"/>
      <c r="AR854"/>
      <c r="AS854"/>
    </row>
    <row r="855" spans="1:45" s="198" customFormat="1" x14ac:dyDescent="0.25">
      <c r="A855" s="132" t="s">
        <v>108</v>
      </c>
      <c r="B855" s="132"/>
      <c r="C855" s="133">
        <v>2.1227</v>
      </c>
      <c r="D855" s="132">
        <v>3.29</v>
      </c>
      <c r="E855" s="133">
        <f t="shared" si="176"/>
        <v>1.5499128468459979</v>
      </c>
      <c r="F855" s="133"/>
      <c r="G855" s="133">
        <v>2</v>
      </c>
      <c r="H855" s="133">
        <v>56860</v>
      </c>
      <c r="I855" s="133">
        <v>71</v>
      </c>
      <c r="J855" s="133">
        <v>29</v>
      </c>
      <c r="K855" s="133">
        <v>63.456000000000003</v>
      </c>
      <c r="L855" s="133">
        <v>1.2552000000000001</v>
      </c>
      <c r="M855" s="133"/>
      <c r="N855" s="133">
        <v>0.25</v>
      </c>
      <c r="O855" s="133">
        <v>6.2700000000000006E-2</v>
      </c>
      <c r="P855" s="133">
        <v>4.4379999999999997</v>
      </c>
      <c r="Q855" s="133">
        <v>4.4379999999999997</v>
      </c>
      <c r="R855" s="133">
        <v>5.9960000000000004</v>
      </c>
      <c r="S855" s="133">
        <v>81</v>
      </c>
      <c r="T855" s="133">
        <v>81</v>
      </c>
      <c r="U855" s="133">
        <v>117</v>
      </c>
      <c r="V855" s="133">
        <v>3.78</v>
      </c>
      <c r="W855" s="133">
        <v>3.78</v>
      </c>
      <c r="X855" s="133">
        <v>4.25</v>
      </c>
      <c r="Y855" s="133">
        <v>15</v>
      </c>
      <c r="Z855" s="133">
        <v>15</v>
      </c>
      <c r="AA855" s="133">
        <v>127</v>
      </c>
      <c r="AB855" s="133">
        <v>-0.19500000000000001</v>
      </c>
      <c r="AC855" s="133">
        <v>-0.19500000000000001</v>
      </c>
      <c r="AD855" s="133">
        <v>-0.186</v>
      </c>
      <c r="AE855" s="133" t="s">
        <v>48</v>
      </c>
      <c r="AF855" s="133">
        <v>28.05</v>
      </c>
      <c r="AG855" s="133">
        <v>8.597859657763983E-6</v>
      </c>
      <c r="AH855" s="133">
        <v>8.6999999999999994E-2</v>
      </c>
      <c r="AI855" s="133">
        <v>3.59</v>
      </c>
      <c r="AJ855" s="133">
        <v>3.9</v>
      </c>
      <c r="AK855" s="139">
        <v>8.6600000000000004E-21</v>
      </c>
      <c r="AL855" s="235"/>
      <c r="AM855" s="140">
        <f t="shared" si="177"/>
        <v>0</v>
      </c>
      <c r="AQ855"/>
      <c r="AR855"/>
      <c r="AS855"/>
    </row>
    <row r="856" spans="1:45" s="198" customFormat="1" x14ac:dyDescent="0.25">
      <c r="A856" s="132" t="s">
        <v>108</v>
      </c>
      <c r="B856" s="132"/>
      <c r="C856" s="133">
        <v>2.1227</v>
      </c>
      <c r="D856" s="132">
        <v>3.33</v>
      </c>
      <c r="E856" s="133">
        <f t="shared" si="176"/>
        <v>1.568756772035615</v>
      </c>
      <c r="F856" s="133"/>
      <c r="G856" s="133">
        <v>2</v>
      </c>
      <c r="H856" s="133">
        <v>56860</v>
      </c>
      <c r="I856" s="133">
        <v>71</v>
      </c>
      <c r="J856" s="133">
        <v>29</v>
      </c>
      <c r="K856" s="133">
        <v>63.456000000000003</v>
      </c>
      <c r="L856" s="133">
        <v>1.2552000000000001</v>
      </c>
      <c r="M856" s="133"/>
      <c r="N856" s="133">
        <v>0.25</v>
      </c>
      <c r="O856" s="133">
        <v>6.2700000000000006E-2</v>
      </c>
      <c r="P856" s="133">
        <v>4.4379999999999997</v>
      </c>
      <c r="Q856" s="133">
        <v>4.4379999999999997</v>
      </c>
      <c r="R856" s="133">
        <v>5.9960000000000004</v>
      </c>
      <c r="S856" s="133">
        <v>81</v>
      </c>
      <c r="T856" s="133">
        <v>81</v>
      </c>
      <c r="U856" s="133">
        <v>117</v>
      </c>
      <c r="V856" s="133">
        <v>3.78</v>
      </c>
      <c r="W856" s="133">
        <v>3.78</v>
      </c>
      <c r="X856" s="133">
        <v>4.25</v>
      </c>
      <c r="Y856" s="133">
        <v>15</v>
      </c>
      <c r="Z856" s="133">
        <v>15</v>
      </c>
      <c r="AA856" s="133">
        <v>127</v>
      </c>
      <c r="AB856" s="133">
        <v>-0.19500000000000001</v>
      </c>
      <c r="AC856" s="133">
        <v>-0.19500000000000001</v>
      </c>
      <c r="AD856" s="133">
        <v>-0.186</v>
      </c>
      <c r="AE856" s="133" t="s">
        <v>49</v>
      </c>
      <c r="AF856" s="133">
        <v>30.07</v>
      </c>
      <c r="AG856" s="133">
        <v>7.4674534117532306E-6</v>
      </c>
      <c r="AH856" s="133">
        <v>9.9000000000000005E-2</v>
      </c>
      <c r="AI856" s="133">
        <v>3.72</v>
      </c>
      <c r="AJ856" s="133">
        <v>4</v>
      </c>
      <c r="AK856" s="139">
        <v>2.3800000000000002E-21</v>
      </c>
      <c r="AL856" s="235"/>
      <c r="AM856" s="140">
        <f t="shared" si="177"/>
        <v>0</v>
      </c>
      <c r="AQ856"/>
      <c r="AR856"/>
      <c r="AS856"/>
    </row>
    <row r="857" spans="1:45" s="198" customFormat="1" x14ac:dyDescent="0.25">
      <c r="A857" s="132" t="s">
        <v>108</v>
      </c>
      <c r="B857" s="132"/>
      <c r="C857" s="133">
        <v>2.1227</v>
      </c>
      <c r="D857" s="132">
        <v>3.46</v>
      </c>
      <c r="E857" s="133">
        <f t="shared" si="176"/>
        <v>1.6299995289018703</v>
      </c>
      <c r="F857" s="133"/>
      <c r="G857" s="133">
        <v>2</v>
      </c>
      <c r="H857" s="133">
        <v>56860</v>
      </c>
      <c r="I857" s="133">
        <v>71</v>
      </c>
      <c r="J857" s="133">
        <v>29</v>
      </c>
      <c r="K857" s="133">
        <v>63.456000000000003</v>
      </c>
      <c r="L857" s="133">
        <v>1.2552000000000001</v>
      </c>
      <c r="M857" s="133"/>
      <c r="N857" s="133">
        <v>0.25</v>
      </c>
      <c r="O857" s="133">
        <v>6.2700000000000006E-2</v>
      </c>
      <c r="P857" s="133">
        <v>4.4379999999999997</v>
      </c>
      <c r="Q857" s="133">
        <v>4.4379999999999997</v>
      </c>
      <c r="R857" s="133">
        <v>5.9960000000000004</v>
      </c>
      <c r="S857" s="133">
        <v>81</v>
      </c>
      <c r="T857" s="133">
        <v>81</v>
      </c>
      <c r="U857" s="133">
        <v>117</v>
      </c>
      <c r="V857" s="133">
        <v>3.78</v>
      </c>
      <c r="W857" s="133">
        <v>3.78</v>
      </c>
      <c r="X857" s="133">
        <v>4.25</v>
      </c>
      <c r="Y857" s="133">
        <v>15</v>
      </c>
      <c r="Z857" s="133">
        <v>15</v>
      </c>
      <c r="AA857" s="133">
        <v>127</v>
      </c>
      <c r="AB857" s="133">
        <v>-0.19500000000000001</v>
      </c>
      <c r="AC857" s="133">
        <v>-0.19500000000000001</v>
      </c>
      <c r="AD857" s="133">
        <v>-0.186</v>
      </c>
      <c r="AE857" s="133" t="s">
        <v>50</v>
      </c>
      <c r="AF857" s="133">
        <v>42.08</v>
      </c>
      <c r="AG857" s="133">
        <v>4.9578486170417476E-6</v>
      </c>
      <c r="AH857" s="133">
        <v>0.14199999999999999</v>
      </c>
      <c r="AI857" s="133">
        <v>4.03</v>
      </c>
      <c r="AJ857" s="133">
        <v>4.5</v>
      </c>
      <c r="AK857" s="139">
        <v>2.41E-23</v>
      </c>
      <c r="AL857" s="235"/>
      <c r="AM857" s="140">
        <f t="shared" si="177"/>
        <v>0</v>
      </c>
      <c r="AQ857"/>
      <c r="AR857"/>
      <c r="AS857"/>
    </row>
    <row r="858" spans="1:45" s="198" customFormat="1" x14ac:dyDescent="0.25">
      <c r="A858" s="132" t="s">
        <v>108</v>
      </c>
      <c r="B858" s="132"/>
      <c r="C858" s="133">
        <v>2.1227</v>
      </c>
      <c r="D858" s="132">
        <v>3.55</v>
      </c>
      <c r="E858" s="133">
        <f t="shared" si="176"/>
        <v>1.6723983605785084</v>
      </c>
      <c r="F858" s="133"/>
      <c r="G858" s="133">
        <v>2</v>
      </c>
      <c r="H858" s="133">
        <v>56860</v>
      </c>
      <c r="I858" s="133">
        <v>71</v>
      </c>
      <c r="J858" s="133">
        <v>29</v>
      </c>
      <c r="K858" s="133">
        <v>63.456000000000003</v>
      </c>
      <c r="L858" s="133">
        <v>1.2552000000000001</v>
      </c>
      <c r="M858" s="133"/>
      <c r="N858" s="133">
        <v>0.25</v>
      </c>
      <c r="O858" s="133">
        <v>6.2700000000000006E-2</v>
      </c>
      <c r="P858" s="133">
        <v>4.4379999999999997</v>
      </c>
      <c r="Q858" s="133">
        <v>4.4379999999999997</v>
      </c>
      <c r="R858" s="133">
        <v>5.9960000000000004</v>
      </c>
      <c r="S858" s="133">
        <v>81</v>
      </c>
      <c r="T858" s="133">
        <v>81</v>
      </c>
      <c r="U858" s="133">
        <v>117</v>
      </c>
      <c r="V858" s="133">
        <v>3.78</v>
      </c>
      <c r="W858" s="133">
        <v>3.78</v>
      </c>
      <c r="X858" s="133">
        <v>4.25</v>
      </c>
      <c r="Y858" s="133">
        <v>15</v>
      </c>
      <c r="Z858" s="133">
        <v>15</v>
      </c>
      <c r="AA858" s="133">
        <v>127</v>
      </c>
      <c r="AB858" s="133">
        <v>-0.19500000000000001</v>
      </c>
      <c r="AC858" s="133">
        <v>-0.19500000000000001</v>
      </c>
      <c r="AD858" s="133">
        <v>-0.186</v>
      </c>
      <c r="AE858" s="133" t="s">
        <v>51</v>
      </c>
      <c r="AF858" s="133">
        <v>44.1</v>
      </c>
      <c r="AG858" s="133">
        <v>4.5187843755253608E-6</v>
      </c>
      <c r="AH858" s="133">
        <v>0.152</v>
      </c>
      <c r="AI858" s="133">
        <v>4.16</v>
      </c>
      <c r="AJ858" s="133">
        <v>4.3</v>
      </c>
      <c r="AK858" s="139">
        <v>5.5600000000000003E-27</v>
      </c>
      <c r="AL858" s="235"/>
      <c r="AM858" s="140">
        <f t="shared" si="177"/>
        <v>0</v>
      </c>
      <c r="AQ858"/>
      <c r="AR858"/>
      <c r="AS858"/>
    </row>
    <row r="859" spans="1:45" s="198" customFormat="1" x14ac:dyDescent="0.25">
      <c r="A859" s="132" t="s">
        <v>108</v>
      </c>
      <c r="B859" s="132"/>
      <c r="C859" s="133">
        <v>2.1227</v>
      </c>
      <c r="D859" s="132"/>
      <c r="E859" s="133">
        <f t="shared" si="176"/>
        <v>0</v>
      </c>
      <c r="F859" s="133"/>
      <c r="G859" s="133">
        <v>2</v>
      </c>
      <c r="H859" s="133">
        <v>56860</v>
      </c>
      <c r="I859" s="133">
        <v>71</v>
      </c>
      <c r="J859" s="133">
        <v>29</v>
      </c>
      <c r="K859" s="133">
        <v>63.456000000000003</v>
      </c>
      <c r="L859" s="133">
        <v>1.2552000000000001</v>
      </c>
      <c r="M859" s="133"/>
      <c r="N859" s="133">
        <v>0.25</v>
      </c>
      <c r="O859" s="133">
        <v>6.2700000000000006E-2</v>
      </c>
      <c r="P859" s="133">
        <v>4.4379999999999997</v>
      </c>
      <c r="Q859" s="133">
        <v>4.4379999999999997</v>
      </c>
      <c r="R859" s="133">
        <v>5.9960000000000004</v>
      </c>
      <c r="S859" s="133">
        <v>81</v>
      </c>
      <c r="T859" s="133">
        <v>81</v>
      </c>
      <c r="U859" s="133">
        <v>117</v>
      </c>
      <c r="V859" s="133">
        <v>3.78</v>
      </c>
      <c r="W859" s="133">
        <v>3.78</v>
      </c>
      <c r="X859" s="133">
        <v>4.25</v>
      </c>
      <c r="Y859" s="133">
        <v>15</v>
      </c>
      <c r="Z859" s="133">
        <v>15</v>
      </c>
      <c r="AA859" s="133">
        <v>127</v>
      </c>
      <c r="AB859" s="133">
        <v>-0.19500000000000001</v>
      </c>
      <c r="AC859" s="133">
        <v>-0.19500000000000001</v>
      </c>
      <c r="AD859" s="133">
        <v>-0.186</v>
      </c>
      <c r="AE859" s="133" t="s">
        <v>52</v>
      </c>
      <c r="AF859" s="133">
        <v>58.12</v>
      </c>
      <c r="AG859" s="133">
        <v>2.9135357642312415E-6</v>
      </c>
      <c r="AH859" s="133">
        <v>0.2</v>
      </c>
      <c r="AI859" s="133">
        <v>4.5199999999999996</v>
      </c>
      <c r="AJ859" s="133">
        <v>4.5</v>
      </c>
      <c r="AK859" s="135"/>
      <c r="AL859" s="235"/>
      <c r="AM859" s="140">
        <f t="shared" si="177"/>
        <v>0</v>
      </c>
      <c r="AQ859"/>
      <c r="AR859"/>
      <c r="AS859"/>
    </row>
    <row r="860" spans="1:45" s="198" customFormat="1" x14ac:dyDescent="0.25">
      <c r="A860" s="132" t="s">
        <v>108</v>
      </c>
      <c r="B860" s="132"/>
      <c r="C860" s="133">
        <v>2.1227</v>
      </c>
      <c r="D860" s="133"/>
      <c r="E860" s="133">
        <f t="shared" si="176"/>
        <v>0</v>
      </c>
      <c r="F860" s="133"/>
      <c r="G860" s="133">
        <v>2</v>
      </c>
      <c r="H860" s="133">
        <v>56860</v>
      </c>
      <c r="I860" s="133">
        <v>71</v>
      </c>
      <c r="J860" s="133">
        <v>29</v>
      </c>
      <c r="K860" s="133">
        <v>63.456000000000003</v>
      </c>
      <c r="L860" s="133">
        <v>1.2552000000000001</v>
      </c>
      <c r="M860" s="133"/>
      <c r="N860" s="133">
        <v>0.25</v>
      </c>
      <c r="O860" s="133">
        <v>6.2700000000000006E-2</v>
      </c>
      <c r="P860" s="133">
        <v>4.4379999999999997</v>
      </c>
      <c r="Q860" s="133">
        <v>4.4379999999999997</v>
      </c>
      <c r="R860" s="133">
        <v>5.9960000000000004</v>
      </c>
      <c r="S860" s="133">
        <v>81</v>
      </c>
      <c r="T860" s="133">
        <v>81</v>
      </c>
      <c r="U860" s="133">
        <v>117</v>
      </c>
      <c r="V860" s="133">
        <v>3.78</v>
      </c>
      <c r="W860" s="133">
        <v>3.78</v>
      </c>
      <c r="X860" s="133">
        <v>4.25</v>
      </c>
      <c r="Y860" s="133">
        <v>15</v>
      </c>
      <c r="Z860" s="133">
        <v>15</v>
      </c>
      <c r="AA860" s="133">
        <v>127</v>
      </c>
      <c r="AB860" s="133">
        <v>-0.19500000000000001</v>
      </c>
      <c r="AC860" s="133">
        <v>-0.19500000000000001</v>
      </c>
      <c r="AD860" s="133">
        <v>-0.186</v>
      </c>
      <c r="AE860" s="133" t="s">
        <v>58</v>
      </c>
      <c r="AF860" s="133">
        <v>58.12</v>
      </c>
      <c r="AG860" s="133">
        <v>3.1459786150702568E-6</v>
      </c>
      <c r="AH860" s="133">
        <v>0.183</v>
      </c>
      <c r="AI860" s="133">
        <v>4.8</v>
      </c>
      <c r="AJ860" s="133">
        <v>4.42</v>
      </c>
      <c r="AK860" s="135"/>
      <c r="AL860" s="235"/>
      <c r="AM860" s="140">
        <f t="shared" si="177"/>
        <v>0</v>
      </c>
      <c r="AQ860"/>
      <c r="AR860"/>
      <c r="AS860"/>
    </row>
    <row r="861" spans="1:45" s="263" customFormat="1" x14ac:dyDescent="0.25">
      <c r="A861" s="132" t="s">
        <v>108</v>
      </c>
      <c r="B861" s="132"/>
      <c r="C861" s="133">
        <v>2.1227</v>
      </c>
      <c r="D861" s="132">
        <v>3.46</v>
      </c>
      <c r="E861" s="133">
        <f t="shared" ref="E861:E864" si="179">D861/C861</f>
        <v>1.6299995289018703</v>
      </c>
      <c r="F861" s="133"/>
      <c r="G861" s="133">
        <v>2</v>
      </c>
      <c r="H861" s="133">
        <v>56860</v>
      </c>
      <c r="I861" s="133">
        <v>71</v>
      </c>
      <c r="J861" s="133">
        <v>29</v>
      </c>
      <c r="K861" s="133">
        <v>63.456000000000003</v>
      </c>
      <c r="L861" s="133">
        <v>1.2552000000000001</v>
      </c>
      <c r="M861" s="133"/>
      <c r="N861" s="133">
        <v>0.25</v>
      </c>
      <c r="O861" s="133">
        <v>6.2700000000000006E-2</v>
      </c>
      <c r="P861" s="133">
        <v>4.4379999999999997</v>
      </c>
      <c r="Q861" s="133">
        <v>4.4379999999999997</v>
      </c>
      <c r="R861" s="133">
        <v>5.9960000000000004</v>
      </c>
      <c r="S861" s="133">
        <v>81</v>
      </c>
      <c r="T861" s="133">
        <v>81</v>
      </c>
      <c r="U861" s="133">
        <v>117</v>
      </c>
      <c r="V861" s="133">
        <v>3.78</v>
      </c>
      <c r="W861" s="133">
        <v>3.78</v>
      </c>
      <c r="X861" s="133">
        <v>4.25</v>
      </c>
      <c r="Y861" s="133">
        <v>15</v>
      </c>
      <c r="Z861" s="133">
        <v>15</v>
      </c>
      <c r="AA861" s="133">
        <v>127</v>
      </c>
      <c r="AB861" s="133">
        <v>-0.19500000000000001</v>
      </c>
      <c r="AC861" s="133">
        <v>-0.19500000000000001</v>
      </c>
      <c r="AD861" s="133">
        <v>-0.186</v>
      </c>
      <c r="AE861" s="133" t="s">
        <v>53</v>
      </c>
      <c r="AF861" s="133">
        <v>83.8</v>
      </c>
      <c r="AG861" s="133"/>
      <c r="AH861" s="133">
        <v>5.0000000000000001E-3</v>
      </c>
      <c r="AI861" s="133">
        <v>4</v>
      </c>
      <c r="AJ861" s="133">
        <v>3.69</v>
      </c>
      <c r="AK861" s="139">
        <v>5.2300000000000003E-20</v>
      </c>
      <c r="AL861" s="235"/>
      <c r="AM861" s="140">
        <f t="shared" ref="AM861:AM864" si="180">AK861*10000*(AL861)*10000000000</f>
        <v>0</v>
      </c>
    </row>
    <row r="862" spans="1:45" s="263" customFormat="1" x14ac:dyDescent="0.25">
      <c r="A862" s="132" t="s">
        <v>108</v>
      </c>
      <c r="B862" s="132"/>
      <c r="C862" s="133">
        <v>2.1227</v>
      </c>
      <c r="D862" s="132">
        <v>3.55</v>
      </c>
      <c r="E862" s="133">
        <f t="shared" si="179"/>
        <v>1.6723983605785084</v>
      </c>
      <c r="F862" s="133"/>
      <c r="G862" s="133">
        <v>2</v>
      </c>
      <c r="H862" s="133">
        <v>56860</v>
      </c>
      <c r="I862" s="133">
        <v>71</v>
      </c>
      <c r="J862" s="133">
        <v>29</v>
      </c>
      <c r="K862" s="133">
        <v>63.456000000000003</v>
      </c>
      <c r="L862" s="133">
        <v>1.2552000000000001</v>
      </c>
      <c r="M862" s="133"/>
      <c r="N862" s="133">
        <v>0.25</v>
      </c>
      <c r="O862" s="133">
        <v>6.2700000000000006E-2</v>
      </c>
      <c r="P862" s="133">
        <v>4.4379999999999997</v>
      </c>
      <c r="Q862" s="133">
        <v>4.4379999999999997</v>
      </c>
      <c r="R862" s="133">
        <v>5.9960000000000004</v>
      </c>
      <c r="S862" s="133">
        <v>81</v>
      </c>
      <c r="T862" s="133">
        <v>81</v>
      </c>
      <c r="U862" s="133">
        <v>117</v>
      </c>
      <c r="V862" s="133">
        <v>3.78</v>
      </c>
      <c r="W862" s="133">
        <v>3.78</v>
      </c>
      <c r="X862" s="133">
        <v>4.25</v>
      </c>
      <c r="Y862" s="133">
        <v>15</v>
      </c>
      <c r="Z862" s="133">
        <v>15</v>
      </c>
      <c r="AA862" s="133">
        <v>127</v>
      </c>
      <c r="AB862" s="133">
        <v>-0.19500000000000001</v>
      </c>
      <c r="AC862" s="133">
        <v>-0.19500000000000001</v>
      </c>
      <c r="AD862" s="133">
        <v>-0.186</v>
      </c>
      <c r="AE862" s="133" t="s">
        <v>54</v>
      </c>
      <c r="AF862" s="133">
        <v>131.29</v>
      </c>
      <c r="AG862" s="133"/>
      <c r="AH862" s="133">
        <v>8.0000000000000002E-3</v>
      </c>
      <c r="AI862" s="133">
        <v>4.0999999999999996</v>
      </c>
      <c r="AJ862" s="133">
        <v>4.0999999999999996</v>
      </c>
      <c r="AK862" s="139">
        <v>2.3000000000000001E-26</v>
      </c>
      <c r="AL862" s="235"/>
      <c r="AM862" s="140">
        <f t="shared" si="180"/>
        <v>0</v>
      </c>
    </row>
    <row r="863" spans="1:45" s="263" customFormat="1" x14ac:dyDescent="0.25">
      <c r="A863" s="132" t="s">
        <v>108</v>
      </c>
      <c r="B863" s="132"/>
      <c r="C863" s="133">
        <v>2.1227</v>
      </c>
      <c r="D863" s="132"/>
      <c r="E863" s="133">
        <f t="shared" si="179"/>
        <v>0</v>
      </c>
      <c r="F863" s="133"/>
      <c r="G863" s="133">
        <v>2</v>
      </c>
      <c r="H863" s="133">
        <v>56860</v>
      </c>
      <c r="I863" s="133">
        <v>71</v>
      </c>
      <c r="J863" s="133">
        <v>29</v>
      </c>
      <c r="K863" s="133">
        <v>63.456000000000003</v>
      </c>
      <c r="L863" s="133">
        <v>1.2552000000000001</v>
      </c>
      <c r="M863" s="133"/>
      <c r="N863" s="133">
        <v>0.25</v>
      </c>
      <c r="O863" s="133">
        <v>6.2700000000000006E-2</v>
      </c>
      <c r="P863" s="133">
        <v>4.4379999999999997</v>
      </c>
      <c r="Q863" s="133">
        <v>4.4379999999999997</v>
      </c>
      <c r="R863" s="133">
        <v>5.9960000000000004</v>
      </c>
      <c r="S863" s="133">
        <v>81</v>
      </c>
      <c r="T863" s="133">
        <v>81</v>
      </c>
      <c r="U863" s="133">
        <v>117</v>
      </c>
      <c r="V863" s="133">
        <v>3.78</v>
      </c>
      <c r="W863" s="133">
        <v>3.78</v>
      </c>
      <c r="X863" s="133">
        <v>4.25</v>
      </c>
      <c r="Y863" s="133">
        <v>15</v>
      </c>
      <c r="Z863" s="133">
        <v>15</v>
      </c>
      <c r="AA863" s="133">
        <v>127</v>
      </c>
      <c r="AB863" s="133">
        <v>-0.19500000000000001</v>
      </c>
      <c r="AC863" s="133">
        <v>-0.19500000000000001</v>
      </c>
      <c r="AD863" s="133">
        <v>-0.186</v>
      </c>
      <c r="AE863" s="133" t="s">
        <v>55</v>
      </c>
      <c r="AF863" s="133">
        <v>146.06</v>
      </c>
      <c r="AG863" s="133"/>
      <c r="AH863" s="133">
        <v>0.21</v>
      </c>
      <c r="AI863" s="133">
        <v>5.13</v>
      </c>
      <c r="AJ863" s="133">
        <v>5.0999999999999996</v>
      </c>
      <c r="AK863" s="135"/>
      <c r="AL863" s="235"/>
      <c r="AM863" s="140">
        <f t="shared" si="180"/>
        <v>0</v>
      </c>
    </row>
    <row r="864" spans="1:45" s="263" customFormat="1" x14ac:dyDescent="0.25">
      <c r="A864" s="132" t="s">
        <v>108</v>
      </c>
      <c r="B864" s="132"/>
      <c r="C864" s="133">
        <v>2.1227</v>
      </c>
      <c r="D864" s="133"/>
      <c r="E864" s="133">
        <f t="shared" si="179"/>
        <v>0</v>
      </c>
      <c r="F864" s="133"/>
      <c r="G864" s="133">
        <v>2</v>
      </c>
      <c r="H864" s="133">
        <v>56860</v>
      </c>
      <c r="I864" s="133">
        <v>71</v>
      </c>
      <c r="J864" s="133">
        <v>29</v>
      </c>
      <c r="K864" s="133">
        <v>63.456000000000003</v>
      </c>
      <c r="L864" s="133">
        <v>1.2552000000000001</v>
      </c>
      <c r="M864" s="133"/>
      <c r="N864" s="133">
        <v>0.25</v>
      </c>
      <c r="O864" s="133">
        <v>6.2700000000000006E-2</v>
      </c>
      <c r="P864" s="133">
        <v>4.4379999999999997</v>
      </c>
      <c r="Q864" s="133">
        <v>4.4379999999999997</v>
      </c>
      <c r="R864" s="133">
        <v>5.9960000000000004</v>
      </c>
      <c r="S864" s="133">
        <v>81</v>
      </c>
      <c r="T864" s="133">
        <v>81</v>
      </c>
      <c r="U864" s="133">
        <v>117</v>
      </c>
      <c r="V864" s="133">
        <v>3.78</v>
      </c>
      <c r="W864" s="133">
        <v>3.78</v>
      </c>
      <c r="X864" s="133">
        <v>4.25</v>
      </c>
      <c r="Y864" s="133">
        <v>15</v>
      </c>
      <c r="Z864" s="133">
        <v>15</v>
      </c>
      <c r="AA864" s="133">
        <v>127</v>
      </c>
      <c r="AB864" s="133">
        <v>-0.19500000000000001</v>
      </c>
      <c r="AC864" s="133">
        <v>-0.19500000000000001</v>
      </c>
      <c r="AD864" s="133">
        <v>-0.186</v>
      </c>
      <c r="AE864" s="133" t="s">
        <v>56</v>
      </c>
      <c r="AF864" s="133">
        <v>222</v>
      </c>
      <c r="AG864" s="133"/>
      <c r="AH864" s="133">
        <v>8.0000000000000002E-3</v>
      </c>
      <c r="AI864" s="133">
        <v>4.2</v>
      </c>
      <c r="AJ864" s="133">
        <v>4.2</v>
      </c>
      <c r="AK864" s="135">
        <v>5.3200000000000002E-28</v>
      </c>
      <c r="AL864" s="235"/>
      <c r="AM864" s="140">
        <f t="shared" si="180"/>
        <v>0</v>
      </c>
    </row>
    <row r="865" spans="1:45" s="263" customFormat="1" x14ac:dyDescent="0.25">
      <c r="A865" s="111" t="s">
        <v>109</v>
      </c>
      <c r="B865" s="111"/>
      <c r="C865" s="112">
        <v>2.4327999999999999</v>
      </c>
      <c r="D865" s="112">
        <v>2.75</v>
      </c>
      <c r="E865" s="112">
        <f t="shared" si="176"/>
        <v>1.1303847418612298</v>
      </c>
      <c r="F865" s="112"/>
      <c r="G865" s="112">
        <v>2.0920000000000001</v>
      </c>
      <c r="H865" s="112">
        <v>52743</v>
      </c>
      <c r="I865" s="112">
        <v>71</v>
      </c>
      <c r="J865" s="112">
        <v>12</v>
      </c>
      <c r="K865" s="112">
        <v>24.305</v>
      </c>
      <c r="L865" s="112">
        <v>1.3859999999999999</v>
      </c>
      <c r="M865" s="112"/>
      <c r="N865" s="112">
        <v>0.25</v>
      </c>
      <c r="O865" s="112">
        <v>6.2700000000000006E-2</v>
      </c>
      <c r="P865" s="112">
        <v>4.4379999999999997</v>
      </c>
      <c r="Q865" s="112">
        <v>4.4379999999999997</v>
      </c>
      <c r="R865" s="112">
        <v>5.9960000000000004</v>
      </c>
      <c r="S865" s="112">
        <v>81</v>
      </c>
      <c r="T865" s="112">
        <v>81</v>
      </c>
      <c r="U865" s="112">
        <v>117</v>
      </c>
      <c r="V865" s="112">
        <v>3.78</v>
      </c>
      <c r="W865" s="112">
        <v>3.78</v>
      </c>
      <c r="X865" s="112">
        <v>2.278</v>
      </c>
      <c r="Y865" s="112">
        <v>15</v>
      </c>
      <c r="Z865" s="112">
        <v>15</v>
      </c>
      <c r="AA865" s="112">
        <v>1</v>
      </c>
      <c r="AB865" s="112">
        <v>-0.215</v>
      </c>
      <c r="AC865" s="112">
        <v>-0.215</v>
      </c>
      <c r="AD865" s="112">
        <v>4.2999999999999997E-2</v>
      </c>
      <c r="AE865" s="112" t="s">
        <v>42</v>
      </c>
      <c r="AF865" s="112">
        <v>4.0019999999999998</v>
      </c>
      <c r="AG865" s="113">
        <v>1.213598928416634E-4</v>
      </c>
      <c r="AH865" s="112">
        <v>-0.39</v>
      </c>
      <c r="AI865" s="112">
        <v>2.66</v>
      </c>
      <c r="AJ865" s="112">
        <v>2.6</v>
      </c>
      <c r="AK865" s="122">
        <v>5.0000000000000001E-9</v>
      </c>
      <c r="AL865" s="227"/>
      <c r="AM865" s="115">
        <f t="shared" si="177"/>
        <v>0</v>
      </c>
    </row>
    <row r="866" spans="1:45" s="263" customFormat="1" x14ac:dyDescent="0.25">
      <c r="A866" s="111" t="s">
        <v>109</v>
      </c>
      <c r="B866" s="111"/>
      <c r="C866" s="112">
        <v>2.4327999999999999</v>
      </c>
      <c r="D866" s="112">
        <v>2.99</v>
      </c>
      <c r="E866" s="112">
        <f t="shared" si="176"/>
        <v>1.2290365011509374</v>
      </c>
      <c r="F866" s="112"/>
      <c r="G866" s="112">
        <v>2.0920000000000001</v>
      </c>
      <c r="H866" s="112">
        <v>52743</v>
      </c>
      <c r="I866" s="112">
        <v>71</v>
      </c>
      <c r="J866" s="112">
        <v>12</v>
      </c>
      <c r="K866" s="112">
        <v>24.305</v>
      </c>
      <c r="L866" s="112">
        <v>1.3859999999999999</v>
      </c>
      <c r="M866" s="112"/>
      <c r="N866" s="112">
        <v>0.25</v>
      </c>
      <c r="O866" s="112">
        <v>6.2700000000000006E-2</v>
      </c>
      <c r="P866" s="112">
        <v>4.4379999999999997</v>
      </c>
      <c r="Q866" s="112">
        <v>4.4379999999999997</v>
      </c>
      <c r="R866" s="112">
        <v>5.9960000000000004</v>
      </c>
      <c r="S866" s="112">
        <v>81</v>
      </c>
      <c r="T866" s="112">
        <v>81</v>
      </c>
      <c r="U866" s="112">
        <v>117</v>
      </c>
      <c r="V866" s="112">
        <v>3.78</v>
      </c>
      <c r="W866" s="112">
        <v>3.78</v>
      </c>
      <c r="X866" s="112">
        <v>2.278</v>
      </c>
      <c r="Y866" s="112">
        <v>15</v>
      </c>
      <c r="Z866" s="112">
        <v>15</v>
      </c>
      <c r="AA866" s="112">
        <v>1</v>
      </c>
      <c r="AB866" s="112">
        <v>-0.215</v>
      </c>
      <c r="AC866" s="112">
        <v>-0.215</v>
      </c>
      <c r="AD866" s="112">
        <v>4.2999999999999997E-2</v>
      </c>
      <c r="AE866" s="112" t="s">
        <v>43</v>
      </c>
      <c r="AF866" s="112">
        <v>2.0099999999999998</v>
      </c>
      <c r="AG866" s="113">
        <v>1.0828692705685033E-4</v>
      </c>
      <c r="AH866" s="112">
        <v>-0.217</v>
      </c>
      <c r="AI866" s="112">
        <v>2.76</v>
      </c>
      <c r="AJ866" s="112">
        <v>2.89</v>
      </c>
      <c r="AK866" s="122">
        <v>1.0000000000000001E-9</v>
      </c>
      <c r="AL866" s="227">
        <v>8.9999999999999993E-3</v>
      </c>
      <c r="AM866" s="115">
        <f t="shared" si="177"/>
        <v>900</v>
      </c>
    </row>
    <row r="867" spans="1:45" s="263" customFormat="1" x14ac:dyDescent="0.25">
      <c r="A867" s="111" t="s">
        <v>109</v>
      </c>
      <c r="B867" s="111"/>
      <c r="C867" s="112">
        <v>2.4327999999999999</v>
      </c>
      <c r="D867" s="112">
        <v>3.21</v>
      </c>
      <c r="E867" s="112">
        <f t="shared" si="176"/>
        <v>1.3194672804998357</v>
      </c>
      <c r="F867" s="112"/>
      <c r="G867" s="112">
        <v>2.0920000000000001</v>
      </c>
      <c r="H867" s="112">
        <v>52743</v>
      </c>
      <c r="I867" s="112">
        <v>71</v>
      </c>
      <c r="J867" s="112">
        <v>12</v>
      </c>
      <c r="K867" s="112">
        <v>24.305</v>
      </c>
      <c r="L867" s="112">
        <v>1.3859999999999999</v>
      </c>
      <c r="M867" s="112"/>
      <c r="N867" s="112">
        <v>0.25</v>
      </c>
      <c r="O867" s="112">
        <v>6.2700000000000006E-2</v>
      </c>
      <c r="P867" s="112">
        <v>4.4379999999999997</v>
      </c>
      <c r="Q867" s="112">
        <v>4.4379999999999997</v>
      </c>
      <c r="R867" s="112">
        <v>5.9960000000000004</v>
      </c>
      <c r="S867" s="112">
        <v>81</v>
      </c>
      <c r="T867" s="112">
        <v>81</v>
      </c>
      <c r="U867" s="112">
        <v>117</v>
      </c>
      <c r="V867" s="112">
        <v>3.78</v>
      </c>
      <c r="W867" s="112">
        <v>3.78</v>
      </c>
      <c r="X867" s="112">
        <v>2.278</v>
      </c>
      <c r="Y867" s="112">
        <v>15</v>
      </c>
      <c r="Z867" s="112">
        <v>15</v>
      </c>
      <c r="AA867" s="112">
        <v>1</v>
      </c>
      <c r="AB867" s="112">
        <v>-0.215</v>
      </c>
      <c r="AC867" s="112">
        <v>-0.215</v>
      </c>
      <c r="AD867" s="112">
        <v>4.2999999999999997E-2</v>
      </c>
      <c r="AE867" s="112" t="s">
        <v>44</v>
      </c>
      <c r="AF867" s="112">
        <v>31.998999999999999</v>
      </c>
      <c r="AG867" s="113">
        <v>1.5402755908922099E-5</v>
      </c>
      <c r="AH867" s="112">
        <v>2.1999999999999999E-2</v>
      </c>
      <c r="AI867" s="112">
        <v>2.94</v>
      </c>
      <c r="AJ867" s="112">
        <v>3.46</v>
      </c>
      <c r="AK867" s="122">
        <v>1.7199999999999999E-12</v>
      </c>
      <c r="AL867" s="227"/>
      <c r="AM867" s="115">
        <f t="shared" si="177"/>
        <v>0</v>
      </c>
    </row>
    <row r="868" spans="1:45" s="263" customFormat="1" x14ac:dyDescent="0.25">
      <c r="A868" s="111" t="s">
        <v>109</v>
      </c>
      <c r="B868" s="111"/>
      <c r="C868" s="112">
        <v>2.4327999999999999</v>
      </c>
      <c r="D868" s="111">
        <v>3.23</v>
      </c>
      <c r="E868" s="112">
        <f t="shared" si="176"/>
        <v>1.3276882604406446</v>
      </c>
      <c r="F868" s="112"/>
      <c r="G868" s="112">
        <v>2.0920000000000001</v>
      </c>
      <c r="H868" s="112">
        <v>52743</v>
      </c>
      <c r="I868" s="112">
        <v>71</v>
      </c>
      <c r="J868" s="112">
        <v>12</v>
      </c>
      <c r="K868" s="112">
        <v>24.305</v>
      </c>
      <c r="L868" s="112">
        <v>1.3859999999999999</v>
      </c>
      <c r="M868" s="112"/>
      <c r="N868" s="112">
        <v>0.25</v>
      </c>
      <c r="O868" s="112">
        <v>6.2700000000000006E-2</v>
      </c>
      <c r="P868" s="112">
        <v>4.4379999999999997</v>
      </c>
      <c r="Q868" s="112">
        <v>4.4379999999999997</v>
      </c>
      <c r="R868" s="112">
        <v>5.9960000000000004</v>
      </c>
      <c r="S868" s="112">
        <v>81</v>
      </c>
      <c r="T868" s="112">
        <v>81</v>
      </c>
      <c r="U868" s="112">
        <v>117</v>
      </c>
      <c r="V868" s="112">
        <v>3.78</v>
      </c>
      <c r="W868" s="112">
        <v>3.78</v>
      </c>
      <c r="X868" s="112">
        <v>2.278</v>
      </c>
      <c r="Y868" s="112">
        <v>15</v>
      </c>
      <c r="Z868" s="112">
        <v>15</v>
      </c>
      <c r="AA868" s="112">
        <v>1</v>
      </c>
      <c r="AB868" s="112">
        <v>-0.215</v>
      </c>
      <c r="AC868" s="112">
        <v>-0.215</v>
      </c>
      <c r="AD868" s="112">
        <v>4.2999999999999997E-2</v>
      </c>
      <c r="AE868" s="112" t="s">
        <v>45</v>
      </c>
      <c r="AF868" s="112">
        <v>44.01</v>
      </c>
      <c r="AG868" s="113">
        <v>8.9625087063364713E-6</v>
      </c>
      <c r="AH868" s="112">
        <v>0.22500000000000001</v>
      </c>
      <c r="AI868" s="112">
        <v>3.24</v>
      </c>
      <c r="AJ868" s="112">
        <v>3.3</v>
      </c>
      <c r="AK868" s="122">
        <v>3.0000000000000001E-12</v>
      </c>
      <c r="AL868" s="227">
        <v>0.41224577843442106</v>
      </c>
      <c r="AM868" s="115">
        <f t="shared" si="177"/>
        <v>123.67373353032634</v>
      </c>
    </row>
    <row r="869" spans="1:45" s="263" customFormat="1" x14ac:dyDescent="0.25">
      <c r="A869" s="111" t="s">
        <v>109</v>
      </c>
      <c r="B869" s="111"/>
      <c r="C869" s="112">
        <v>2.4327999999999999</v>
      </c>
      <c r="D869" s="111">
        <v>3.39</v>
      </c>
      <c r="E869" s="112">
        <f t="shared" si="176"/>
        <v>1.3934560999671162</v>
      </c>
      <c r="F869" s="112"/>
      <c r="G869" s="112">
        <v>2.0920000000000001</v>
      </c>
      <c r="H869" s="112">
        <v>52743</v>
      </c>
      <c r="I869" s="112">
        <v>71</v>
      </c>
      <c r="J869" s="112">
        <v>12</v>
      </c>
      <c r="K869" s="112">
        <v>24.305</v>
      </c>
      <c r="L869" s="112">
        <v>1.3859999999999999</v>
      </c>
      <c r="M869" s="112"/>
      <c r="N869" s="112">
        <v>0.25</v>
      </c>
      <c r="O869" s="112">
        <v>6.2700000000000006E-2</v>
      </c>
      <c r="P869" s="112">
        <v>4.4379999999999997</v>
      </c>
      <c r="Q869" s="112">
        <v>4.4379999999999997</v>
      </c>
      <c r="R869" s="112">
        <v>5.9960000000000004</v>
      </c>
      <c r="S869" s="112">
        <v>81</v>
      </c>
      <c r="T869" s="112">
        <v>81</v>
      </c>
      <c r="U869" s="112">
        <v>117</v>
      </c>
      <c r="V869" s="112">
        <v>3.78</v>
      </c>
      <c r="W869" s="112">
        <v>3.78</v>
      </c>
      <c r="X869" s="112">
        <v>2.278</v>
      </c>
      <c r="Y869" s="112">
        <v>15</v>
      </c>
      <c r="Z869" s="112">
        <v>15</v>
      </c>
      <c r="AA869" s="112">
        <v>1</v>
      </c>
      <c r="AB869" s="112">
        <v>-0.215</v>
      </c>
      <c r="AC869" s="112">
        <v>-0.215</v>
      </c>
      <c r="AD869" s="112">
        <v>4.2999999999999997E-2</v>
      </c>
      <c r="AE869" s="112" t="s">
        <v>46</v>
      </c>
      <c r="AF869" s="112">
        <v>28</v>
      </c>
      <c r="AG869" s="113">
        <v>1.4859953853764374E-5</v>
      </c>
      <c r="AH869" s="112">
        <v>3.6999999999999998E-2</v>
      </c>
      <c r="AI869" s="112">
        <v>3.13</v>
      </c>
      <c r="AJ869" s="112">
        <v>3.64</v>
      </c>
      <c r="AK869" s="129">
        <v>8.5099999999999998E-14</v>
      </c>
      <c r="AL869" s="227">
        <v>5.0242076105486651E-2</v>
      </c>
      <c r="AM869" s="115">
        <f t="shared" si="177"/>
        <v>0.42756006765769139</v>
      </c>
    </row>
    <row r="870" spans="1:45" s="263" customFormat="1" x14ac:dyDescent="0.25">
      <c r="A870" s="111" t="s">
        <v>109</v>
      </c>
      <c r="B870" s="111"/>
      <c r="C870" s="112">
        <v>2.4327999999999999</v>
      </c>
      <c r="D870" s="111">
        <v>3.62</v>
      </c>
      <c r="E870" s="112">
        <f t="shared" si="176"/>
        <v>1.487997369286419</v>
      </c>
      <c r="F870" s="112"/>
      <c r="G870" s="112">
        <v>2.0920000000000001</v>
      </c>
      <c r="H870" s="112">
        <v>52743</v>
      </c>
      <c r="I870" s="112">
        <v>71</v>
      </c>
      <c r="J870" s="112">
        <v>12</v>
      </c>
      <c r="K870" s="112">
        <v>24.305</v>
      </c>
      <c r="L870" s="112">
        <v>1.3859999999999999</v>
      </c>
      <c r="M870" s="112"/>
      <c r="N870" s="112">
        <v>0.25</v>
      </c>
      <c r="O870" s="112">
        <v>6.2700000000000006E-2</v>
      </c>
      <c r="P870" s="112">
        <v>4.4379999999999997</v>
      </c>
      <c r="Q870" s="112">
        <v>4.4379999999999997</v>
      </c>
      <c r="R870" s="112">
        <v>5.9960000000000004</v>
      </c>
      <c r="S870" s="112">
        <v>81</v>
      </c>
      <c r="T870" s="112">
        <v>81</v>
      </c>
      <c r="U870" s="112">
        <v>117</v>
      </c>
      <c r="V870" s="112">
        <v>3.78</v>
      </c>
      <c r="W870" s="112">
        <v>3.78</v>
      </c>
      <c r="X870" s="112">
        <v>2.278</v>
      </c>
      <c r="Y870" s="112">
        <v>15</v>
      </c>
      <c r="Z870" s="112">
        <v>15</v>
      </c>
      <c r="AA870" s="112">
        <v>1</v>
      </c>
      <c r="AB870" s="112">
        <v>-0.215</v>
      </c>
      <c r="AC870" s="112">
        <v>-0.215</v>
      </c>
      <c r="AD870" s="112">
        <v>4.2999999999999997E-2</v>
      </c>
      <c r="AE870" s="112" t="s">
        <v>47</v>
      </c>
      <c r="AF870" s="112">
        <v>16.04</v>
      </c>
      <c r="AG870" s="113">
        <v>1.6328551327402565E-5</v>
      </c>
      <c r="AH870" s="112">
        <v>1.0999999999999999E-2</v>
      </c>
      <c r="AI870" s="112">
        <v>3.25</v>
      </c>
      <c r="AJ870" s="112">
        <v>3.8</v>
      </c>
      <c r="AK870" s="129">
        <v>1.43E-15</v>
      </c>
      <c r="AL870" s="227">
        <v>0.19939732181193098</v>
      </c>
      <c r="AM870" s="115">
        <f t="shared" si="177"/>
        <v>2.8513817019106134E-2</v>
      </c>
    </row>
    <row r="871" spans="1:45" s="263" customFormat="1" x14ac:dyDescent="0.25">
      <c r="A871" s="111" t="s">
        <v>109</v>
      </c>
      <c r="B871" s="111"/>
      <c r="C871" s="112">
        <v>2.4327999999999999</v>
      </c>
      <c r="D871" s="111">
        <v>3.65</v>
      </c>
      <c r="E871" s="112">
        <f t="shared" si="176"/>
        <v>1.5003288391976324</v>
      </c>
      <c r="F871" s="112"/>
      <c r="G871" s="112">
        <v>2.0920000000000001</v>
      </c>
      <c r="H871" s="112">
        <v>52743</v>
      </c>
      <c r="I871" s="112">
        <v>71</v>
      </c>
      <c r="J871" s="112">
        <v>12</v>
      </c>
      <c r="K871" s="112">
        <v>24.305</v>
      </c>
      <c r="L871" s="112">
        <v>1.3859999999999999</v>
      </c>
      <c r="M871" s="112"/>
      <c r="N871" s="112">
        <v>0.25</v>
      </c>
      <c r="O871" s="112">
        <v>6.2700000000000006E-2</v>
      </c>
      <c r="P871" s="112">
        <v>4.4379999999999997</v>
      </c>
      <c r="Q871" s="112">
        <v>4.4379999999999997</v>
      </c>
      <c r="R871" s="112">
        <v>5.9960000000000004</v>
      </c>
      <c r="S871" s="112">
        <v>81</v>
      </c>
      <c r="T871" s="112">
        <v>81</v>
      </c>
      <c r="U871" s="112">
        <v>117</v>
      </c>
      <c r="V871" s="112">
        <v>3.78</v>
      </c>
      <c r="W871" s="112">
        <v>3.78</v>
      </c>
      <c r="X871" s="112">
        <v>2.278</v>
      </c>
      <c r="Y871" s="112">
        <v>15</v>
      </c>
      <c r="Z871" s="112">
        <v>15</v>
      </c>
      <c r="AA871" s="112">
        <v>1</v>
      </c>
      <c r="AB871" s="112">
        <v>-0.215</v>
      </c>
      <c r="AC871" s="112">
        <v>-0.215</v>
      </c>
      <c r="AD871" s="112">
        <v>4.2999999999999997E-2</v>
      </c>
      <c r="AE871" s="112" t="s">
        <v>48</v>
      </c>
      <c r="AF871" s="112">
        <v>28.05</v>
      </c>
      <c r="AG871" s="112">
        <v>8.597859657763983E-6</v>
      </c>
      <c r="AH871" s="112">
        <v>8.6999999999999994E-2</v>
      </c>
      <c r="AI871" s="112">
        <v>3.59</v>
      </c>
      <c r="AJ871" s="112">
        <v>3.9</v>
      </c>
      <c r="AK871" s="129">
        <v>8.8E-17</v>
      </c>
      <c r="AL871" s="227"/>
      <c r="AM871" s="117">
        <f t="shared" si="177"/>
        <v>0</v>
      </c>
    </row>
    <row r="872" spans="1:45" s="263" customFormat="1" x14ac:dyDescent="0.25">
      <c r="A872" s="111" t="s">
        <v>109</v>
      </c>
      <c r="B872" s="111"/>
      <c r="C872" s="112">
        <v>2.4327999999999999</v>
      </c>
      <c r="D872" s="111">
        <v>3.7</v>
      </c>
      <c r="E872" s="112">
        <f t="shared" si="176"/>
        <v>1.5208812890496548</v>
      </c>
      <c r="F872" s="112"/>
      <c r="G872" s="112">
        <v>2.0920000000000001</v>
      </c>
      <c r="H872" s="112">
        <v>52743</v>
      </c>
      <c r="I872" s="112">
        <v>71</v>
      </c>
      <c r="J872" s="112">
        <v>12</v>
      </c>
      <c r="K872" s="112">
        <v>24.305</v>
      </c>
      <c r="L872" s="112">
        <v>1.3859999999999999</v>
      </c>
      <c r="M872" s="112"/>
      <c r="N872" s="112">
        <v>0.25</v>
      </c>
      <c r="O872" s="112">
        <v>6.2700000000000006E-2</v>
      </c>
      <c r="P872" s="112">
        <v>4.4379999999999997</v>
      </c>
      <c r="Q872" s="112">
        <v>4.4379999999999997</v>
      </c>
      <c r="R872" s="112">
        <v>5.9960000000000004</v>
      </c>
      <c r="S872" s="112">
        <v>81</v>
      </c>
      <c r="T872" s="112">
        <v>81</v>
      </c>
      <c r="U872" s="112">
        <v>117</v>
      </c>
      <c r="V872" s="112">
        <v>3.78</v>
      </c>
      <c r="W872" s="112">
        <v>3.78</v>
      </c>
      <c r="X872" s="112">
        <v>2.278</v>
      </c>
      <c r="Y872" s="112">
        <v>15</v>
      </c>
      <c r="Z872" s="112">
        <v>15</v>
      </c>
      <c r="AA872" s="112">
        <v>1</v>
      </c>
      <c r="AB872" s="112">
        <v>-0.215</v>
      </c>
      <c r="AC872" s="112">
        <v>-0.215</v>
      </c>
      <c r="AD872" s="112">
        <v>4.2999999999999997E-2</v>
      </c>
      <c r="AE872" s="112" t="s">
        <v>49</v>
      </c>
      <c r="AF872" s="112">
        <v>30.07</v>
      </c>
      <c r="AG872" s="112">
        <v>7.4674534117532306E-6</v>
      </c>
      <c r="AH872" s="112">
        <v>9.9000000000000005E-2</v>
      </c>
      <c r="AI872" s="112">
        <v>3.72</v>
      </c>
      <c r="AJ872" s="112">
        <v>4</v>
      </c>
      <c r="AK872" s="129">
        <v>2.3600000000000001E-17</v>
      </c>
      <c r="AL872" s="227"/>
      <c r="AM872" s="117">
        <f t="shared" si="177"/>
        <v>0</v>
      </c>
    </row>
    <row r="873" spans="1:45" s="198" customFormat="1" x14ac:dyDescent="0.25">
      <c r="A873" s="111" t="s">
        <v>109</v>
      </c>
      <c r="B873" s="111"/>
      <c r="C873" s="112">
        <v>2.4327999999999999</v>
      </c>
      <c r="D873" s="111">
        <v>3.7</v>
      </c>
      <c r="E873" s="112">
        <f t="shared" si="176"/>
        <v>1.5208812890496548</v>
      </c>
      <c r="F873" s="112"/>
      <c r="G873" s="112">
        <v>2.0920000000000001</v>
      </c>
      <c r="H873" s="112">
        <v>52743</v>
      </c>
      <c r="I873" s="112">
        <v>71</v>
      </c>
      <c r="J873" s="112">
        <v>12</v>
      </c>
      <c r="K873" s="112">
        <v>24.305</v>
      </c>
      <c r="L873" s="112">
        <v>1.3859999999999999</v>
      </c>
      <c r="M873" s="112"/>
      <c r="N873" s="112">
        <v>0.25</v>
      </c>
      <c r="O873" s="112">
        <v>6.2700000000000006E-2</v>
      </c>
      <c r="P873" s="112">
        <v>4.4379999999999997</v>
      </c>
      <c r="Q873" s="112">
        <v>4.4379999999999997</v>
      </c>
      <c r="R873" s="112">
        <v>5.9960000000000004</v>
      </c>
      <c r="S873" s="112">
        <v>81</v>
      </c>
      <c r="T873" s="112">
        <v>81</v>
      </c>
      <c r="U873" s="112">
        <v>117</v>
      </c>
      <c r="V873" s="112">
        <v>3.78</v>
      </c>
      <c r="W873" s="112">
        <v>3.78</v>
      </c>
      <c r="X873" s="112">
        <v>2.278</v>
      </c>
      <c r="Y873" s="112">
        <v>15</v>
      </c>
      <c r="Z873" s="112">
        <v>15</v>
      </c>
      <c r="AA873" s="112">
        <v>1</v>
      </c>
      <c r="AB873" s="112">
        <v>-0.215</v>
      </c>
      <c r="AC873" s="112">
        <v>-0.215</v>
      </c>
      <c r="AD873" s="112">
        <v>4.2999999999999997E-2</v>
      </c>
      <c r="AE873" s="112" t="s">
        <v>50</v>
      </c>
      <c r="AF873" s="112">
        <v>42.08</v>
      </c>
      <c r="AG873" s="112">
        <v>4.9578486170417476E-6</v>
      </c>
      <c r="AH873" s="112">
        <v>0.14199999999999999</v>
      </c>
      <c r="AI873" s="112">
        <v>4.03</v>
      </c>
      <c r="AJ873" s="112">
        <v>4.5</v>
      </c>
      <c r="AK873" s="129">
        <v>1.9399999999999999E-19</v>
      </c>
      <c r="AL873" s="227"/>
      <c r="AM873" s="117">
        <f t="shared" si="177"/>
        <v>0</v>
      </c>
      <c r="AQ873"/>
      <c r="AR873"/>
      <c r="AS873"/>
    </row>
    <row r="874" spans="1:45" s="198" customFormat="1" x14ac:dyDescent="0.25">
      <c r="A874" s="111" t="s">
        <v>109</v>
      </c>
      <c r="B874" s="111"/>
      <c r="C874" s="112">
        <v>2.4327999999999999</v>
      </c>
      <c r="D874" s="111">
        <v>3.7</v>
      </c>
      <c r="E874" s="112">
        <f t="shared" si="176"/>
        <v>1.5208812890496548</v>
      </c>
      <c r="F874" s="112"/>
      <c r="G874" s="112">
        <v>2.0920000000000001</v>
      </c>
      <c r="H874" s="112">
        <v>52743</v>
      </c>
      <c r="I874" s="112">
        <v>71</v>
      </c>
      <c r="J874" s="112">
        <v>12</v>
      </c>
      <c r="K874" s="112">
        <v>24.305</v>
      </c>
      <c r="L874" s="112">
        <v>1.3859999999999999</v>
      </c>
      <c r="M874" s="112"/>
      <c r="N874" s="112">
        <v>0.25</v>
      </c>
      <c r="O874" s="112">
        <v>6.2700000000000006E-2</v>
      </c>
      <c r="P874" s="112">
        <v>4.4379999999999997</v>
      </c>
      <c r="Q874" s="112">
        <v>4.4379999999999997</v>
      </c>
      <c r="R874" s="112">
        <v>5.9960000000000004</v>
      </c>
      <c r="S874" s="112">
        <v>81</v>
      </c>
      <c r="T874" s="112">
        <v>81</v>
      </c>
      <c r="U874" s="112">
        <v>117</v>
      </c>
      <c r="V874" s="112">
        <v>3.78</v>
      </c>
      <c r="W874" s="112">
        <v>3.78</v>
      </c>
      <c r="X874" s="112">
        <v>2.278</v>
      </c>
      <c r="Y874" s="112">
        <v>15</v>
      </c>
      <c r="Z874" s="112">
        <v>15</v>
      </c>
      <c r="AA874" s="112">
        <v>1</v>
      </c>
      <c r="AB874" s="112">
        <v>-0.215</v>
      </c>
      <c r="AC874" s="112">
        <v>-0.215</v>
      </c>
      <c r="AD874" s="112">
        <v>4.2999999999999997E-2</v>
      </c>
      <c r="AE874" s="112" t="s">
        <v>51</v>
      </c>
      <c r="AF874" s="112">
        <v>44.1</v>
      </c>
      <c r="AG874" s="112">
        <v>4.5187843755253608E-6</v>
      </c>
      <c r="AH874" s="112">
        <v>0.152</v>
      </c>
      <c r="AI874" s="112">
        <v>4.16</v>
      </c>
      <c r="AJ874" s="112">
        <v>4.3</v>
      </c>
      <c r="AK874" s="129">
        <v>4.8300000000000003E-20</v>
      </c>
      <c r="AL874" s="227"/>
      <c r="AM874" s="117">
        <f t="shared" si="177"/>
        <v>0</v>
      </c>
      <c r="AQ874"/>
      <c r="AR874"/>
      <c r="AS874"/>
    </row>
    <row r="875" spans="1:45" s="198" customFormat="1" x14ac:dyDescent="0.25">
      <c r="A875" s="111" t="s">
        <v>109</v>
      </c>
      <c r="B875" s="111"/>
      <c r="C875" s="112">
        <v>2.4327999999999999</v>
      </c>
      <c r="D875" s="111"/>
      <c r="E875" s="112">
        <f t="shared" si="176"/>
        <v>0</v>
      </c>
      <c r="F875" s="112"/>
      <c r="G875" s="112">
        <v>2.0920000000000001</v>
      </c>
      <c r="H875" s="112">
        <v>52743</v>
      </c>
      <c r="I875" s="112">
        <v>71</v>
      </c>
      <c r="J875" s="112">
        <v>12</v>
      </c>
      <c r="K875" s="112">
        <v>24.305</v>
      </c>
      <c r="L875" s="112">
        <v>1.3859999999999999</v>
      </c>
      <c r="M875" s="112"/>
      <c r="N875" s="112">
        <v>0.25</v>
      </c>
      <c r="O875" s="112">
        <v>6.2700000000000006E-2</v>
      </c>
      <c r="P875" s="112">
        <v>4.4379999999999997</v>
      </c>
      <c r="Q875" s="112">
        <v>4.4379999999999997</v>
      </c>
      <c r="R875" s="112">
        <v>5.9960000000000004</v>
      </c>
      <c r="S875" s="112">
        <v>81</v>
      </c>
      <c r="T875" s="112">
        <v>81</v>
      </c>
      <c r="U875" s="112">
        <v>117</v>
      </c>
      <c r="V875" s="112">
        <v>3.78</v>
      </c>
      <c r="W875" s="112">
        <v>3.78</v>
      </c>
      <c r="X875" s="112">
        <v>2.278</v>
      </c>
      <c r="Y875" s="112">
        <v>15</v>
      </c>
      <c r="Z875" s="112">
        <v>15</v>
      </c>
      <c r="AA875" s="112">
        <v>1</v>
      </c>
      <c r="AB875" s="112">
        <v>-0.215</v>
      </c>
      <c r="AC875" s="112">
        <v>-0.215</v>
      </c>
      <c r="AD875" s="112">
        <v>4.2999999999999997E-2</v>
      </c>
      <c r="AE875" s="112" t="s">
        <v>52</v>
      </c>
      <c r="AF875" s="112">
        <v>58.12</v>
      </c>
      <c r="AG875" s="112">
        <v>2.9135357642312415E-6</v>
      </c>
      <c r="AH875" s="112">
        <v>0.2</v>
      </c>
      <c r="AI875" s="112">
        <v>4.5199999999999996</v>
      </c>
      <c r="AJ875" s="112">
        <v>4.5</v>
      </c>
      <c r="AK875" s="122"/>
      <c r="AL875" s="227"/>
      <c r="AM875" s="117">
        <f t="shared" si="177"/>
        <v>0</v>
      </c>
      <c r="AQ875"/>
      <c r="AR875"/>
      <c r="AS875"/>
    </row>
    <row r="876" spans="1:45" s="198" customFormat="1" x14ac:dyDescent="0.25">
      <c r="A876" s="111" t="s">
        <v>109</v>
      </c>
      <c r="B876" s="111"/>
      <c r="C876" s="112">
        <v>2.4327999999999999</v>
      </c>
      <c r="D876" s="112"/>
      <c r="E876" s="112">
        <f t="shared" si="176"/>
        <v>0</v>
      </c>
      <c r="F876" s="112"/>
      <c r="G876" s="112">
        <v>2.0920000000000001</v>
      </c>
      <c r="H876" s="112">
        <v>52743</v>
      </c>
      <c r="I876" s="112">
        <v>71</v>
      </c>
      <c r="J876" s="112">
        <v>12</v>
      </c>
      <c r="K876" s="112">
        <v>24.305</v>
      </c>
      <c r="L876" s="112">
        <v>1.3859999999999999</v>
      </c>
      <c r="M876" s="112"/>
      <c r="N876" s="112">
        <v>0.25</v>
      </c>
      <c r="O876" s="112">
        <v>6.2700000000000006E-2</v>
      </c>
      <c r="P876" s="112">
        <v>4.4379999999999997</v>
      </c>
      <c r="Q876" s="112">
        <v>4.4379999999999997</v>
      </c>
      <c r="R876" s="112">
        <v>5.9960000000000004</v>
      </c>
      <c r="S876" s="112">
        <v>81</v>
      </c>
      <c r="T876" s="112">
        <v>81</v>
      </c>
      <c r="U876" s="112">
        <v>117</v>
      </c>
      <c r="V876" s="112">
        <v>3.78</v>
      </c>
      <c r="W876" s="112">
        <v>3.78</v>
      </c>
      <c r="X876" s="112">
        <v>2.278</v>
      </c>
      <c r="Y876" s="112">
        <v>15</v>
      </c>
      <c r="Z876" s="112">
        <v>15</v>
      </c>
      <c r="AA876" s="112">
        <v>1</v>
      </c>
      <c r="AB876" s="112">
        <v>-0.215</v>
      </c>
      <c r="AC876" s="112">
        <v>-0.215</v>
      </c>
      <c r="AD876" s="112">
        <v>4.2999999999999997E-2</v>
      </c>
      <c r="AE876" s="112" t="s">
        <v>58</v>
      </c>
      <c r="AF876" s="112">
        <v>58.12</v>
      </c>
      <c r="AG876" s="112">
        <v>3.1459786150702568E-6</v>
      </c>
      <c r="AH876" s="112">
        <v>0.183</v>
      </c>
      <c r="AI876" s="112">
        <v>4.8</v>
      </c>
      <c r="AJ876" s="112">
        <v>4.42</v>
      </c>
      <c r="AK876" s="122"/>
      <c r="AL876" s="227"/>
      <c r="AM876" s="117">
        <f t="shared" si="177"/>
        <v>0</v>
      </c>
      <c r="AQ876"/>
      <c r="AR876"/>
      <c r="AS876"/>
    </row>
    <row r="877" spans="1:45" s="198" customFormat="1" x14ac:dyDescent="0.25">
      <c r="A877" s="111" t="s">
        <v>109</v>
      </c>
      <c r="B877" s="111"/>
      <c r="C877" s="112">
        <v>2.4327999999999999</v>
      </c>
      <c r="D877" s="111">
        <v>3.7</v>
      </c>
      <c r="E877" s="112">
        <f t="shared" ref="E877:E880" si="181">D877/C877</f>
        <v>1.5208812890496548</v>
      </c>
      <c r="F877" s="112"/>
      <c r="G877" s="112">
        <v>2.0920000000000001</v>
      </c>
      <c r="H877" s="112">
        <v>52743</v>
      </c>
      <c r="I877" s="112">
        <v>71</v>
      </c>
      <c r="J877" s="112">
        <v>12</v>
      </c>
      <c r="K877" s="112">
        <v>24.305</v>
      </c>
      <c r="L877" s="112">
        <v>1.3859999999999999</v>
      </c>
      <c r="M877" s="112"/>
      <c r="N877" s="112">
        <v>0.25</v>
      </c>
      <c r="O877" s="112">
        <v>6.2700000000000006E-2</v>
      </c>
      <c r="P877" s="112">
        <v>4.4379999999999997</v>
      </c>
      <c r="Q877" s="112">
        <v>4.4379999999999997</v>
      </c>
      <c r="R877" s="112">
        <v>5.9960000000000004</v>
      </c>
      <c r="S877" s="112">
        <v>81</v>
      </c>
      <c r="T877" s="112">
        <v>81</v>
      </c>
      <c r="U877" s="112">
        <v>117</v>
      </c>
      <c r="V877" s="112">
        <v>3.78</v>
      </c>
      <c r="W877" s="112">
        <v>3.78</v>
      </c>
      <c r="X877" s="112">
        <v>2.278</v>
      </c>
      <c r="Y877" s="112">
        <v>15</v>
      </c>
      <c r="Z877" s="112">
        <v>15</v>
      </c>
      <c r="AA877" s="112">
        <v>1</v>
      </c>
      <c r="AB877" s="112">
        <v>-0.215</v>
      </c>
      <c r="AC877" s="112">
        <v>-0.215</v>
      </c>
      <c r="AD877" s="112">
        <v>4.2999999999999997E-2</v>
      </c>
      <c r="AE877" s="112" t="s">
        <v>53</v>
      </c>
      <c r="AF877" s="112">
        <v>83.8</v>
      </c>
      <c r="AG877" s="112"/>
      <c r="AH877" s="112">
        <v>5.0000000000000001E-3</v>
      </c>
      <c r="AI877" s="112">
        <v>4</v>
      </c>
      <c r="AJ877" s="112">
        <v>3.69</v>
      </c>
      <c r="AK877" s="129">
        <v>1.3599999999999999E-16</v>
      </c>
      <c r="AL877" s="227"/>
      <c r="AM877" s="117">
        <f t="shared" si="177"/>
        <v>0</v>
      </c>
      <c r="AQ877"/>
      <c r="AR877"/>
      <c r="AS877"/>
    </row>
    <row r="878" spans="1:45" s="198" customFormat="1" x14ac:dyDescent="0.25">
      <c r="A878" s="111" t="s">
        <v>109</v>
      </c>
      <c r="B878" s="111"/>
      <c r="C878" s="112">
        <v>2.4327999999999999</v>
      </c>
      <c r="D878" s="111">
        <v>3.7</v>
      </c>
      <c r="E878" s="112">
        <f t="shared" si="181"/>
        <v>1.5208812890496548</v>
      </c>
      <c r="F878" s="112"/>
      <c r="G878" s="112">
        <v>2.0920000000000001</v>
      </c>
      <c r="H878" s="112">
        <v>52743</v>
      </c>
      <c r="I878" s="112">
        <v>71</v>
      </c>
      <c r="J878" s="112">
        <v>12</v>
      </c>
      <c r="K878" s="112">
        <v>24.305</v>
      </c>
      <c r="L878" s="112">
        <v>1.3859999999999999</v>
      </c>
      <c r="M878" s="112"/>
      <c r="N878" s="112">
        <v>0.25</v>
      </c>
      <c r="O878" s="112">
        <v>6.2700000000000006E-2</v>
      </c>
      <c r="P878" s="112">
        <v>4.4379999999999997</v>
      </c>
      <c r="Q878" s="112">
        <v>4.4379999999999997</v>
      </c>
      <c r="R878" s="112">
        <v>5.9960000000000004</v>
      </c>
      <c r="S878" s="112">
        <v>81</v>
      </c>
      <c r="T878" s="112">
        <v>81</v>
      </c>
      <c r="U878" s="112">
        <v>117</v>
      </c>
      <c r="V878" s="112">
        <v>3.78</v>
      </c>
      <c r="W878" s="112">
        <v>3.78</v>
      </c>
      <c r="X878" s="112">
        <v>2.278</v>
      </c>
      <c r="Y878" s="112">
        <v>15</v>
      </c>
      <c r="Z878" s="112">
        <v>15</v>
      </c>
      <c r="AA878" s="112">
        <v>1</v>
      </c>
      <c r="AB878" s="112">
        <v>-0.215</v>
      </c>
      <c r="AC878" s="112">
        <v>-0.215</v>
      </c>
      <c r="AD878" s="112">
        <v>4.2999999999999997E-2</v>
      </c>
      <c r="AE878" s="112" t="s">
        <v>54</v>
      </c>
      <c r="AF878" s="112">
        <v>131.29</v>
      </c>
      <c r="AG878" s="112"/>
      <c r="AH878" s="112">
        <v>8.0000000000000002E-3</v>
      </c>
      <c r="AI878" s="112">
        <v>4.0999999999999996</v>
      </c>
      <c r="AJ878" s="112">
        <v>4.0999999999999996</v>
      </c>
      <c r="AK878" s="129">
        <v>2.9099999999999998E-19</v>
      </c>
      <c r="AL878" s="227"/>
      <c r="AM878" s="117">
        <f t="shared" si="177"/>
        <v>0</v>
      </c>
      <c r="AQ878"/>
      <c r="AR878"/>
      <c r="AS878"/>
    </row>
    <row r="879" spans="1:45" s="198" customFormat="1" x14ac:dyDescent="0.25">
      <c r="A879" s="111" t="s">
        <v>109</v>
      </c>
      <c r="B879" s="111"/>
      <c r="C879" s="112">
        <v>2.4327999999999999</v>
      </c>
      <c r="D879" s="111"/>
      <c r="E879" s="112">
        <f t="shared" si="181"/>
        <v>0</v>
      </c>
      <c r="F879" s="112"/>
      <c r="G879" s="112">
        <v>2.0920000000000001</v>
      </c>
      <c r="H879" s="112">
        <v>52743</v>
      </c>
      <c r="I879" s="112">
        <v>71</v>
      </c>
      <c r="J879" s="112">
        <v>12</v>
      </c>
      <c r="K879" s="112">
        <v>24.305</v>
      </c>
      <c r="L879" s="112">
        <v>1.3859999999999999</v>
      </c>
      <c r="M879" s="112"/>
      <c r="N879" s="112">
        <v>0.25</v>
      </c>
      <c r="O879" s="112">
        <v>6.2700000000000006E-2</v>
      </c>
      <c r="P879" s="112">
        <v>4.4379999999999997</v>
      </c>
      <c r="Q879" s="112">
        <v>4.4379999999999997</v>
      </c>
      <c r="R879" s="112">
        <v>5.9960000000000004</v>
      </c>
      <c r="S879" s="112">
        <v>81</v>
      </c>
      <c r="T879" s="112">
        <v>81</v>
      </c>
      <c r="U879" s="112">
        <v>117</v>
      </c>
      <c r="V879" s="112">
        <v>3.78</v>
      </c>
      <c r="W879" s="112">
        <v>3.78</v>
      </c>
      <c r="X879" s="112">
        <v>2.278</v>
      </c>
      <c r="Y879" s="112">
        <v>15</v>
      </c>
      <c r="Z879" s="112">
        <v>15</v>
      </c>
      <c r="AA879" s="112">
        <v>1</v>
      </c>
      <c r="AB879" s="112">
        <v>-0.215</v>
      </c>
      <c r="AC879" s="112">
        <v>-0.215</v>
      </c>
      <c r="AD879" s="112">
        <v>4.2999999999999997E-2</v>
      </c>
      <c r="AE879" s="112" t="s">
        <v>55</v>
      </c>
      <c r="AF879" s="112">
        <v>146.06</v>
      </c>
      <c r="AG879" s="112"/>
      <c r="AH879" s="112">
        <v>0.21</v>
      </c>
      <c r="AI879" s="112">
        <v>5.13</v>
      </c>
      <c r="AJ879" s="112">
        <v>5.0999999999999996</v>
      </c>
      <c r="AK879" s="122"/>
      <c r="AL879" s="227"/>
      <c r="AM879" s="117">
        <f t="shared" si="177"/>
        <v>0</v>
      </c>
      <c r="AQ879"/>
      <c r="AR879"/>
      <c r="AS879"/>
    </row>
    <row r="880" spans="1:45" s="198" customFormat="1" x14ac:dyDescent="0.25">
      <c r="A880" s="111" t="s">
        <v>109</v>
      </c>
      <c r="B880" s="111"/>
      <c r="C880" s="112">
        <v>2.4327999999999999</v>
      </c>
      <c r="D880" s="112"/>
      <c r="E880" s="112">
        <f t="shared" si="181"/>
        <v>0</v>
      </c>
      <c r="F880" s="112"/>
      <c r="G880" s="112">
        <v>2.0920000000000001</v>
      </c>
      <c r="H880" s="112">
        <v>52743</v>
      </c>
      <c r="I880" s="112">
        <v>71</v>
      </c>
      <c r="J880" s="112">
        <v>12</v>
      </c>
      <c r="K880" s="112">
        <v>24.305</v>
      </c>
      <c r="L880" s="112">
        <v>1.3859999999999999</v>
      </c>
      <c r="M880" s="112"/>
      <c r="N880" s="112">
        <v>0.25</v>
      </c>
      <c r="O880" s="112">
        <v>6.2700000000000006E-2</v>
      </c>
      <c r="P880" s="112">
        <v>4.4379999999999997</v>
      </c>
      <c r="Q880" s="112">
        <v>4.4379999999999997</v>
      </c>
      <c r="R880" s="112">
        <v>5.9960000000000004</v>
      </c>
      <c r="S880" s="112">
        <v>81</v>
      </c>
      <c r="T880" s="112">
        <v>81</v>
      </c>
      <c r="U880" s="112">
        <v>117</v>
      </c>
      <c r="V880" s="112">
        <v>3.78</v>
      </c>
      <c r="W880" s="112">
        <v>3.78</v>
      </c>
      <c r="X880" s="112">
        <v>2.278</v>
      </c>
      <c r="Y880" s="112">
        <v>15</v>
      </c>
      <c r="Z880" s="112">
        <v>15</v>
      </c>
      <c r="AA880" s="112">
        <v>1</v>
      </c>
      <c r="AB880" s="112">
        <v>-0.215</v>
      </c>
      <c r="AC880" s="112">
        <v>-0.215</v>
      </c>
      <c r="AD880" s="112">
        <v>4.2999999999999997E-2</v>
      </c>
      <c r="AE880" s="112" t="s">
        <v>56</v>
      </c>
      <c r="AF880" s="112">
        <v>222</v>
      </c>
      <c r="AG880" s="112"/>
      <c r="AH880" s="112">
        <v>8.0000000000000002E-3</v>
      </c>
      <c r="AI880" s="112">
        <v>4.2</v>
      </c>
      <c r="AJ880" s="112">
        <v>4.2</v>
      </c>
      <c r="AK880" s="122">
        <v>1.6800000000000001E-20</v>
      </c>
      <c r="AL880" s="227"/>
      <c r="AM880" s="117">
        <f t="shared" si="177"/>
        <v>0</v>
      </c>
      <c r="AQ880"/>
      <c r="AR880"/>
      <c r="AS880"/>
    </row>
    <row r="881" spans="1:45" s="198" customFormat="1" x14ac:dyDescent="0.25">
      <c r="A881" s="201" t="s">
        <v>110</v>
      </c>
      <c r="B881" s="201"/>
      <c r="C881" s="202">
        <v>2.35</v>
      </c>
      <c r="D881" s="202">
        <v>2.59</v>
      </c>
      <c r="E881" s="202">
        <f t="shared" si="176"/>
        <v>1.102127659574468</v>
      </c>
      <c r="F881" s="202"/>
      <c r="G881" s="202">
        <v>2.0910000000000002</v>
      </c>
      <c r="H881" s="202">
        <v>53176</v>
      </c>
      <c r="I881" s="202">
        <v>71</v>
      </c>
      <c r="J881" s="202">
        <v>12</v>
      </c>
      <c r="K881" s="202">
        <v>24.305</v>
      </c>
      <c r="L881" s="202">
        <v>1.3769</v>
      </c>
      <c r="M881" s="202"/>
      <c r="N881" s="202">
        <v>0.25</v>
      </c>
      <c r="O881" s="202">
        <v>6.2700000000000006E-2</v>
      </c>
      <c r="P881" s="202">
        <v>4.4379999999999997</v>
      </c>
      <c r="Q881" s="202">
        <v>4.4379999999999997</v>
      </c>
      <c r="R881" s="202">
        <v>5.9960000000000004</v>
      </c>
      <c r="S881" s="202">
        <v>81</v>
      </c>
      <c r="T881" s="202">
        <v>81</v>
      </c>
      <c r="U881" s="202">
        <v>117</v>
      </c>
      <c r="V881" s="202">
        <v>3.78</v>
      </c>
      <c r="W881" s="202">
        <v>3.78</v>
      </c>
      <c r="X881" s="202">
        <v>3.85</v>
      </c>
      <c r="Y881" s="202">
        <v>15</v>
      </c>
      <c r="Z881" s="202">
        <v>15</v>
      </c>
      <c r="AA881" s="202">
        <v>79.900000000000006</v>
      </c>
      <c r="AB881" s="202">
        <v>-0.217</v>
      </c>
      <c r="AC881" s="202">
        <v>-0.217</v>
      </c>
      <c r="AD881" s="202">
        <v>-0.16300000000000001</v>
      </c>
      <c r="AE881" s="202" t="s">
        <v>42</v>
      </c>
      <c r="AF881" s="202">
        <v>4.0019999999999998</v>
      </c>
      <c r="AG881" s="203">
        <v>1.213598928416634E-4</v>
      </c>
      <c r="AH881" s="202">
        <v>-0.39</v>
      </c>
      <c r="AI881" s="202">
        <v>2.66</v>
      </c>
      <c r="AJ881" s="202">
        <v>2.6</v>
      </c>
      <c r="AK881" s="204">
        <v>3E-9</v>
      </c>
      <c r="AL881" s="302"/>
      <c r="AM881" s="206">
        <f t="shared" si="177"/>
        <v>0</v>
      </c>
      <c r="AQ881"/>
      <c r="AR881"/>
      <c r="AS881"/>
    </row>
    <row r="882" spans="1:45" s="198" customFormat="1" x14ac:dyDescent="0.25">
      <c r="A882" s="201" t="s">
        <v>110</v>
      </c>
      <c r="B882" s="201"/>
      <c r="C882" s="202">
        <v>2.35</v>
      </c>
      <c r="D882" s="202">
        <v>2.8</v>
      </c>
      <c r="E882" s="202">
        <f t="shared" si="176"/>
        <v>1.1914893617021276</v>
      </c>
      <c r="F882" s="202"/>
      <c r="G882" s="202">
        <v>2.0910000000000002</v>
      </c>
      <c r="H882" s="202">
        <v>53176</v>
      </c>
      <c r="I882" s="202">
        <v>71</v>
      </c>
      <c r="J882" s="202">
        <v>12</v>
      </c>
      <c r="K882" s="202">
        <v>24.305</v>
      </c>
      <c r="L882" s="202">
        <v>1.3769</v>
      </c>
      <c r="M882" s="202"/>
      <c r="N882" s="202">
        <v>0.25</v>
      </c>
      <c r="O882" s="202">
        <v>6.2700000000000006E-2</v>
      </c>
      <c r="P882" s="202">
        <v>4.4379999999999997</v>
      </c>
      <c r="Q882" s="202">
        <v>4.4379999999999997</v>
      </c>
      <c r="R882" s="202">
        <v>5.9960000000000004</v>
      </c>
      <c r="S882" s="202">
        <v>81</v>
      </c>
      <c r="T882" s="202">
        <v>81</v>
      </c>
      <c r="U882" s="202">
        <v>117</v>
      </c>
      <c r="V882" s="202">
        <v>3.78</v>
      </c>
      <c r="W882" s="202">
        <v>3.78</v>
      </c>
      <c r="X882" s="202">
        <v>3.85</v>
      </c>
      <c r="Y882" s="202">
        <v>15</v>
      </c>
      <c r="Z882" s="202">
        <v>15</v>
      </c>
      <c r="AA882" s="202">
        <v>79.900000000000006</v>
      </c>
      <c r="AB882" s="202">
        <v>-0.217</v>
      </c>
      <c r="AC882" s="202">
        <v>-0.217</v>
      </c>
      <c r="AD882" s="202">
        <v>-0.16300000000000001</v>
      </c>
      <c r="AE882" s="202" t="s">
        <v>43</v>
      </c>
      <c r="AF882" s="202">
        <v>2.0099999999999998</v>
      </c>
      <c r="AG882" s="203">
        <v>1.0828692705685033E-4</v>
      </c>
      <c r="AH882" s="202">
        <v>-0.217</v>
      </c>
      <c r="AI882" s="202">
        <v>2.76</v>
      </c>
      <c r="AJ882" s="202">
        <v>2.89</v>
      </c>
      <c r="AK882" s="204">
        <v>6.9999999999999996E-10</v>
      </c>
      <c r="AL882" s="302">
        <v>8.0000000000000002E-3</v>
      </c>
      <c r="AM882" s="206">
        <f t="shared" si="177"/>
        <v>560</v>
      </c>
      <c r="AQ882"/>
      <c r="AR882"/>
      <c r="AS882"/>
    </row>
    <row r="883" spans="1:45" s="198" customFormat="1" x14ac:dyDescent="0.25">
      <c r="A883" s="201" t="s">
        <v>110</v>
      </c>
      <c r="B883" s="201"/>
      <c r="C883" s="202">
        <v>2.35</v>
      </c>
      <c r="D883" s="202">
        <v>3</v>
      </c>
      <c r="E883" s="202">
        <f t="shared" si="176"/>
        <v>1.2765957446808509</v>
      </c>
      <c r="F883" s="202"/>
      <c r="G883" s="202">
        <v>2.0910000000000002</v>
      </c>
      <c r="H883" s="202">
        <v>53176</v>
      </c>
      <c r="I883" s="202">
        <v>71</v>
      </c>
      <c r="J883" s="202">
        <v>12</v>
      </c>
      <c r="K883" s="202">
        <v>24.305</v>
      </c>
      <c r="L883" s="202">
        <v>1.3769</v>
      </c>
      <c r="M883" s="202"/>
      <c r="N883" s="202">
        <v>0.25</v>
      </c>
      <c r="O883" s="202">
        <v>6.2700000000000006E-2</v>
      </c>
      <c r="P883" s="202">
        <v>4.4379999999999997</v>
      </c>
      <c r="Q883" s="202">
        <v>4.4379999999999997</v>
      </c>
      <c r="R883" s="202">
        <v>5.9960000000000004</v>
      </c>
      <c r="S883" s="202">
        <v>81</v>
      </c>
      <c r="T883" s="202">
        <v>81</v>
      </c>
      <c r="U883" s="202">
        <v>117</v>
      </c>
      <c r="V883" s="202">
        <v>3.78</v>
      </c>
      <c r="W883" s="202">
        <v>3.78</v>
      </c>
      <c r="X883" s="202">
        <v>3.85</v>
      </c>
      <c r="Y883" s="202">
        <v>15</v>
      </c>
      <c r="Z883" s="202">
        <v>15</v>
      </c>
      <c r="AA883" s="202">
        <v>79.900000000000006</v>
      </c>
      <c r="AB883" s="202">
        <v>-0.217</v>
      </c>
      <c r="AC883" s="202">
        <v>-0.217</v>
      </c>
      <c r="AD883" s="202">
        <v>-0.16300000000000001</v>
      </c>
      <c r="AE883" s="202" t="s">
        <v>44</v>
      </c>
      <c r="AF883" s="202">
        <v>31.998999999999999</v>
      </c>
      <c r="AG883" s="203">
        <v>1.5402755908922099E-5</v>
      </c>
      <c r="AH883" s="202">
        <v>2.1999999999999999E-2</v>
      </c>
      <c r="AI883" s="202">
        <v>2.94</v>
      </c>
      <c r="AJ883" s="202">
        <v>3.46</v>
      </c>
      <c r="AK883" s="204">
        <v>1.6999999999999999E-11</v>
      </c>
      <c r="AL883" s="302"/>
      <c r="AM883" s="206">
        <f t="shared" si="177"/>
        <v>0</v>
      </c>
      <c r="AQ883"/>
      <c r="AR883"/>
      <c r="AS883"/>
    </row>
    <row r="884" spans="1:45" s="198" customFormat="1" x14ac:dyDescent="0.25">
      <c r="A884" s="201" t="s">
        <v>110</v>
      </c>
      <c r="B884" s="201"/>
      <c r="C884" s="202">
        <v>2.35</v>
      </c>
      <c r="D884" s="201">
        <v>3</v>
      </c>
      <c r="E884" s="202">
        <f t="shared" si="176"/>
        <v>1.2765957446808509</v>
      </c>
      <c r="F884" s="202"/>
      <c r="G884" s="202">
        <v>2.0910000000000002</v>
      </c>
      <c r="H884" s="202">
        <v>53176</v>
      </c>
      <c r="I884" s="202">
        <v>71</v>
      </c>
      <c r="J884" s="202">
        <v>12</v>
      </c>
      <c r="K884" s="202">
        <v>24.305</v>
      </c>
      <c r="L884" s="202">
        <v>1.3769</v>
      </c>
      <c r="M884" s="202"/>
      <c r="N884" s="202">
        <v>0.25</v>
      </c>
      <c r="O884" s="202">
        <v>6.2700000000000006E-2</v>
      </c>
      <c r="P884" s="202">
        <v>4.4379999999999997</v>
      </c>
      <c r="Q884" s="202">
        <v>4.4379999999999997</v>
      </c>
      <c r="R884" s="202">
        <v>5.9960000000000004</v>
      </c>
      <c r="S884" s="202">
        <v>81</v>
      </c>
      <c r="T884" s="202">
        <v>81</v>
      </c>
      <c r="U884" s="202">
        <v>117</v>
      </c>
      <c r="V884" s="202">
        <v>3.78</v>
      </c>
      <c r="W884" s="202">
        <v>3.78</v>
      </c>
      <c r="X884" s="202">
        <v>3.85</v>
      </c>
      <c r="Y884" s="202">
        <v>15</v>
      </c>
      <c r="Z884" s="202">
        <v>15</v>
      </c>
      <c r="AA884" s="202">
        <v>79.900000000000006</v>
      </c>
      <c r="AB884" s="202">
        <v>-0.217</v>
      </c>
      <c r="AC884" s="202">
        <v>-0.217</v>
      </c>
      <c r="AD884" s="202">
        <v>-0.16300000000000001</v>
      </c>
      <c r="AE884" s="202" t="s">
        <v>45</v>
      </c>
      <c r="AF884" s="202">
        <v>44.01</v>
      </c>
      <c r="AG884" s="203">
        <v>8.9625087063364713E-6</v>
      </c>
      <c r="AH884" s="202">
        <v>0.22500000000000001</v>
      </c>
      <c r="AI884" s="202">
        <v>3.24</v>
      </c>
      <c r="AJ884" s="202">
        <v>3.3</v>
      </c>
      <c r="AK884" s="204">
        <v>8.2999999999999998E-12</v>
      </c>
      <c r="AL884" s="302">
        <v>0.29580461627361182</v>
      </c>
      <c r="AM884" s="206">
        <f t="shared" si="177"/>
        <v>245.51783150709781</v>
      </c>
      <c r="AQ884"/>
      <c r="AR884"/>
      <c r="AS884"/>
    </row>
    <row r="885" spans="1:45" s="263" customFormat="1" x14ac:dyDescent="0.25">
      <c r="A885" s="201" t="s">
        <v>110</v>
      </c>
      <c r="B885" s="201"/>
      <c r="C885" s="202">
        <v>2.35</v>
      </c>
      <c r="D885" s="201">
        <v>3.17</v>
      </c>
      <c r="E885" s="202">
        <f t="shared" si="176"/>
        <v>1.3489361702127658</v>
      </c>
      <c r="F885" s="202"/>
      <c r="G885" s="202">
        <v>2.0910000000000002</v>
      </c>
      <c r="H885" s="202">
        <v>53176</v>
      </c>
      <c r="I885" s="202">
        <v>71</v>
      </c>
      <c r="J885" s="202">
        <v>12</v>
      </c>
      <c r="K885" s="202">
        <v>24.305</v>
      </c>
      <c r="L885" s="202">
        <v>1.3769</v>
      </c>
      <c r="M885" s="202"/>
      <c r="N885" s="202">
        <v>0.25</v>
      </c>
      <c r="O885" s="202">
        <v>6.2700000000000006E-2</v>
      </c>
      <c r="P885" s="202">
        <v>4.4379999999999997</v>
      </c>
      <c r="Q885" s="202">
        <v>4.4379999999999997</v>
      </c>
      <c r="R885" s="202">
        <v>5.9960000000000004</v>
      </c>
      <c r="S885" s="202">
        <v>81</v>
      </c>
      <c r="T885" s="202">
        <v>81</v>
      </c>
      <c r="U885" s="202">
        <v>117</v>
      </c>
      <c r="V885" s="202">
        <v>3.78</v>
      </c>
      <c r="W885" s="202">
        <v>3.78</v>
      </c>
      <c r="X885" s="202">
        <v>3.85</v>
      </c>
      <c r="Y885" s="202">
        <v>15</v>
      </c>
      <c r="Z885" s="202">
        <v>15</v>
      </c>
      <c r="AA885" s="202">
        <v>79.900000000000006</v>
      </c>
      <c r="AB885" s="202">
        <v>-0.217</v>
      </c>
      <c r="AC885" s="202">
        <v>-0.217</v>
      </c>
      <c r="AD885" s="202">
        <v>-0.16300000000000001</v>
      </c>
      <c r="AE885" s="202" t="s">
        <v>46</v>
      </c>
      <c r="AF885" s="202">
        <v>28</v>
      </c>
      <c r="AG885" s="203">
        <v>1.4859953853764374E-5</v>
      </c>
      <c r="AH885" s="202">
        <v>3.6999999999999998E-2</v>
      </c>
      <c r="AI885" s="202">
        <v>3.13</v>
      </c>
      <c r="AJ885" s="202">
        <v>3.64</v>
      </c>
      <c r="AK885" s="208">
        <v>5.8500000000000003E-13</v>
      </c>
      <c r="AL885" s="302">
        <v>4.1817725197339041E-2</v>
      </c>
      <c r="AM885" s="206">
        <f t="shared" si="177"/>
        <v>2.446336924044334</v>
      </c>
    </row>
    <row r="886" spans="1:45" s="263" customFormat="1" x14ac:dyDescent="0.25">
      <c r="A886" s="201" t="s">
        <v>110</v>
      </c>
      <c r="B886" s="201"/>
      <c r="C886" s="202">
        <v>2.35</v>
      </c>
      <c r="D886" s="201">
        <v>3.42</v>
      </c>
      <c r="E886" s="202">
        <f t="shared" si="176"/>
        <v>1.4553191489361701</v>
      </c>
      <c r="F886" s="202"/>
      <c r="G886" s="202">
        <v>2.0910000000000002</v>
      </c>
      <c r="H886" s="202">
        <v>53176</v>
      </c>
      <c r="I886" s="202">
        <v>71</v>
      </c>
      <c r="J886" s="202">
        <v>12</v>
      </c>
      <c r="K886" s="202">
        <v>24.305</v>
      </c>
      <c r="L886" s="202">
        <v>1.3769</v>
      </c>
      <c r="M886" s="202"/>
      <c r="N886" s="202">
        <v>0.25</v>
      </c>
      <c r="O886" s="202">
        <v>6.2700000000000006E-2</v>
      </c>
      <c r="P886" s="202">
        <v>4.4379999999999997</v>
      </c>
      <c r="Q886" s="202">
        <v>4.4379999999999997</v>
      </c>
      <c r="R886" s="202">
        <v>5.9960000000000004</v>
      </c>
      <c r="S886" s="202">
        <v>81</v>
      </c>
      <c r="T886" s="202">
        <v>81</v>
      </c>
      <c r="U886" s="202">
        <v>117</v>
      </c>
      <c r="V886" s="202">
        <v>3.78</v>
      </c>
      <c r="W886" s="202">
        <v>3.78</v>
      </c>
      <c r="X886" s="202">
        <v>3.85</v>
      </c>
      <c r="Y886" s="202">
        <v>15</v>
      </c>
      <c r="Z886" s="202">
        <v>15</v>
      </c>
      <c r="AA886" s="202">
        <v>79.900000000000006</v>
      </c>
      <c r="AB886" s="202">
        <v>-0.217</v>
      </c>
      <c r="AC886" s="202">
        <v>-0.217</v>
      </c>
      <c r="AD886" s="202">
        <v>-0.16300000000000001</v>
      </c>
      <c r="AE886" s="202" t="s">
        <v>47</v>
      </c>
      <c r="AF886" s="202">
        <v>16.04</v>
      </c>
      <c r="AG886" s="203">
        <v>1.6328551327402565E-5</v>
      </c>
      <c r="AH886" s="202">
        <v>1.0999999999999999E-2</v>
      </c>
      <c r="AI886" s="202">
        <v>3.25</v>
      </c>
      <c r="AJ886" s="202">
        <v>3.8</v>
      </c>
      <c r="AK886" s="208">
        <v>3.55E-14</v>
      </c>
      <c r="AL886" s="302">
        <v>0.14935608504896453</v>
      </c>
      <c r="AM886" s="206">
        <f t="shared" si="177"/>
        <v>0.53021410192382412</v>
      </c>
    </row>
    <row r="887" spans="1:45" s="263" customFormat="1" x14ac:dyDescent="0.25">
      <c r="A887" s="201" t="s">
        <v>110</v>
      </c>
      <c r="B887" s="201"/>
      <c r="C887" s="202">
        <v>2.35</v>
      </c>
      <c r="D887" s="201">
        <v>3.45</v>
      </c>
      <c r="E887" s="202">
        <f t="shared" si="176"/>
        <v>1.4680851063829787</v>
      </c>
      <c r="F887" s="202"/>
      <c r="G887" s="202">
        <v>2.0910000000000002</v>
      </c>
      <c r="H887" s="202">
        <v>53176</v>
      </c>
      <c r="I887" s="202">
        <v>71</v>
      </c>
      <c r="J887" s="202">
        <v>12</v>
      </c>
      <c r="K887" s="202">
        <v>24.305</v>
      </c>
      <c r="L887" s="202">
        <v>1.3769</v>
      </c>
      <c r="M887" s="202"/>
      <c r="N887" s="202">
        <v>0.25</v>
      </c>
      <c r="O887" s="202">
        <v>6.2700000000000006E-2</v>
      </c>
      <c r="P887" s="202">
        <v>4.4379999999999997</v>
      </c>
      <c r="Q887" s="202">
        <v>4.4379999999999997</v>
      </c>
      <c r="R887" s="202">
        <v>5.9960000000000004</v>
      </c>
      <c r="S887" s="202">
        <v>81</v>
      </c>
      <c r="T887" s="202">
        <v>81</v>
      </c>
      <c r="U887" s="202">
        <v>117</v>
      </c>
      <c r="V887" s="202">
        <v>3.78</v>
      </c>
      <c r="W887" s="202">
        <v>3.78</v>
      </c>
      <c r="X887" s="202">
        <v>3.85</v>
      </c>
      <c r="Y887" s="202">
        <v>15</v>
      </c>
      <c r="Z887" s="202">
        <v>15</v>
      </c>
      <c r="AA887" s="202">
        <v>79.900000000000006</v>
      </c>
      <c r="AB887" s="202">
        <v>-0.217</v>
      </c>
      <c r="AC887" s="202">
        <v>-0.217</v>
      </c>
      <c r="AD887" s="202">
        <v>-0.16300000000000001</v>
      </c>
      <c r="AE887" s="202" t="s">
        <v>48</v>
      </c>
      <c r="AF887" s="202">
        <v>28.05</v>
      </c>
      <c r="AG887" s="202">
        <v>8.597859657763983E-6</v>
      </c>
      <c r="AH887" s="202">
        <v>8.6999999999999994E-2</v>
      </c>
      <c r="AI887" s="202">
        <v>3.59</v>
      </c>
      <c r="AJ887" s="202">
        <v>3.9</v>
      </c>
      <c r="AK887" s="208">
        <v>5.0600000000000002E-15</v>
      </c>
      <c r="AL887" s="302"/>
      <c r="AM887" s="209">
        <f t="shared" si="177"/>
        <v>0</v>
      </c>
    </row>
    <row r="888" spans="1:45" s="263" customFormat="1" x14ac:dyDescent="0.25">
      <c r="A888" s="201" t="s">
        <v>110</v>
      </c>
      <c r="B888" s="201"/>
      <c r="C888" s="202">
        <v>2.35</v>
      </c>
      <c r="D888" s="201">
        <v>3.49</v>
      </c>
      <c r="E888" s="202">
        <f t="shared" si="176"/>
        <v>1.4851063829787234</v>
      </c>
      <c r="F888" s="202"/>
      <c r="G888" s="202">
        <v>2.0910000000000002</v>
      </c>
      <c r="H888" s="202">
        <v>53176</v>
      </c>
      <c r="I888" s="202">
        <v>71</v>
      </c>
      <c r="J888" s="202">
        <v>12</v>
      </c>
      <c r="K888" s="202">
        <v>24.305</v>
      </c>
      <c r="L888" s="202">
        <v>1.3769</v>
      </c>
      <c r="M888" s="202"/>
      <c r="N888" s="202">
        <v>0.25</v>
      </c>
      <c r="O888" s="202">
        <v>6.2700000000000006E-2</v>
      </c>
      <c r="P888" s="202">
        <v>4.4379999999999997</v>
      </c>
      <c r="Q888" s="202">
        <v>4.4379999999999997</v>
      </c>
      <c r="R888" s="202">
        <v>5.9960000000000004</v>
      </c>
      <c r="S888" s="202">
        <v>81</v>
      </c>
      <c r="T888" s="202">
        <v>81</v>
      </c>
      <c r="U888" s="202">
        <v>117</v>
      </c>
      <c r="V888" s="202">
        <v>3.78</v>
      </c>
      <c r="W888" s="202">
        <v>3.78</v>
      </c>
      <c r="X888" s="202">
        <v>3.85</v>
      </c>
      <c r="Y888" s="202">
        <v>15</v>
      </c>
      <c r="Z888" s="202">
        <v>15</v>
      </c>
      <c r="AA888" s="202">
        <v>79.900000000000006</v>
      </c>
      <c r="AB888" s="202">
        <v>-0.217</v>
      </c>
      <c r="AC888" s="202">
        <v>-0.217</v>
      </c>
      <c r="AD888" s="202">
        <v>-0.16300000000000001</v>
      </c>
      <c r="AE888" s="202" t="s">
        <v>49</v>
      </c>
      <c r="AF888" s="202">
        <v>30.07</v>
      </c>
      <c r="AG888" s="202">
        <v>7.4674534117532306E-6</v>
      </c>
      <c r="AH888" s="202">
        <v>9.9000000000000005E-2</v>
      </c>
      <c r="AI888" s="202">
        <v>3.72</v>
      </c>
      <c r="AJ888" s="202">
        <v>4</v>
      </c>
      <c r="AK888" s="208">
        <v>1.3799999999999999E-15</v>
      </c>
      <c r="AL888" s="302"/>
      <c r="AM888" s="209">
        <f t="shared" si="177"/>
        <v>0</v>
      </c>
    </row>
    <row r="889" spans="1:45" s="263" customFormat="1" x14ac:dyDescent="0.25">
      <c r="A889" s="201" t="s">
        <v>110</v>
      </c>
      <c r="B889" s="201"/>
      <c r="C889" s="202">
        <v>2.35</v>
      </c>
      <c r="D889" s="201">
        <v>3.5</v>
      </c>
      <c r="E889" s="202">
        <f t="shared" si="176"/>
        <v>1.4893617021276595</v>
      </c>
      <c r="F889" s="202"/>
      <c r="G889" s="202">
        <v>2.0910000000000002</v>
      </c>
      <c r="H889" s="202">
        <v>53176</v>
      </c>
      <c r="I889" s="202">
        <v>71</v>
      </c>
      <c r="J889" s="202">
        <v>12</v>
      </c>
      <c r="K889" s="202">
        <v>24.305</v>
      </c>
      <c r="L889" s="202">
        <v>1.3769</v>
      </c>
      <c r="M889" s="202"/>
      <c r="N889" s="202">
        <v>0.25</v>
      </c>
      <c r="O889" s="202">
        <v>6.2700000000000006E-2</v>
      </c>
      <c r="P889" s="202">
        <v>4.4379999999999997</v>
      </c>
      <c r="Q889" s="202">
        <v>4.4379999999999997</v>
      </c>
      <c r="R889" s="202">
        <v>5.9960000000000004</v>
      </c>
      <c r="S889" s="202">
        <v>81</v>
      </c>
      <c r="T889" s="202">
        <v>81</v>
      </c>
      <c r="U889" s="202">
        <v>117</v>
      </c>
      <c r="V889" s="202">
        <v>3.78</v>
      </c>
      <c r="W889" s="202">
        <v>3.78</v>
      </c>
      <c r="X889" s="202">
        <v>3.85</v>
      </c>
      <c r="Y889" s="202">
        <v>15</v>
      </c>
      <c r="Z889" s="202">
        <v>15</v>
      </c>
      <c r="AA889" s="202">
        <v>79.900000000000006</v>
      </c>
      <c r="AB889" s="202">
        <v>-0.217</v>
      </c>
      <c r="AC889" s="202">
        <v>-0.217</v>
      </c>
      <c r="AD889" s="202">
        <v>-0.16300000000000001</v>
      </c>
      <c r="AE889" s="202" t="s">
        <v>50</v>
      </c>
      <c r="AF889" s="202">
        <v>42.08</v>
      </c>
      <c r="AG889" s="202">
        <v>4.9578486170417476E-6</v>
      </c>
      <c r="AH889" s="202">
        <v>0.14199999999999999</v>
      </c>
      <c r="AI889" s="202">
        <v>4.03</v>
      </c>
      <c r="AJ889" s="202">
        <v>4.5</v>
      </c>
      <c r="AK889" s="208">
        <v>1.5700000000000001E-16</v>
      </c>
      <c r="AL889" s="302"/>
      <c r="AM889" s="209">
        <f t="shared" si="177"/>
        <v>0</v>
      </c>
    </row>
    <row r="890" spans="1:45" s="263" customFormat="1" x14ac:dyDescent="0.25">
      <c r="A890" s="201" t="s">
        <v>110</v>
      </c>
      <c r="B890" s="201"/>
      <c r="C890" s="202">
        <v>2.35</v>
      </c>
      <c r="D890" s="201">
        <v>3.55</v>
      </c>
      <c r="E890" s="202">
        <f t="shared" si="176"/>
        <v>1.5106382978723403</v>
      </c>
      <c r="F890" s="202"/>
      <c r="G890" s="202">
        <v>2.0910000000000002</v>
      </c>
      <c r="H890" s="202">
        <v>53176</v>
      </c>
      <c r="I890" s="202">
        <v>71</v>
      </c>
      <c r="J890" s="202">
        <v>12</v>
      </c>
      <c r="K890" s="202">
        <v>24.305</v>
      </c>
      <c r="L890" s="202">
        <v>1.3769</v>
      </c>
      <c r="M890" s="202"/>
      <c r="N890" s="202">
        <v>0.25</v>
      </c>
      <c r="O890" s="202">
        <v>6.2700000000000006E-2</v>
      </c>
      <c r="P890" s="202">
        <v>4.4379999999999997</v>
      </c>
      <c r="Q890" s="202">
        <v>4.4379999999999997</v>
      </c>
      <c r="R890" s="202">
        <v>5.9960000000000004</v>
      </c>
      <c r="S890" s="202">
        <v>81</v>
      </c>
      <c r="T890" s="202">
        <v>81</v>
      </c>
      <c r="U890" s="202">
        <v>117</v>
      </c>
      <c r="V890" s="202">
        <v>3.78</v>
      </c>
      <c r="W890" s="202">
        <v>3.78</v>
      </c>
      <c r="X890" s="202">
        <v>3.85</v>
      </c>
      <c r="Y890" s="202">
        <v>15</v>
      </c>
      <c r="Z890" s="202">
        <v>15</v>
      </c>
      <c r="AA890" s="202">
        <v>79.900000000000006</v>
      </c>
      <c r="AB890" s="202">
        <v>-0.217</v>
      </c>
      <c r="AC890" s="202">
        <v>-0.217</v>
      </c>
      <c r="AD890" s="202">
        <v>-0.16300000000000001</v>
      </c>
      <c r="AE890" s="202" t="s">
        <v>51</v>
      </c>
      <c r="AF890" s="202">
        <v>44.1</v>
      </c>
      <c r="AG890" s="202">
        <v>4.5187843755253608E-6</v>
      </c>
      <c r="AH890" s="202">
        <v>0.152</v>
      </c>
      <c r="AI890" s="202">
        <v>4.16</v>
      </c>
      <c r="AJ890" s="202">
        <v>4.3</v>
      </c>
      <c r="AK890" s="208">
        <v>2.44E-17</v>
      </c>
      <c r="AL890" s="302"/>
      <c r="AM890" s="209">
        <f t="shared" si="177"/>
        <v>0</v>
      </c>
    </row>
    <row r="891" spans="1:45" s="263" customFormat="1" x14ac:dyDescent="0.25">
      <c r="A891" s="201" t="s">
        <v>110</v>
      </c>
      <c r="B891" s="201"/>
      <c r="C891" s="202">
        <v>2.35</v>
      </c>
      <c r="D891" s="201"/>
      <c r="E891" s="202">
        <f t="shared" si="176"/>
        <v>0</v>
      </c>
      <c r="F891" s="202"/>
      <c r="G891" s="202">
        <v>2.0910000000000002</v>
      </c>
      <c r="H891" s="202">
        <v>53176</v>
      </c>
      <c r="I891" s="202">
        <v>71</v>
      </c>
      <c r="J891" s="202">
        <v>12</v>
      </c>
      <c r="K891" s="202">
        <v>24.305</v>
      </c>
      <c r="L891" s="202">
        <v>1.3769</v>
      </c>
      <c r="M891" s="202"/>
      <c r="N891" s="202">
        <v>0.25</v>
      </c>
      <c r="O891" s="202">
        <v>6.2700000000000006E-2</v>
      </c>
      <c r="P891" s="202">
        <v>4.4379999999999997</v>
      </c>
      <c r="Q891" s="202">
        <v>4.4379999999999997</v>
      </c>
      <c r="R891" s="202">
        <v>5.9960000000000004</v>
      </c>
      <c r="S891" s="202">
        <v>81</v>
      </c>
      <c r="T891" s="202">
        <v>81</v>
      </c>
      <c r="U891" s="202">
        <v>117</v>
      </c>
      <c r="V891" s="202">
        <v>3.78</v>
      </c>
      <c r="W891" s="202">
        <v>3.78</v>
      </c>
      <c r="X891" s="202">
        <v>3.85</v>
      </c>
      <c r="Y891" s="202">
        <v>15</v>
      </c>
      <c r="Z891" s="202">
        <v>15</v>
      </c>
      <c r="AA891" s="202">
        <v>79.900000000000006</v>
      </c>
      <c r="AB891" s="202">
        <v>-0.217</v>
      </c>
      <c r="AC891" s="202">
        <v>-0.217</v>
      </c>
      <c r="AD891" s="202">
        <v>-0.16300000000000001</v>
      </c>
      <c r="AE891" s="202" t="s">
        <v>52</v>
      </c>
      <c r="AF891" s="202">
        <v>58.12</v>
      </c>
      <c r="AG891" s="202">
        <v>2.9135357642312415E-6</v>
      </c>
      <c r="AH891" s="202">
        <v>0.2</v>
      </c>
      <c r="AI891" s="202">
        <v>4.5199999999999996</v>
      </c>
      <c r="AJ891" s="202">
        <v>4.5</v>
      </c>
      <c r="AK891" s="204"/>
      <c r="AL891" s="302"/>
      <c r="AM891" s="209">
        <f t="shared" si="177"/>
        <v>0</v>
      </c>
    </row>
    <row r="892" spans="1:45" s="263" customFormat="1" x14ac:dyDescent="0.25">
      <c r="A892" s="201" t="s">
        <v>110</v>
      </c>
      <c r="B892" s="201"/>
      <c r="C892" s="202">
        <v>2.35</v>
      </c>
      <c r="D892" s="202"/>
      <c r="E892" s="202">
        <f t="shared" si="176"/>
        <v>0</v>
      </c>
      <c r="F892" s="202"/>
      <c r="G892" s="202">
        <v>2.0910000000000002</v>
      </c>
      <c r="H892" s="202">
        <v>53176</v>
      </c>
      <c r="I892" s="202">
        <v>71</v>
      </c>
      <c r="J892" s="202">
        <v>12</v>
      </c>
      <c r="K892" s="202">
        <v>24.305</v>
      </c>
      <c r="L892" s="202">
        <v>1.3769</v>
      </c>
      <c r="M892" s="202"/>
      <c r="N892" s="202">
        <v>0.25</v>
      </c>
      <c r="O892" s="202">
        <v>6.2700000000000006E-2</v>
      </c>
      <c r="P892" s="202">
        <v>4.4379999999999997</v>
      </c>
      <c r="Q892" s="202">
        <v>4.4379999999999997</v>
      </c>
      <c r="R892" s="202">
        <v>5.9960000000000004</v>
      </c>
      <c r="S892" s="202">
        <v>81</v>
      </c>
      <c r="T892" s="202">
        <v>81</v>
      </c>
      <c r="U892" s="202">
        <v>117</v>
      </c>
      <c r="V892" s="202">
        <v>3.78</v>
      </c>
      <c r="W892" s="202">
        <v>3.78</v>
      </c>
      <c r="X892" s="202">
        <v>3.85</v>
      </c>
      <c r="Y892" s="202">
        <v>15</v>
      </c>
      <c r="Z892" s="202">
        <v>15</v>
      </c>
      <c r="AA892" s="202">
        <v>79.900000000000006</v>
      </c>
      <c r="AB892" s="202">
        <v>-0.217</v>
      </c>
      <c r="AC892" s="202">
        <v>-0.217</v>
      </c>
      <c r="AD892" s="202">
        <v>-0.16300000000000001</v>
      </c>
      <c r="AE892" s="202" t="s">
        <v>58</v>
      </c>
      <c r="AF892" s="202">
        <v>58.12</v>
      </c>
      <c r="AG892" s="202">
        <v>3.1459786150702568E-6</v>
      </c>
      <c r="AH892" s="202">
        <v>0.183</v>
      </c>
      <c r="AI892" s="202">
        <v>4.8</v>
      </c>
      <c r="AJ892" s="202">
        <v>4.42</v>
      </c>
      <c r="AK892" s="204"/>
      <c r="AL892" s="302"/>
      <c r="AM892" s="209">
        <f t="shared" si="177"/>
        <v>0</v>
      </c>
    </row>
    <row r="893" spans="1:45" s="263" customFormat="1" x14ac:dyDescent="0.25">
      <c r="A893" s="201" t="s">
        <v>110</v>
      </c>
      <c r="B893" s="201"/>
      <c r="C893" s="202">
        <v>2.35</v>
      </c>
      <c r="D893" s="201">
        <v>3.5</v>
      </c>
      <c r="E893" s="202">
        <f t="shared" ref="E893:E896" si="182">D893/C893</f>
        <v>1.4893617021276595</v>
      </c>
      <c r="F893" s="202"/>
      <c r="G893" s="202">
        <v>2.0910000000000002</v>
      </c>
      <c r="H893" s="202">
        <v>53176</v>
      </c>
      <c r="I893" s="202">
        <v>71</v>
      </c>
      <c r="J893" s="202">
        <v>12</v>
      </c>
      <c r="K893" s="202">
        <v>24.305</v>
      </c>
      <c r="L893" s="202">
        <v>1.3769</v>
      </c>
      <c r="M893" s="202"/>
      <c r="N893" s="202">
        <v>0.25</v>
      </c>
      <c r="O893" s="202">
        <v>6.2700000000000006E-2</v>
      </c>
      <c r="P893" s="202">
        <v>4.4379999999999997</v>
      </c>
      <c r="Q893" s="202">
        <v>4.4379999999999997</v>
      </c>
      <c r="R893" s="202">
        <v>5.9960000000000004</v>
      </c>
      <c r="S893" s="202">
        <v>81</v>
      </c>
      <c r="T893" s="202">
        <v>81</v>
      </c>
      <c r="U893" s="202">
        <v>117</v>
      </c>
      <c r="V893" s="202">
        <v>3.78</v>
      </c>
      <c r="W893" s="202">
        <v>3.78</v>
      </c>
      <c r="X893" s="202">
        <v>3.85</v>
      </c>
      <c r="Y893" s="202">
        <v>15</v>
      </c>
      <c r="Z893" s="202">
        <v>15</v>
      </c>
      <c r="AA893" s="202">
        <v>79.900000000000006</v>
      </c>
      <c r="AB893" s="202">
        <v>-0.217</v>
      </c>
      <c r="AC893" s="202">
        <v>-0.217</v>
      </c>
      <c r="AD893" s="202">
        <v>-0.16300000000000001</v>
      </c>
      <c r="AE893" s="202" t="s">
        <v>53</v>
      </c>
      <c r="AF893" s="202">
        <v>83.8</v>
      </c>
      <c r="AG893" s="202"/>
      <c r="AH893" s="202">
        <v>5.0000000000000001E-3</v>
      </c>
      <c r="AI893" s="202">
        <v>4</v>
      </c>
      <c r="AJ893" s="202">
        <v>3.69</v>
      </c>
      <c r="AK893" s="208">
        <v>1.7599999999999999E-14</v>
      </c>
      <c r="AL893" s="302"/>
      <c r="AM893" s="209">
        <f t="shared" ref="AM893:AM896" si="183">AK893*10000*(AL893)*10000000000</f>
        <v>0</v>
      </c>
    </row>
    <row r="894" spans="1:45" s="263" customFormat="1" x14ac:dyDescent="0.25">
      <c r="A894" s="201" t="s">
        <v>110</v>
      </c>
      <c r="B894" s="201"/>
      <c r="C894" s="202">
        <v>2.35</v>
      </c>
      <c r="D894" s="201">
        <v>3.55</v>
      </c>
      <c r="E894" s="202">
        <f t="shared" si="182"/>
        <v>1.5106382978723403</v>
      </c>
      <c r="F894" s="202"/>
      <c r="G894" s="202">
        <v>2.0910000000000002</v>
      </c>
      <c r="H894" s="202">
        <v>53176</v>
      </c>
      <c r="I894" s="202">
        <v>71</v>
      </c>
      <c r="J894" s="202">
        <v>12</v>
      </c>
      <c r="K894" s="202">
        <v>24.305</v>
      </c>
      <c r="L894" s="202">
        <v>1.3769</v>
      </c>
      <c r="M894" s="202"/>
      <c r="N894" s="202">
        <v>0.25</v>
      </c>
      <c r="O894" s="202">
        <v>6.2700000000000006E-2</v>
      </c>
      <c r="P894" s="202">
        <v>4.4379999999999997</v>
      </c>
      <c r="Q894" s="202">
        <v>4.4379999999999997</v>
      </c>
      <c r="R894" s="202">
        <v>5.9960000000000004</v>
      </c>
      <c r="S894" s="202">
        <v>81</v>
      </c>
      <c r="T894" s="202">
        <v>81</v>
      </c>
      <c r="U894" s="202">
        <v>117</v>
      </c>
      <c r="V894" s="202">
        <v>3.78</v>
      </c>
      <c r="W894" s="202">
        <v>3.78</v>
      </c>
      <c r="X894" s="202">
        <v>3.85</v>
      </c>
      <c r="Y894" s="202">
        <v>15</v>
      </c>
      <c r="Z894" s="202">
        <v>15</v>
      </c>
      <c r="AA894" s="202">
        <v>79.900000000000006</v>
      </c>
      <c r="AB894" s="202">
        <v>-0.217</v>
      </c>
      <c r="AC894" s="202">
        <v>-0.217</v>
      </c>
      <c r="AD894" s="202">
        <v>-0.16300000000000001</v>
      </c>
      <c r="AE894" s="202" t="s">
        <v>54</v>
      </c>
      <c r="AF894" s="202">
        <v>131.29</v>
      </c>
      <c r="AG894" s="202"/>
      <c r="AH894" s="202">
        <v>8.0000000000000002E-3</v>
      </c>
      <c r="AI894" s="202">
        <v>4.0999999999999996</v>
      </c>
      <c r="AJ894" s="202">
        <v>4.0999999999999996</v>
      </c>
      <c r="AK894" s="208">
        <v>1.8199999999999999E-17</v>
      </c>
      <c r="AL894" s="302"/>
      <c r="AM894" s="209">
        <f t="shared" si="183"/>
        <v>0</v>
      </c>
    </row>
    <row r="895" spans="1:45" s="263" customFormat="1" x14ac:dyDescent="0.25">
      <c r="A895" s="201" t="s">
        <v>110</v>
      </c>
      <c r="B895" s="201"/>
      <c r="C895" s="202">
        <v>2.35</v>
      </c>
      <c r="D895" s="201"/>
      <c r="E895" s="202">
        <f t="shared" si="182"/>
        <v>0</v>
      </c>
      <c r="F895" s="202"/>
      <c r="G895" s="202">
        <v>2.0910000000000002</v>
      </c>
      <c r="H895" s="202">
        <v>53176</v>
      </c>
      <c r="I895" s="202">
        <v>71</v>
      </c>
      <c r="J895" s="202">
        <v>12</v>
      </c>
      <c r="K895" s="202">
        <v>24.305</v>
      </c>
      <c r="L895" s="202">
        <v>1.3769</v>
      </c>
      <c r="M895" s="202"/>
      <c r="N895" s="202">
        <v>0.25</v>
      </c>
      <c r="O895" s="202">
        <v>6.2700000000000006E-2</v>
      </c>
      <c r="P895" s="202">
        <v>4.4379999999999997</v>
      </c>
      <c r="Q895" s="202">
        <v>4.4379999999999997</v>
      </c>
      <c r="R895" s="202">
        <v>5.9960000000000004</v>
      </c>
      <c r="S895" s="202">
        <v>81</v>
      </c>
      <c r="T895" s="202">
        <v>81</v>
      </c>
      <c r="U895" s="202">
        <v>117</v>
      </c>
      <c r="V895" s="202">
        <v>3.78</v>
      </c>
      <c r="W895" s="202">
        <v>3.78</v>
      </c>
      <c r="X895" s="202">
        <v>3.85</v>
      </c>
      <c r="Y895" s="202">
        <v>15</v>
      </c>
      <c r="Z895" s="202">
        <v>15</v>
      </c>
      <c r="AA895" s="202">
        <v>79.900000000000006</v>
      </c>
      <c r="AB895" s="202">
        <v>-0.217</v>
      </c>
      <c r="AC895" s="202">
        <v>-0.217</v>
      </c>
      <c r="AD895" s="202">
        <v>-0.16300000000000001</v>
      </c>
      <c r="AE895" s="202" t="s">
        <v>55</v>
      </c>
      <c r="AF895" s="202">
        <v>146.06</v>
      </c>
      <c r="AG895" s="202"/>
      <c r="AH895" s="202">
        <v>0.21</v>
      </c>
      <c r="AI895" s="202">
        <v>5.13</v>
      </c>
      <c r="AJ895" s="202">
        <v>5.0999999999999996</v>
      </c>
      <c r="AK895" s="204"/>
      <c r="AL895" s="302"/>
      <c r="AM895" s="209">
        <f t="shared" si="183"/>
        <v>0</v>
      </c>
    </row>
    <row r="896" spans="1:45" s="263" customFormat="1" x14ac:dyDescent="0.25">
      <c r="A896" s="201" t="s">
        <v>110</v>
      </c>
      <c r="B896" s="201"/>
      <c r="C896" s="202">
        <v>2.35</v>
      </c>
      <c r="D896" s="202"/>
      <c r="E896" s="202">
        <f t="shared" si="182"/>
        <v>0</v>
      </c>
      <c r="F896" s="202"/>
      <c r="G896" s="202">
        <v>2.0910000000000002</v>
      </c>
      <c r="H896" s="202">
        <v>53176</v>
      </c>
      <c r="I896" s="202">
        <v>71</v>
      </c>
      <c r="J896" s="202">
        <v>12</v>
      </c>
      <c r="K896" s="202">
        <v>24.305</v>
      </c>
      <c r="L896" s="202">
        <v>1.3769</v>
      </c>
      <c r="M896" s="202"/>
      <c r="N896" s="202">
        <v>0.25</v>
      </c>
      <c r="O896" s="202">
        <v>6.2700000000000006E-2</v>
      </c>
      <c r="P896" s="202">
        <v>4.4379999999999997</v>
      </c>
      <c r="Q896" s="202">
        <v>4.4379999999999997</v>
      </c>
      <c r="R896" s="202">
        <v>5.9960000000000004</v>
      </c>
      <c r="S896" s="202">
        <v>81</v>
      </c>
      <c r="T896" s="202">
        <v>81</v>
      </c>
      <c r="U896" s="202">
        <v>117</v>
      </c>
      <c r="V896" s="202">
        <v>3.78</v>
      </c>
      <c r="W896" s="202">
        <v>3.78</v>
      </c>
      <c r="X896" s="202">
        <v>3.85</v>
      </c>
      <c r="Y896" s="202">
        <v>15</v>
      </c>
      <c r="Z896" s="202">
        <v>15</v>
      </c>
      <c r="AA896" s="202">
        <v>79.900000000000006</v>
      </c>
      <c r="AB896" s="202">
        <v>-0.217</v>
      </c>
      <c r="AC896" s="202">
        <v>-0.217</v>
      </c>
      <c r="AD896" s="202">
        <v>-0.16300000000000001</v>
      </c>
      <c r="AE896" s="202" t="s">
        <v>56</v>
      </c>
      <c r="AF896" s="202">
        <v>222</v>
      </c>
      <c r="AG896" s="202"/>
      <c r="AH896" s="202">
        <v>8.0000000000000002E-3</v>
      </c>
      <c r="AI896" s="202">
        <v>4.2</v>
      </c>
      <c r="AJ896" s="202">
        <v>4.2</v>
      </c>
      <c r="AK896" s="204">
        <v>8.7499999999999997E-19</v>
      </c>
      <c r="AL896" s="302"/>
      <c r="AM896" s="209">
        <f t="shared" si="183"/>
        <v>0</v>
      </c>
    </row>
    <row r="897" spans="1:45" s="198" customFormat="1" x14ac:dyDescent="0.25">
      <c r="A897" s="210" t="s">
        <v>111</v>
      </c>
      <c r="B897" s="210"/>
      <c r="C897" s="211">
        <v>2.2999999999999998</v>
      </c>
      <c r="D897" s="211">
        <v>2.56</v>
      </c>
      <c r="E897" s="211">
        <f t="shared" si="176"/>
        <v>1.1130434782608696</v>
      </c>
      <c r="F897" s="211"/>
      <c r="G897" s="211">
        <v>2.0910000000000002</v>
      </c>
      <c r="H897" s="211">
        <v>53099</v>
      </c>
      <c r="I897" s="211">
        <v>71</v>
      </c>
      <c r="J897" s="211">
        <v>12</v>
      </c>
      <c r="K897" s="211">
        <v>24.305</v>
      </c>
      <c r="L897" s="211">
        <v>1.3803000000000001</v>
      </c>
      <c r="M897" s="211"/>
      <c r="N897" s="211">
        <v>0.25</v>
      </c>
      <c r="O897" s="211">
        <v>6.2700000000000006E-2</v>
      </c>
      <c r="P897" s="88">
        <v>4.4379999999999997</v>
      </c>
      <c r="Q897" s="88">
        <v>4.4379999999999997</v>
      </c>
      <c r="R897" s="88">
        <v>5.9960000000000004</v>
      </c>
      <c r="S897" s="211">
        <v>81</v>
      </c>
      <c r="T897" s="211">
        <v>81</v>
      </c>
      <c r="U897" s="211">
        <v>117</v>
      </c>
      <c r="V897" s="211">
        <v>3.78</v>
      </c>
      <c r="W897" s="211">
        <v>3.78</v>
      </c>
      <c r="X897" s="211">
        <v>4.25</v>
      </c>
      <c r="Y897" s="211">
        <v>15</v>
      </c>
      <c r="Z897" s="211">
        <v>15</v>
      </c>
      <c r="AA897" s="211">
        <v>126.9</v>
      </c>
      <c r="AB897" s="211">
        <v>-0.21299999999999999</v>
      </c>
      <c r="AC897" s="211">
        <v>-0.21299999999999999</v>
      </c>
      <c r="AD897" s="211">
        <v>-0.21099999999999999</v>
      </c>
      <c r="AE897" s="211" t="s">
        <v>42</v>
      </c>
      <c r="AF897" s="211">
        <v>4.0019999999999998</v>
      </c>
      <c r="AG897" s="212">
        <v>1.213598928416634E-4</v>
      </c>
      <c r="AH897" s="211">
        <v>-0.39</v>
      </c>
      <c r="AI897" s="211">
        <v>2.66</v>
      </c>
      <c r="AJ897" s="211">
        <v>2.6</v>
      </c>
      <c r="AK897" s="213">
        <v>4.4999999999999998E-9</v>
      </c>
      <c r="AL897" s="303"/>
      <c r="AM897" s="215">
        <f t="shared" ref="AM897:AM972" si="184">AK897*10000*(AL897)*10000000000</f>
        <v>0</v>
      </c>
      <c r="AQ897"/>
      <c r="AR897"/>
      <c r="AS897"/>
    </row>
    <row r="898" spans="1:45" s="198" customFormat="1" x14ac:dyDescent="0.25">
      <c r="A898" s="210" t="s">
        <v>111</v>
      </c>
      <c r="B898" s="210"/>
      <c r="C898" s="211">
        <v>2.2999999999999998</v>
      </c>
      <c r="D898" s="211">
        <v>2.78</v>
      </c>
      <c r="E898" s="211">
        <f t="shared" si="176"/>
        <v>1.2086956521739129</v>
      </c>
      <c r="F898" s="211"/>
      <c r="G898" s="211">
        <v>2.0910000000000002</v>
      </c>
      <c r="H898" s="211">
        <v>53099</v>
      </c>
      <c r="I898" s="211">
        <v>71</v>
      </c>
      <c r="J898" s="211">
        <v>12</v>
      </c>
      <c r="K898" s="211">
        <v>24.305</v>
      </c>
      <c r="L898" s="211">
        <v>1.3803000000000001</v>
      </c>
      <c r="M898" s="211"/>
      <c r="N898" s="211">
        <v>0.25</v>
      </c>
      <c r="O898" s="211">
        <v>6.2700000000000006E-2</v>
      </c>
      <c r="P898" s="88">
        <v>4.4379999999999997</v>
      </c>
      <c r="Q898" s="88">
        <v>4.4379999999999997</v>
      </c>
      <c r="R898" s="88">
        <v>5.9960000000000004</v>
      </c>
      <c r="S898" s="211">
        <v>81</v>
      </c>
      <c r="T898" s="211">
        <v>81</v>
      </c>
      <c r="U898" s="211">
        <v>117</v>
      </c>
      <c r="V898" s="211">
        <v>3.78</v>
      </c>
      <c r="W898" s="211">
        <v>3.78</v>
      </c>
      <c r="X898" s="211">
        <v>4.25</v>
      </c>
      <c r="Y898" s="211">
        <v>15</v>
      </c>
      <c r="Z898" s="211">
        <v>15</v>
      </c>
      <c r="AA898" s="211">
        <v>126.9</v>
      </c>
      <c r="AB898" s="211">
        <v>-0.21299999999999999</v>
      </c>
      <c r="AC898" s="211">
        <v>-0.21299999999999999</v>
      </c>
      <c r="AD898" s="211">
        <v>-0.21099999999999999</v>
      </c>
      <c r="AE898" s="211" t="s">
        <v>43</v>
      </c>
      <c r="AF898" s="211">
        <v>2.0099999999999998</v>
      </c>
      <c r="AG898" s="212">
        <v>1.0828692705685033E-4</v>
      </c>
      <c r="AH898" s="211">
        <v>-0.217</v>
      </c>
      <c r="AI898" s="211">
        <v>2.76</v>
      </c>
      <c r="AJ898" s="211">
        <v>2.89</v>
      </c>
      <c r="AK898" s="213">
        <v>6.8000000000000003E-10</v>
      </c>
      <c r="AL898" s="303">
        <v>8.0000000000000002E-3</v>
      </c>
      <c r="AM898" s="215">
        <f t="shared" si="184"/>
        <v>544</v>
      </c>
      <c r="AQ898"/>
      <c r="AR898"/>
      <c r="AS898"/>
    </row>
    <row r="899" spans="1:45" s="198" customFormat="1" x14ac:dyDescent="0.25">
      <c r="A899" s="210" t="s">
        <v>111</v>
      </c>
      <c r="B899" s="210"/>
      <c r="C899" s="211">
        <v>2.2999999999999998</v>
      </c>
      <c r="D899" s="211"/>
      <c r="E899" s="211">
        <f t="shared" si="176"/>
        <v>0</v>
      </c>
      <c r="F899" s="211"/>
      <c r="G899" s="211">
        <v>2.0910000000000002</v>
      </c>
      <c r="H899" s="211">
        <v>53099</v>
      </c>
      <c r="I899" s="211">
        <v>71</v>
      </c>
      <c r="J899" s="211">
        <v>12</v>
      </c>
      <c r="K899" s="211">
        <v>24.305</v>
      </c>
      <c r="L899" s="211">
        <v>1.3803000000000001</v>
      </c>
      <c r="M899" s="211"/>
      <c r="N899" s="211">
        <v>0.25</v>
      </c>
      <c r="O899" s="211">
        <v>6.2700000000000006E-2</v>
      </c>
      <c r="P899" s="88">
        <v>4.4379999999999997</v>
      </c>
      <c r="Q899" s="88">
        <v>4.4379999999999997</v>
      </c>
      <c r="R899" s="88">
        <v>5.9960000000000004</v>
      </c>
      <c r="S899" s="211">
        <v>81</v>
      </c>
      <c r="T899" s="211">
        <v>81</v>
      </c>
      <c r="U899" s="211">
        <v>117</v>
      </c>
      <c r="V899" s="211">
        <v>3.78</v>
      </c>
      <c r="W899" s="211">
        <v>3.78</v>
      </c>
      <c r="X899" s="211">
        <v>4.25</v>
      </c>
      <c r="Y899" s="211">
        <v>15</v>
      </c>
      <c r="Z899" s="211">
        <v>15</v>
      </c>
      <c r="AA899" s="211">
        <v>126.9</v>
      </c>
      <c r="AB899" s="211">
        <v>-0.21299999999999999</v>
      </c>
      <c r="AC899" s="211">
        <v>-0.21299999999999999</v>
      </c>
      <c r="AD899" s="211">
        <v>-0.21099999999999999</v>
      </c>
      <c r="AE899" s="211" t="s">
        <v>44</v>
      </c>
      <c r="AF899" s="211">
        <v>31.998999999999999</v>
      </c>
      <c r="AG899" s="212">
        <v>1.5402755908922099E-5</v>
      </c>
      <c r="AH899" s="211">
        <v>2.1999999999999999E-2</v>
      </c>
      <c r="AI899" s="211">
        <v>2.94</v>
      </c>
      <c r="AJ899" s="211">
        <v>3.46</v>
      </c>
      <c r="AK899" s="213">
        <v>4.4999999999999998E-12</v>
      </c>
      <c r="AL899" s="303"/>
      <c r="AM899" s="215">
        <f t="shared" si="184"/>
        <v>0</v>
      </c>
      <c r="AQ899"/>
      <c r="AR899"/>
      <c r="AS899"/>
    </row>
    <row r="900" spans="1:45" s="198" customFormat="1" x14ac:dyDescent="0.25">
      <c r="A900" s="210" t="s">
        <v>111</v>
      </c>
      <c r="B900" s="210"/>
      <c r="C900" s="211">
        <v>2.2999999999999998</v>
      </c>
      <c r="D900" s="210">
        <v>3</v>
      </c>
      <c r="E900" s="211">
        <f t="shared" si="176"/>
        <v>1.3043478260869565</v>
      </c>
      <c r="F900" s="211"/>
      <c r="G900" s="211">
        <v>2.0910000000000002</v>
      </c>
      <c r="H900" s="211">
        <v>53099</v>
      </c>
      <c r="I900" s="211">
        <v>71</v>
      </c>
      <c r="J900" s="211">
        <v>12</v>
      </c>
      <c r="K900" s="211">
        <v>24.305</v>
      </c>
      <c r="L900" s="211">
        <v>1.3803000000000001</v>
      </c>
      <c r="M900" s="211"/>
      <c r="N900" s="211">
        <v>0.25</v>
      </c>
      <c r="O900" s="211">
        <v>6.2700000000000006E-2</v>
      </c>
      <c r="P900" s="88">
        <v>4.4379999999999997</v>
      </c>
      <c r="Q900" s="88">
        <v>4.4379999999999997</v>
      </c>
      <c r="R900" s="88">
        <v>5.9960000000000004</v>
      </c>
      <c r="S900" s="211">
        <v>81</v>
      </c>
      <c r="T900" s="211">
        <v>81</v>
      </c>
      <c r="U900" s="211">
        <v>117</v>
      </c>
      <c r="V900" s="211">
        <v>3.78</v>
      </c>
      <c r="W900" s="211">
        <v>3.78</v>
      </c>
      <c r="X900" s="211">
        <v>4.25</v>
      </c>
      <c r="Y900" s="211">
        <v>15</v>
      </c>
      <c r="Z900" s="211">
        <v>15</v>
      </c>
      <c r="AA900" s="211">
        <v>126.9</v>
      </c>
      <c r="AB900" s="211">
        <v>-0.21299999999999999</v>
      </c>
      <c r="AC900" s="211">
        <v>-0.21299999999999999</v>
      </c>
      <c r="AD900" s="211">
        <v>-0.21099999999999999</v>
      </c>
      <c r="AE900" s="211" t="s">
        <v>45</v>
      </c>
      <c r="AF900" s="211">
        <v>44.01</v>
      </c>
      <c r="AG900" s="212">
        <v>8.9625087063364713E-6</v>
      </c>
      <c r="AH900" s="211">
        <v>0.22500000000000001</v>
      </c>
      <c r="AI900" s="211">
        <v>3.24</v>
      </c>
      <c r="AJ900" s="211">
        <v>3.3</v>
      </c>
      <c r="AK900" s="213">
        <v>8.2500000000000006E-12</v>
      </c>
      <c r="AL900" s="303">
        <v>0.33648798220374382</v>
      </c>
      <c r="AM900" s="215">
        <f t="shared" si="184"/>
        <v>277.60258531808864</v>
      </c>
      <c r="AQ900"/>
      <c r="AR900"/>
      <c r="AS900"/>
    </row>
    <row r="901" spans="1:45" s="198" customFormat="1" x14ac:dyDescent="0.25">
      <c r="A901" s="210" t="s">
        <v>111</v>
      </c>
      <c r="B901" s="210"/>
      <c r="C901" s="211">
        <v>2.2999999999999998</v>
      </c>
      <c r="D901" s="210">
        <v>3.16</v>
      </c>
      <c r="E901" s="211">
        <f t="shared" si="176"/>
        <v>1.3739130434782609</v>
      </c>
      <c r="F901" s="211"/>
      <c r="G901" s="211">
        <v>2.0910000000000002</v>
      </c>
      <c r="H901" s="211">
        <v>53099</v>
      </c>
      <c r="I901" s="211">
        <v>71</v>
      </c>
      <c r="J901" s="211">
        <v>12</v>
      </c>
      <c r="K901" s="211">
        <v>24.305</v>
      </c>
      <c r="L901" s="211">
        <v>1.3803000000000001</v>
      </c>
      <c r="M901" s="211"/>
      <c r="N901" s="211">
        <v>0.25</v>
      </c>
      <c r="O901" s="211">
        <v>6.2700000000000006E-2</v>
      </c>
      <c r="P901" s="88">
        <v>4.4379999999999997</v>
      </c>
      <c r="Q901" s="88">
        <v>4.4379999999999997</v>
      </c>
      <c r="R901" s="88">
        <v>5.9960000000000004</v>
      </c>
      <c r="S901" s="211">
        <v>81</v>
      </c>
      <c r="T901" s="211">
        <v>81</v>
      </c>
      <c r="U901" s="211">
        <v>117</v>
      </c>
      <c r="V901" s="211">
        <v>3.78</v>
      </c>
      <c r="W901" s="211">
        <v>3.78</v>
      </c>
      <c r="X901" s="211">
        <v>4.25</v>
      </c>
      <c r="Y901" s="211">
        <v>15</v>
      </c>
      <c r="Z901" s="211">
        <v>15</v>
      </c>
      <c r="AA901" s="211">
        <v>126.9</v>
      </c>
      <c r="AB901" s="211">
        <v>-0.21299999999999999</v>
      </c>
      <c r="AC901" s="211">
        <v>-0.21299999999999999</v>
      </c>
      <c r="AD901" s="211">
        <v>-0.21099999999999999</v>
      </c>
      <c r="AE901" s="211" t="s">
        <v>46</v>
      </c>
      <c r="AF901" s="211">
        <v>28</v>
      </c>
      <c r="AG901" s="212">
        <v>1.4859953853764374E-5</v>
      </c>
      <c r="AH901" s="211">
        <v>3.6999999999999998E-2</v>
      </c>
      <c r="AI901" s="211">
        <v>3.13</v>
      </c>
      <c r="AJ901" s="211">
        <v>3.64</v>
      </c>
      <c r="AK901" s="217">
        <v>1.9199999999999999E-13</v>
      </c>
      <c r="AL901" s="303">
        <v>4.2976563498292472E-2</v>
      </c>
      <c r="AM901" s="215">
        <f t="shared" si="184"/>
        <v>0.82515001916721553</v>
      </c>
      <c r="AQ901"/>
      <c r="AR901"/>
      <c r="AS901"/>
    </row>
    <row r="902" spans="1:45" s="198" customFormat="1" x14ac:dyDescent="0.25">
      <c r="A902" s="210" t="s">
        <v>111</v>
      </c>
      <c r="B902" s="210"/>
      <c r="C902" s="211">
        <v>2.2999999999999998</v>
      </c>
      <c r="D902" s="210">
        <v>3.42</v>
      </c>
      <c r="E902" s="211">
        <f t="shared" si="176"/>
        <v>1.4869565217391305</v>
      </c>
      <c r="F902" s="211"/>
      <c r="G902" s="211">
        <v>2.0910000000000002</v>
      </c>
      <c r="H902" s="211">
        <v>53099</v>
      </c>
      <c r="I902" s="211">
        <v>71</v>
      </c>
      <c r="J902" s="211">
        <v>12</v>
      </c>
      <c r="K902" s="211">
        <v>24.305</v>
      </c>
      <c r="L902" s="211">
        <v>1.3803000000000001</v>
      </c>
      <c r="M902" s="211"/>
      <c r="N902" s="211">
        <v>0.25</v>
      </c>
      <c r="O902" s="211">
        <v>6.2700000000000006E-2</v>
      </c>
      <c r="P902" s="88">
        <v>4.4379999999999997</v>
      </c>
      <c r="Q902" s="88">
        <v>4.4379999999999997</v>
      </c>
      <c r="R902" s="88">
        <v>5.9960000000000004</v>
      </c>
      <c r="S902" s="211">
        <v>81</v>
      </c>
      <c r="T902" s="211">
        <v>81</v>
      </c>
      <c r="U902" s="211">
        <v>117</v>
      </c>
      <c r="V902" s="211">
        <v>3.78</v>
      </c>
      <c r="W902" s="211">
        <v>3.78</v>
      </c>
      <c r="X902" s="211">
        <v>4.25</v>
      </c>
      <c r="Y902" s="211">
        <v>15</v>
      </c>
      <c r="Z902" s="211">
        <v>15</v>
      </c>
      <c r="AA902" s="211">
        <v>126.9</v>
      </c>
      <c r="AB902" s="211">
        <v>-0.21299999999999999</v>
      </c>
      <c r="AC902" s="211">
        <v>-0.21299999999999999</v>
      </c>
      <c r="AD902" s="211">
        <v>-0.21099999999999999</v>
      </c>
      <c r="AE902" s="211" t="s">
        <v>47</v>
      </c>
      <c r="AF902" s="211">
        <v>16.04</v>
      </c>
      <c r="AG902" s="212">
        <v>1.6328551327402565E-5</v>
      </c>
      <c r="AH902" s="211">
        <v>1.0999999999999999E-2</v>
      </c>
      <c r="AI902" s="211">
        <v>3.25</v>
      </c>
      <c r="AJ902" s="211">
        <v>3.8</v>
      </c>
      <c r="AK902" s="217">
        <v>7.8200000000000001E-15</v>
      </c>
      <c r="AL902" s="303">
        <v>0.16275437125913575</v>
      </c>
      <c r="AM902" s="215">
        <f t="shared" si="184"/>
        <v>0.12727391832464416</v>
      </c>
      <c r="AQ902"/>
      <c r="AR902"/>
      <c r="AS902"/>
    </row>
    <row r="903" spans="1:45" s="198" customFormat="1" x14ac:dyDescent="0.25">
      <c r="A903" s="210" t="s">
        <v>111</v>
      </c>
      <c r="B903" s="210"/>
      <c r="C903" s="211">
        <v>2.2999999999999998</v>
      </c>
      <c r="D903" s="210">
        <v>3.46</v>
      </c>
      <c r="E903" s="211">
        <f t="shared" si="176"/>
        <v>1.5043478260869567</v>
      </c>
      <c r="F903" s="211"/>
      <c r="G903" s="211">
        <v>2.0910000000000002</v>
      </c>
      <c r="H903" s="211">
        <v>53099</v>
      </c>
      <c r="I903" s="211">
        <v>71</v>
      </c>
      <c r="J903" s="211">
        <v>12</v>
      </c>
      <c r="K903" s="211">
        <v>24.305</v>
      </c>
      <c r="L903" s="211">
        <v>1.3803000000000001</v>
      </c>
      <c r="M903" s="211"/>
      <c r="N903" s="211">
        <v>0.25</v>
      </c>
      <c r="O903" s="211">
        <v>6.2700000000000006E-2</v>
      </c>
      <c r="P903" s="88">
        <v>4.4379999999999997</v>
      </c>
      <c r="Q903" s="88">
        <v>4.4379999999999997</v>
      </c>
      <c r="R903" s="88">
        <v>5.9960000000000004</v>
      </c>
      <c r="S903" s="211">
        <v>81</v>
      </c>
      <c r="T903" s="211">
        <v>81</v>
      </c>
      <c r="U903" s="211">
        <v>117</v>
      </c>
      <c r="V903" s="211">
        <v>3.78</v>
      </c>
      <c r="W903" s="211">
        <v>3.78</v>
      </c>
      <c r="X903" s="211">
        <v>4.25</v>
      </c>
      <c r="Y903" s="211">
        <v>15</v>
      </c>
      <c r="Z903" s="211">
        <v>15</v>
      </c>
      <c r="AA903" s="211">
        <v>126.9</v>
      </c>
      <c r="AB903" s="211">
        <v>-0.21299999999999999</v>
      </c>
      <c r="AC903" s="211">
        <v>-0.21299999999999999</v>
      </c>
      <c r="AD903" s="211">
        <v>-0.21099999999999999</v>
      </c>
      <c r="AE903" s="211" t="s">
        <v>48</v>
      </c>
      <c r="AF903" s="211">
        <v>28.05</v>
      </c>
      <c r="AG903" s="211">
        <v>8.597859657763983E-6</v>
      </c>
      <c r="AH903" s="211">
        <v>8.6999999999999994E-2</v>
      </c>
      <c r="AI903" s="211">
        <v>3.59</v>
      </c>
      <c r="AJ903" s="211">
        <v>3.9</v>
      </c>
      <c r="AK903" s="217">
        <v>2.38E-15</v>
      </c>
      <c r="AL903" s="303"/>
      <c r="AM903" s="218">
        <f t="shared" si="184"/>
        <v>0</v>
      </c>
      <c r="AQ903"/>
      <c r="AR903"/>
      <c r="AS903"/>
    </row>
    <row r="904" spans="1:45" s="198" customFormat="1" x14ac:dyDescent="0.25">
      <c r="A904" s="210" t="s">
        <v>111</v>
      </c>
      <c r="B904" s="210"/>
      <c r="C904" s="211">
        <v>2.2999999999999998</v>
      </c>
      <c r="D904" s="210">
        <v>3.5</v>
      </c>
      <c r="E904" s="211">
        <f t="shared" si="176"/>
        <v>1.5217391304347827</v>
      </c>
      <c r="F904" s="211"/>
      <c r="G904" s="211">
        <v>2.0910000000000002</v>
      </c>
      <c r="H904" s="211">
        <v>53099</v>
      </c>
      <c r="I904" s="211">
        <v>71</v>
      </c>
      <c r="J904" s="211">
        <v>12</v>
      </c>
      <c r="K904" s="211">
        <v>24.305</v>
      </c>
      <c r="L904" s="211">
        <v>1.3803000000000001</v>
      </c>
      <c r="M904" s="211"/>
      <c r="N904" s="211">
        <v>0.25</v>
      </c>
      <c r="O904" s="211">
        <v>6.2700000000000006E-2</v>
      </c>
      <c r="P904" s="88">
        <v>4.4379999999999997</v>
      </c>
      <c r="Q904" s="88">
        <v>4.4379999999999997</v>
      </c>
      <c r="R904" s="88">
        <v>5.9960000000000004</v>
      </c>
      <c r="S904" s="211">
        <v>81</v>
      </c>
      <c r="T904" s="211">
        <v>81</v>
      </c>
      <c r="U904" s="211">
        <v>117</v>
      </c>
      <c r="V904" s="211">
        <v>3.78</v>
      </c>
      <c r="W904" s="211">
        <v>3.78</v>
      </c>
      <c r="X904" s="211">
        <v>4.25</v>
      </c>
      <c r="Y904" s="211">
        <v>15</v>
      </c>
      <c r="Z904" s="211">
        <v>15</v>
      </c>
      <c r="AA904" s="211">
        <v>126.9</v>
      </c>
      <c r="AB904" s="211">
        <v>-0.21299999999999999</v>
      </c>
      <c r="AC904" s="211">
        <v>-0.21299999999999999</v>
      </c>
      <c r="AD904" s="211">
        <v>-0.21099999999999999</v>
      </c>
      <c r="AE904" s="211" t="s">
        <v>49</v>
      </c>
      <c r="AF904" s="211">
        <v>30.07</v>
      </c>
      <c r="AG904" s="211">
        <v>7.4674534117532306E-6</v>
      </c>
      <c r="AH904" s="211">
        <v>9.9000000000000005E-2</v>
      </c>
      <c r="AI904" s="211">
        <v>3.72</v>
      </c>
      <c r="AJ904" s="211">
        <v>4</v>
      </c>
      <c r="AK904" s="217">
        <v>5.6000000000000003E-16</v>
      </c>
      <c r="AL904" s="303"/>
      <c r="AM904" s="218">
        <f t="shared" si="184"/>
        <v>0</v>
      </c>
      <c r="AQ904"/>
      <c r="AR904"/>
      <c r="AS904"/>
    </row>
    <row r="905" spans="1:45" s="198" customFormat="1" x14ac:dyDescent="0.25">
      <c r="A905" s="210" t="s">
        <v>111</v>
      </c>
      <c r="B905" s="210"/>
      <c r="C905" s="211">
        <v>2.2999999999999998</v>
      </c>
      <c r="D905" s="210">
        <v>3.53</v>
      </c>
      <c r="E905" s="211">
        <f t="shared" si="176"/>
        <v>1.5347826086956522</v>
      </c>
      <c r="F905" s="211"/>
      <c r="G905" s="211">
        <v>2.0910000000000002</v>
      </c>
      <c r="H905" s="211">
        <v>53099</v>
      </c>
      <c r="I905" s="211">
        <v>71</v>
      </c>
      <c r="J905" s="211">
        <v>12</v>
      </c>
      <c r="K905" s="211">
        <v>24.305</v>
      </c>
      <c r="L905" s="211">
        <v>1.3803000000000001</v>
      </c>
      <c r="M905" s="211"/>
      <c r="N905" s="211">
        <v>0.25</v>
      </c>
      <c r="O905" s="211">
        <v>6.2700000000000006E-2</v>
      </c>
      <c r="P905" s="88">
        <v>4.4379999999999997</v>
      </c>
      <c r="Q905" s="88">
        <v>4.4379999999999997</v>
      </c>
      <c r="R905" s="88">
        <v>5.9960000000000004</v>
      </c>
      <c r="S905" s="211">
        <v>81</v>
      </c>
      <c r="T905" s="211">
        <v>81</v>
      </c>
      <c r="U905" s="211">
        <v>117</v>
      </c>
      <c r="V905" s="211">
        <v>3.78</v>
      </c>
      <c r="W905" s="211">
        <v>3.78</v>
      </c>
      <c r="X905" s="211">
        <v>4.25</v>
      </c>
      <c r="Y905" s="211">
        <v>15</v>
      </c>
      <c r="Z905" s="211">
        <v>15</v>
      </c>
      <c r="AA905" s="211">
        <v>126.9</v>
      </c>
      <c r="AB905" s="211">
        <v>-0.21299999999999999</v>
      </c>
      <c r="AC905" s="211">
        <v>-0.21299999999999999</v>
      </c>
      <c r="AD905" s="211">
        <v>-0.21099999999999999</v>
      </c>
      <c r="AE905" s="211" t="s">
        <v>50</v>
      </c>
      <c r="AF905" s="211">
        <v>42.08</v>
      </c>
      <c r="AG905" s="211">
        <v>4.9578486170417476E-6</v>
      </c>
      <c r="AH905" s="211">
        <v>0.14199999999999999</v>
      </c>
      <c r="AI905" s="211">
        <v>4.03</v>
      </c>
      <c r="AJ905" s="211">
        <v>4.5</v>
      </c>
      <c r="AK905" s="217">
        <v>1.6000000000000001E-17</v>
      </c>
      <c r="AL905" s="303"/>
      <c r="AM905" s="218">
        <f t="shared" si="184"/>
        <v>0</v>
      </c>
      <c r="AQ905"/>
      <c r="AR905"/>
      <c r="AS905"/>
    </row>
    <row r="906" spans="1:45" s="198" customFormat="1" x14ac:dyDescent="0.25">
      <c r="A906" s="210" t="s">
        <v>111</v>
      </c>
      <c r="B906" s="210"/>
      <c r="C906" s="211">
        <v>2.2999999999999998</v>
      </c>
      <c r="D906" s="210">
        <v>3.67</v>
      </c>
      <c r="E906" s="211">
        <f t="shared" si="176"/>
        <v>1.5956521739130436</v>
      </c>
      <c r="F906" s="211"/>
      <c r="G906" s="211">
        <v>2.0910000000000002</v>
      </c>
      <c r="H906" s="211">
        <v>53099</v>
      </c>
      <c r="I906" s="211">
        <v>71</v>
      </c>
      <c r="J906" s="211">
        <v>12</v>
      </c>
      <c r="K906" s="211">
        <v>24.305</v>
      </c>
      <c r="L906" s="211">
        <v>1.3803000000000001</v>
      </c>
      <c r="M906" s="211"/>
      <c r="N906" s="211">
        <v>0.25</v>
      </c>
      <c r="O906" s="211">
        <v>6.2700000000000006E-2</v>
      </c>
      <c r="P906" s="88">
        <v>4.4379999999999997</v>
      </c>
      <c r="Q906" s="88">
        <v>4.4379999999999997</v>
      </c>
      <c r="R906" s="88">
        <v>5.9960000000000004</v>
      </c>
      <c r="S906" s="211">
        <v>81</v>
      </c>
      <c r="T906" s="211">
        <v>81</v>
      </c>
      <c r="U906" s="211">
        <v>117</v>
      </c>
      <c r="V906" s="211">
        <v>3.78</v>
      </c>
      <c r="W906" s="211">
        <v>3.78</v>
      </c>
      <c r="X906" s="211">
        <v>4.25</v>
      </c>
      <c r="Y906" s="211">
        <v>15</v>
      </c>
      <c r="Z906" s="211">
        <v>15</v>
      </c>
      <c r="AA906" s="211">
        <v>126.9</v>
      </c>
      <c r="AB906" s="211">
        <v>-0.21299999999999999</v>
      </c>
      <c r="AC906" s="211">
        <v>-0.21299999999999999</v>
      </c>
      <c r="AD906" s="211">
        <v>-0.21099999999999999</v>
      </c>
      <c r="AE906" s="211" t="s">
        <v>51</v>
      </c>
      <c r="AF906" s="211">
        <v>44.1</v>
      </c>
      <c r="AG906" s="211">
        <v>4.5187843755253608E-6</v>
      </c>
      <c r="AH906" s="211">
        <v>0.152</v>
      </c>
      <c r="AI906" s="211">
        <v>4.16</v>
      </c>
      <c r="AJ906" s="211">
        <v>4.3</v>
      </c>
      <c r="AK906" s="217">
        <v>1.1E-17</v>
      </c>
      <c r="AL906" s="303"/>
      <c r="AM906" s="218">
        <f t="shared" si="184"/>
        <v>0</v>
      </c>
      <c r="AQ906"/>
      <c r="AR906"/>
      <c r="AS906"/>
    </row>
    <row r="907" spans="1:45" s="198" customFormat="1" x14ac:dyDescent="0.25">
      <c r="A907" s="210" t="s">
        <v>111</v>
      </c>
      <c r="B907" s="210"/>
      <c r="C907" s="211">
        <v>2.2999999999999998</v>
      </c>
      <c r="D907" s="210"/>
      <c r="E907" s="211">
        <f t="shared" si="176"/>
        <v>0</v>
      </c>
      <c r="F907" s="211"/>
      <c r="G907" s="211">
        <v>2.0910000000000002</v>
      </c>
      <c r="H907" s="211">
        <v>53099</v>
      </c>
      <c r="I907" s="211">
        <v>71</v>
      </c>
      <c r="J907" s="211">
        <v>12</v>
      </c>
      <c r="K907" s="211">
        <v>24.305</v>
      </c>
      <c r="L907" s="211">
        <v>1.3803000000000001</v>
      </c>
      <c r="M907" s="211"/>
      <c r="N907" s="211">
        <v>0.25</v>
      </c>
      <c r="O907" s="211">
        <v>6.2700000000000006E-2</v>
      </c>
      <c r="P907" s="88">
        <v>4.4379999999999997</v>
      </c>
      <c r="Q907" s="88">
        <v>4.4379999999999997</v>
      </c>
      <c r="R907" s="88">
        <v>5.9960000000000004</v>
      </c>
      <c r="S907" s="211">
        <v>81</v>
      </c>
      <c r="T907" s="211">
        <v>81</v>
      </c>
      <c r="U907" s="211">
        <v>117</v>
      </c>
      <c r="V907" s="211">
        <v>3.78</v>
      </c>
      <c r="W907" s="211">
        <v>3.78</v>
      </c>
      <c r="X907" s="211">
        <v>4.25</v>
      </c>
      <c r="Y907" s="211">
        <v>15</v>
      </c>
      <c r="Z907" s="211">
        <v>15</v>
      </c>
      <c r="AA907" s="211">
        <v>126.9</v>
      </c>
      <c r="AB907" s="211">
        <v>-0.21299999999999999</v>
      </c>
      <c r="AC907" s="211">
        <v>-0.21299999999999999</v>
      </c>
      <c r="AD907" s="211">
        <v>-0.21099999999999999</v>
      </c>
      <c r="AE907" s="211" t="s">
        <v>52</v>
      </c>
      <c r="AF907" s="211">
        <v>58.12</v>
      </c>
      <c r="AG907" s="211">
        <v>2.9135357642312415E-6</v>
      </c>
      <c r="AH907" s="211">
        <v>0.2</v>
      </c>
      <c r="AI907" s="211">
        <v>4.5199999999999996</v>
      </c>
      <c r="AJ907" s="211">
        <v>4.5</v>
      </c>
      <c r="AK907" s="213"/>
      <c r="AL907" s="303"/>
      <c r="AM907" s="218">
        <f t="shared" si="184"/>
        <v>0</v>
      </c>
      <c r="AQ907"/>
      <c r="AR907"/>
      <c r="AS907"/>
    </row>
    <row r="908" spans="1:45" s="198" customFormat="1" x14ac:dyDescent="0.25">
      <c r="A908" s="210" t="s">
        <v>111</v>
      </c>
      <c r="B908" s="210"/>
      <c r="C908" s="211">
        <v>2.2999999999999998</v>
      </c>
      <c r="D908" s="211"/>
      <c r="E908" s="211">
        <f t="shared" si="176"/>
        <v>0</v>
      </c>
      <c r="F908" s="211"/>
      <c r="G908" s="211">
        <v>2.0910000000000002</v>
      </c>
      <c r="H908" s="211">
        <v>53099</v>
      </c>
      <c r="I908" s="211">
        <v>71</v>
      </c>
      <c r="J908" s="211">
        <v>12</v>
      </c>
      <c r="K908" s="211">
        <v>24.305</v>
      </c>
      <c r="L908" s="211">
        <v>1.3803000000000001</v>
      </c>
      <c r="M908" s="211"/>
      <c r="N908" s="211">
        <v>0.25</v>
      </c>
      <c r="O908" s="211">
        <v>6.2700000000000006E-2</v>
      </c>
      <c r="P908" s="88">
        <v>4.4379999999999997</v>
      </c>
      <c r="Q908" s="88">
        <v>4.4379999999999997</v>
      </c>
      <c r="R908" s="88">
        <v>5.9960000000000004</v>
      </c>
      <c r="S908" s="211">
        <v>81</v>
      </c>
      <c r="T908" s="211">
        <v>81</v>
      </c>
      <c r="U908" s="211">
        <v>117</v>
      </c>
      <c r="V908" s="211">
        <v>3.78</v>
      </c>
      <c r="W908" s="211">
        <v>3.78</v>
      </c>
      <c r="X908" s="211">
        <v>4.25</v>
      </c>
      <c r="Y908" s="211">
        <v>15</v>
      </c>
      <c r="Z908" s="211">
        <v>15</v>
      </c>
      <c r="AA908" s="211">
        <v>126.9</v>
      </c>
      <c r="AB908" s="211">
        <v>-0.21299999999999999</v>
      </c>
      <c r="AC908" s="211">
        <v>-0.21299999999999999</v>
      </c>
      <c r="AD908" s="211">
        <v>-0.21099999999999999</v>
      </c>
      <c r="AE908" s="211" t="s">
        <v>58</v>
      </c>
      <c r="AF908" s="211">
        <v>58.12</v>
      </c>
      <c r="AG908" s="211">
        <v>3.1459786150702568E-6</v>
      </c>
      <c r="AH908" s="211">
        <v>0.183</v>
      </c>
      <c r="AI908" s="211">
        <v>4.8</v>
      </c>
      <c r="AJ908" s="211">
        <v>4.42</v>
      </c>
      <c r="AK908" s="213"/>
      <c r="AL908" s="303"/>
      <c r="AM908" s="218">
        <f t="shared" si="184"/>
        <v>0</v>
      </c>
      <c r="AQ908"/>
      <c r="AR908"/>
      <c r="AS908"/>
    </row>
    <row r="909" spans="1:45" s="263" customFormat="1" x14ac:dyDescent="0.25">
      <c r="A909" s="210" t="s">
        <v>111</v>
      </c>
      <c r="B909" s="210"/>
      <c r="C909" s="211">
        <v>2.2999999999999998</v>
      </c>
      <c r="D909" s="210">
        <v>3.53</v>
      </c>
      <c r="E909" s="211">
        <f t="shared" ref="E909:E912" si="185">D909/C909</f>
        <v>1.5347826086956522</v>
      </c>
      <c r="F909" s="211"/>
      <c r="G909" s="211">
        <v>2.0910000000000002</v>
      </c>
      <c r="H909" s="211">
        <v>53099</v>
      </c>
      <c r="I909" s="211">
        <v>71</v>
      </c>
      <c r="J909" s="211">
        <v>12</v>
      </c>
      <c r="K909" s="211">
        <v>24.305</v>
      </c>
      <c r="L909" s="211">
        <v>1.3803000000000001</v>
      </c>
      <c r="M909" s="211"/>
      <c r="N909" s="211">
        <v>0.25</v>
      </c>
      <c r="O909" s="211">
        <v>6.2700000000000006E-2</v>
      </c>
      <c r="P909" s="88">
        <v>4.4379999999999997</v>
      </c>
      <c r="Q909" s="88">
        <v>4.4379999999999997</v>
      </c>
      <c r="R909" s="88">
        <v>5.9960000000000004</v>
      </c>
      <c r="S909" s="211">
        <v>81</v>
      </c>
      <c r="T909" s="211">
        <v>81</v>
      </c>
      <c r="U909" s="211">
        <v>117</v>
      </c>
      <c r="V909" s="211">
        <v>3.78</v>
      </c>
      <c r="W909" s="211">
        <v>3.78</v>
      </c>
      <c r="X909" s="211">
        <v>4.25</v>
      </c>
      <c r="Y909" s="211">
        <v>15</v>
      </c>
      <c r="Z909" s="211">
        <v>15</v>
      </c>
      <c r="AA909" s="211">
        <v>126.9</v>
      </c>
      <c r="AB909" s="211">
        <v>-0.21299999999999999</v>
      </c>
      <c r="AC909" s="211">
        <v>-0.21299999999999999</v>
      </c>
      <c r="AD909" s="211">
        <v>-0.21099999999999999</v>
      </c>
      <c r="AE909" s="211" t="s">
        <v>53</v>
      </c>
      <c r="AF909" s="211">
        <v>83.8</v>
      </c>
      <c r="AG909" s="211"/>
      <c r="AH909" s="211">
        <v>5.0000000000000001E-3</v>
      </c>
      <c r="AI909" s="211">
        <v>4</v>
      </c>
      <c r="AJ909" s="211">
        <v>3.69</v>
      </c>
      <c r="AK909" s="217">
        <v>5.6700000000000002E-15</v>
      </c>
      <c r="AL909" s="303"/>
      <c r="AM909" s="218">
        <f t="shared" si="184"/>
        <v>0</v>
      </c>
    </row>
    <row r="910" spans="1:45" s="263" customFormat="1" x14ac:dyDescent="0.25">
      <c r="A910" s="210" t="s">
        <v>111</v>
      </c>
      <c r="B910" s="210"/>
      <c r="C910" s="211">
        <v>2.2999999999999998</v>
      </c>
      <c r="D910" s="210">
        <v>3.67</v>
      </c>
      <c r="E910" s="211">
        <f t="shared" si="185"/>
        <v>1.5956521739130436</v>
      </c>
      <c r="F910" s="211"/>
      <c r="G910" s="211">
        <v>2.0910000000000002</v>
      </c>
      <c r="H910" s="211">
        <v>53099</v>
      </c>
      <c r="I910" s="211">
        <v>71</v>
      </c>
      <c r="J910" s="211">
        <v>12</v>
      </c>
      <c r="K910" s="211">
        <v>24.305</v>
      </c>
      <c r="L910" s="211">
        <v>1.3803000000000001</v>
      </c>
      <c r="M910" s="211"/>
      <c r="N910" s="211">
        <v>0.25</v>
      </c>
      <c r="O910" s="211">
        <v>6.2700000000000006E-2</v>
      </c>
      <c r="P910" s="88">
        <v>4.4379999999999997</v>
      </c>
      <c r="Q910" s="88">
        <v>4.4379999999999997</v>
      </c>
      <c r="R910" s="88">
        <v>5.9960000000000004</v>
      </c>
      <c r="S910" s="211">
        <v>81</v>
      </c>
      <c r="T910" s="211">
        <v>81</v>
      </c>
      <c r="U910" s="211">
        <v>117</v>
      </c>
      <c r="V910" s="211">
        <v>3.78</v>
      </c>
      <c r="W910" s="211">
        <v>3.78</v>
      </c>
      <c r="X910" s="211">
        <v>4.25</v>
      </c>
      <c r="Y910" s="211">
        <v>15</v>
      </c>
      <c r="Z910" s="211">
        <v>15</v>
      </c>
      <c r="AA910" s="211">
        <v>126.9</v>
      </c>
      <c r="AB910" s="211">
        <v>-0.21299999999999999</v>
      </c>
      <c r="AC910" s="211">
        <v>-0.21299999999999999</v>
      </c>
      <c r="AD910" s="211">
        <v>-0.21099999999999999</v>
      </c>
      <c r="AE910" s="211" t="s">
        <v>54</v>
      </c>
      <c r="AF910" s="211">
        <v>131.29</v>
      </c>
      <c r="AG910" s="211"/>
      <c r="AH910" s="211">
        <v>8.0000000000000002E-3</v>
      </c>
      <c r="AI910" s="211">
        <v>4.0999999999999996</v>
      </c>
      <c r="AJ910" s="211">
        <v>4.0999999999999996</v>
      </c>
      <c r="AK910" s="217">
        <v>2.4299999999999998E-19</v>
      </c>
      <c r="AL910" s="303"/>
      <c r="AM910" s="218">
        <f t="shared" si="184"/>
        <v>0</v>
      </c>
    </row>
    <row r="911" spans="1:45" s="263" customFormat="1" x14ac:dyDescent="0.25">
      <c r="A911" s="210" t="s">
        <v>111</v>
      </c>
      <c r="B911" s="210"/>
      <c r="C911" s="211">
        <v>2.2999999999999998</v>
      </c>
      <c r="D911" s="210"/>
      <c r="E911" s="211">
        <f t="shared" si="185"/>
        <v>0</v>
      </c>
      <c r="F911" s="211"/>
      <c r="G911" s="211">
        <v>2.0910000000000002</v>
      </c>
      <c r="H911" s="211">
        <v>53099</v>
      </c>
      <c r="I911" s="211">
        <v>71</v>
      </c>
      <c r="J911" s="211">
        <v>12</v>
      </c>
      <c r="K911" s="211">
        <v>24.305</v>
      </c>
      <c r="L911" s="211">
        <v>1.3803000000000001</v>
      </c>
      <c r="M911" s="211"/>
      <c r="N911" s="211">
        <v>0.25</v>
      </c>
      <c r="O911" s="211">
        <v>6.2700000000000006E-2</v>
      </c>
      <c r="P911" s="88">
        <v>4.4379999999999997</v>
      </c>
      <c r="Q911" s="88">
        <v>4.4379999999999997</v>
      </c>
      <c r="R911" s="88">
        <v>5.9960000000000004</v>
      </c>
      <c r="S911" s="211">
        <v>81</v>
      </c>
      <c r="T911" s="211">
        <v>81</v>
      </c>
      <c r="U911" s="211">
        <v>117</v>
      </c>
      <c r="V911" s="211">
        <v>3.78</v>
      </c>
      <c r="W911" s="211">
        <v>3.78</v>
      </c>
      <c r="X911" s="211">
        <v>4.25</v>
      </c>
      <c r="Y911" s="211">
        <v>15</v>
      </c>
      <c r="Z911" s="211">
        <v>15</v>
      </c>
      <c r="AA911" s="211">
        <v>126.9</v>
      </c>
      <c r="AB911" s="211">
        <v>-0.21299999999999999</v>
      </c>
      <c r="AC911" s="211">
        <v>-0.21299999999999999</v>
      </c>
      <c r="AD911" s="211">
        <v>-0.21099999999999999</v>
      </c>
      <c r="AE911" s="211" t="s">
        <v>55</v>
      </c>
      <c r="AF911" s="211">
        <v>146.06</v>
      </c>
      <c r="AG911" s="211"/>
      <c r="AH911" s="211">
        <v>0.21</v>
      </c>
      <c r="AI911" s="211">
        <v>5.13</v>
      </c>
      <c r="AJ911" s="211">
        <v>5.0999999999999996</v>
      </c>
      <c r="AK911" s="213"/>
      <c r="AL911" s="303"/>
      <c r="AM911" s="218">
        <f t="shared" si="184"/>
        <v>0</v>
      </c>
    </row>
    <row r="912" spans="1:45" s="263" customFormat="1" x14ac:dyDescent="0.25">
      <c r="A912" s="210" t="s">
        <v>111</v>
      </c>
      <c r="B912" s="210"/>
      <c r="C912" s="211">
        <v>2.2999999999999998</v>
      </c>
      <c r="D912" s="211"/>
      <c r="E912" s="211">
        <f t="shared" si="185"/>
        <v>0</v>
      </c>
      <c r="F912" s="211"/>
      <c r="G912" s="211">
        <v>2.0910000000000002</v>
      </c>
      <c r="H912" s="211">
        <v>53099</v>
      </c>
      <c r="I912" s="211">
        <v>71</v>
      </c>
      <c r="J912" s="211">
        <v>12</v>
      </c>
      <c r="K912" s="211">
        <v>24.305</v>
      </c>
      <c r="L912" s="211">
        <v>1.3803000000000001</v>
      </c>
      <c r="M912" s="211"/>
      <c r="N912" s="211">
        <v>0.25</v>
      </c>
      <c r="O912" s="211">
        <v>6.2700000000000006E-2</v>
      </c>
      <c r="P912" s="88">
        <v>4.4379999999999997</v>
      </c>
      <c r="Q912" s="88">
        <v>4.4379999999999997</v>
      </c>
      <c r="R912" s="88">
        <v>5.9960000000000004</v>
      </c>
      <c r="S912" s="211">
        <v>81</v>
      </c>
      <c r="T912" s="211">
        <v>81</v>
      </c>
      <c r="U912" s="211">
        <v>117</v>
      </c>
      <c r="V912" s="211">
        <v>3.78</v>
      </c>
      <c r="W912" s="211">
        <v>3.78</v>
      </c>
      <c r="X912" s="211">
        <v>4.25</v>
      </c>
      <c r="Y912" s="211">
        <v>15</v>
      </c>
      <c r="Z912" s="211">
        <v>15</v>
      </c>
      <c r="AA912" s="211">
        <v>126.9</v>
      </c>
      <c r="AB912" s="211">
        <v>-0.21299999999999999</v>
      </c>
      <c r="AC912" s="211">
        <v>-0.21299999999999999</v>
      </c>
      <c r="AD912" s="211">
        <v>-0.21099999999999999</v>
      </c>
      <c r="AE912" s="211" t="s">
        <v>56</v>
      </c>
      <c r="AF912" s="211">
        <v>222</v>
      </c>
      <c r="AG912" s="211"/>
      <c r="AH912" s="211">
        <v>8.0000000000000002E-3</v>
      </c>
      <c r="AI912" s="211">
        <v>4.2</v>
      </c>
      <c r="AJ912" s="211">
        <v>4.2</v>
      </c>
      <c r="AK912" s="213">
        <v>1.24E-19</v>
      </c>
      <c r="AL912" s="303"/>
      <c r="AM912" s="218">
        <f t="shared" si="184"/>
        <v>0</v>
      </c>
    </row>
    <row r="913" spans="1:39" s="263" customFormat="1" x14ac:dyDescent="0.25">
      <c r="A913" s="201" t="s">
        <v>112</v>
      </c>
      <c r="B913" s="201"/>
      <c r="C913" s="202">
        <v>2.456</v>
      </c>
      <c r="D913" s="202">
        <v>2.78</v>
      </c>
      <c r="E913" s="202">
        <f t="shared" si="176"/>
        <v>1.1319218241042344</v>
      </c>
      <c r="F913" s="202"/>
      <c r="G913" s="202">
        <v>2.1349999999999998</v>
      </c>
      <c r="H913" s="202">
        <v>50109</v>
      </c>
      <c r="I913" s="202">
        <v>80</v>
      </c>
      <c r="J913" s="202">
        <v>25</v>
      </c>
      <c r="K913" s="202">
        <v>54.938000000000002</v>
      </c>
      <c r="L913" s="202">
        <v>1.3021</v>
      </c>
      <c r="M913" s="202"/>
      <c r="N913" s="202">
        <v>0.25</v>
      </c>
      <c r="O913" s="202">
        <v>6.2700000000000006E-2</v>
      </c>
      <c r="P913" s="202">
        <v>4.4379999999999997</v>
      </c>
      <c r="Q913" s="202">
        <v>4.4379999999999997</v>
      </c>
      <c r="R913" s="202">
        <v>5.9960000000000004</v>
      </c>
      <c r="S913" s="202">
        <v>81</v>
      </c>
      <c r="T913" s="202">
        <v>81</v>
      </c>
      <c r="U913" s="202">
        <v>117</v>
      </c>
      <c r="V913" s="202">
        <v>3.78</v>
      </c>
      <c r="W913" s="202">
        <v>3.78</v>
      </c>
      <c r="X913" s="202">
        <v>2.278</v>
      </c>
      <c r="Y913" s="202">
        <v>15</v>
      </c>
      <c r="Z913" s="202">
        <v>15</v>
      </c>
      <c r="AA913" s="202">
        <v>1</v>
      </c>
      <c r="AB913" s="202">
        <v>-0.192</v>
      </c>
      <c r="AC913" s="202">
        <v>-0.192</v>
      </c>
      <c r="AD913" s="202">
        <v>4.9399999999999999E-2</v>
      </c>
      <c r="AE913" s="202" t="s">
        <v>42</v>
      </c>
      <c r="AF913" s="202">
        <v>4.0019999999999998</v>
      </c>
      <c r="AG913" s="203">
        <v>1.213598928416634E-4</v>
      </c>
      <c r="AH913" s="202">
        <v>-0.39</v>
      </c>
      <c r="AI913" s="202">
        <v>2.66</v>
      </c>
      <c r="AJ913" s="202">
        <v>2.6</v>
      </c>
      <c r="AK913" s="204">
        <v>6E-9</v>
      </c>
      <c r="AL913" s="302"/>
      <c r="AM913" s="206">
        <f t="shared" si="184"/>
        <v>0</v>
      </c>
    </row>
    <row r="914" spans="1:39" s="263" customFormat="1" x14ac:dyDescent="0.25">
      <c r="A914" s="201" t="s">
        <v>112</v>
      </c>
      <c r="B914" s="201"/>
      <c r="C914" s="202">
        <v>2.456</v>
      </c>
      <c r="D914" s="202"/>
      <c r="E914" s="202">
        <f t="shared" si="176"/>
        <v>0</v>
      </c>
      <c r="F914" s="202"/>
      <c r="G914" s="202">
        <v>2.1349999999999998</v>
      </c>
      <c r="H914" s="202">
        <v>50109</v>
      </c>
      <c r="I914" s="202">
        <v>80</v>
      </c>
      <c r="J914" s="202">
        <v>25</v>
      </c>
      <c r="K914" s="202">
        <v>54.938000000000002</v>
      </c>
      <c r="L914" s="202">
        <v>1.3021</v>
      </c>
      <c r="M914" s="202"/>
      <c r="N914" s="202">
        <v>0.25</v>
      </c>
      <c r="O914" s="202">
        <v>6.2700000000000006E-2</v>
      </c>
      <c r="P914" s="202">
        <v>4.4379999999999997</v>
      </c>
      <c r="Q914" s="202">
        <v>4.4379999999999997</v>
      </c>
      <c r="R914" s="202">
        <v>5.9960000000000004</v>
      </c>
      <c r="S914" s="202">
        <v>81</v>
      </c>
      <c r="T914" s="202">
        <v>81</v>
      </c>
      <c r="U914" s="202">
        <v>117</v>
      </c>
      <c r="V914" s="202">
        <v>3.78</v>
      </c>
      <c r="W914" s="202">
        <v>3.78</v>
      </c>
      <c r="X914" s="202">
        <v>2.278</v>
      </c>
      <c r="Y914" s="202">
        <v>15</v>
      </c>
      <c r="Z914" s="202">
        <v>15</v>
      </c>
      <c r="AA914" s="202">
        <v>1</v>
      </c>
      <c r="AB914" s="202">
        <v>-0.192</v>
      </c>
      <c r="AC914" s="202">
        <v>-0.192</v>
      </c>
      <c r="AD914" s="202">
        <v>4.9399999999999999E-2</v>
      </c>
      <c r="AE914" s="202" t="s">
        <v>43</v>
      </c>
      <c r="AF914" s="202">
        <v>2.0099999999999998</v>
      </c>
      <c r="AG914" s="203">
        <v>1.0828692705685033E-4</v>
      </c>
      <c r="AH914" s="202">
        <v>-0.217</v>
      </c>
      <c r="AI914" s="202">
        <v>2.76</v>
      </c>
      <c r="AJ914" s="202">
        <v>2.89</v>
      </c>
      <c r="AK914" s="204">
        <v>1.3000000000000001E-9</v>
      </c>
      <c r="AL914" s="302">
        <v>8.9999999999999993E-3</v>
      </c>
      <c r="AM914" s="206">
        <f t="shared" si="184"/>
        <v>1170</v>
      </c>
    </row>
    <row r="915" spans="1:39" s="263" customFormat="1" x14ac:dyDescent="0.25">
      <c r="A915" s="201" t="s">
        <v>112</v>
      </c>
      <c r="B915" s="201"/>
      <c r="C915" s="202">
        <v>2.456</v>
      </c>
      <c r="D915" s="202"/>
      <c r="E915" s="202">
        <f t="shared" si="176"/>
        <v>0</v>
      </c>
      <c r="F915" s="202"/>
      <c r="G915" s="202">
        <v>2.1349999999999998</v>
      </c>
      <c r="H915" s="202">
        <v>50109</v>
      </c>
      <c r="I915" s="202">
        <v>80</v>
      </c>
      <c r="J915" s="202">
        <v>25</v>
      </c>
      <c r="K915" s="202">
        <v>54.938000000000002</v>
      </c>
      <c r="L915" s="202">
        <v>1.3021</v>
      </c>
      <c r="M915" s="202"/>
      <c r="N915" s="202">
        <v>0.25</v>
      </c>
      <c r="O915" s="202">
        <v>6.2700000000000006E-2</v>
      </c>
      <c r="P915" s="202">
        <v>4.4379999999999997</v>
      </c>
      <c r="Q915" s="202">
        <v>4.4379999999999997</v>
      </c>
      <c r="R915" s="202">
        <v>5.9960000000000004</v>
      </c>
      <c r="S915" s="202">
        <v>81</v>
      </c>
      <c r="T915" s="202">
        <v>81</v>
      </c>
      <c r="U915" s="202">
        <v>117</v>
      </c>
      <c r="V915" s="202">
        <v>3.78</v>
      </c>
      <c r="W915" s="202">
        <v>3.78</v>
      </c>
      <c r="X915" s="202">
        <v>2.278</v>
      </c>
      <c r="Y915" s="202">
        <v>15</v>
      </c>
      <c r="Z915" s="202">
        <v>15</v>
      </c>
      <c r="AA915" s="202">
        <v>1</v>
      </c>
      <c r="AB915" s="202">
        <v>-0.192</v>
      </c>
      <c r="AC915" s="202">
        <v>-0.192</v>
      </c>
      <c r="AD915" s="202">
        <v>4.9399999999999999E-2</v>
      </c>
      <c r="AE915" s="202" t="s">
        <v>44</v>
      </c>
      <c r="AF915" s="202">
        <v>31.998999999999999</v>
      </c>
      <c r="AG915" s="203">
        <v>1.5402755908922099E-5</v>
      </c>
      <c r="AH915" s="202">
        <v>2.1999999999999999E-2</v>
      </c>
      <c r="AI915" s="202">
        <v>2.94</v>
      </c>
      <c r="AJ915" s="202">
        <v>3.46</v>
      </c>
      <c r="AK915" s="204">
        <v>2.3000000000000001E-11</v>
      </c>
      <c r="AL915" s="302"/>
      <c r="AM915" s="206">
        <f t="shared" si="184"/>
        <v>0</v>
      </c>
    </row>
    <row r="916" spans="1:39" s="263" customFormat="1" x14ac:dyDescent="0.25">
      <c r="A916" s="201" t="s">
        <v>112</v>
      </c>
      <c r="B916" s="201"/>
      <c r="C916" s="202">
        <v>2.456</v>
      </c>
      <c r="D916" s="201">
        <v>3.29</v>
      </c>
      <c r="E916" s="202">
        <f t="shared" si="176"/>
        <v>1.3395765472312704</v>
      </c>
      <c r="F916" s="202"/>
      <c r="G916" s="202">
        <v>2.1349999999999998</v>
      </c>
      <c r="H916" s="202">
        <v>50109</v>
      </c>
      <c r="I916" s="202">
        <v>80</v>
      </c>
      <c r="J916" s="202">
        <v>25</v>
      </c>
      <c r="K916" s="202">
        <v>54.938000000000002</v>
      </c>
      <c r="L916" s="202">
        <v>1.3021</v>
      </c>
      <c r="M916" s="202"/>
      <c r="N916" s="202">
        <v>0.25</v>
      </c>
      <c r="O916" s="202">
        <v>6.2700000000000006E-2</v>
      </c>
      <c r="P916" s="202">
        <v>4.4379999999999997</v>
      </c>
      <c r="Q916" s="202">
        <v>4.4379999999999997</v>
      </c>
      <c r="R916" s="202">
        <v>5.9960000000000004</v>
      </c>
      <c r="S916" s="202">
        <v>81</v>
      </c>
      <c r="T916" s="202">
        <v>81</v>
      </c>
      <c r="U916" s="202">
        <v>117</v>
      </c>
      <c r="V916" s="202">
        <v>3.78</v>
      </c>
      <c r="W916" s="202">
        <v>3.78</v>
      </c>
      <c r="X916" s="202">
        <v>2.278</v>
      </c>
      <c r="Y916" s="202">
        <v>15</v>
      </c>
      <c r="Z916" s="202">
        <v>15</v>
      </c>
      <c r="AA916" s="202">
        <v>1</v>
      </c>
      <c r="AB916" s="202">
        <v>-0.192</v>
      </c>
      <c r="AC916" s="202">
        <v>-0.192</v>
      </c>
      <c r="AD916" s="202">
        <v>4.9399999999999999E-2</v>
      </c>
      <c r="AE916" s="202" t="s">
        <v>45</v>
      </c>
      <c r="AF916" s="202">
        <v>44.01</v>
      </c>
      <c r="AG916" s="203">
        <v>8.9625087063364713E-6</v>
      </c>
      <c r="AH916" s="202">
        <v>0.22500000000000001</v>
      </c>
      <c r="AI916" s="202">
        <v>3.24</v>
      </c>
      <c r="AJ916" s="202">
        <v>3.3</v>
      </c>
      <c r="AK916" s="204">
        <v>2E-12</v>
      </c>
      <c r="AL916" s="302">
        <v>0.3638207825583048</v>
      </c>
      <c r="AM916" s="206">
        <f t="shared" si="184"/>
        <v>72.764156511660957</v>
      </c>
    </row>
    <row r="917" spans="1:39" s="263" customFormat="1" x14ac:dyDescent="0.25">
      <c r="A917" s="201" t="s">
        <v>112</v>
      </c>
      <c r="B917" s="201"/>
      <c r="C917" s="202">
        <v>2.456</v>
      </c>
      <c r="D917" s="201"/>
      <c r="E917" s="202">
        <f t="shared" ref="E917:E972" si="186">D917/C917</f>
        <v>0</v>
      </c>
      <c r="F917" s="202"/>
      <c r="G917" s="202">
        <v>2.1349999999999998</v>
      </c>
      <c r="H917" s="202">
        <v>50109</v>
      </c>
      <c r="I917" s="202">
        <v>80</v>
      </c>
      <c r="J917" s="202">
        <v>25</v>
      </c>
      <c r="K917" s="202">
        <v>54.938000000000002</v>
      </c>
      <c r="L917" s="202">
        <v>1.3021</v>
      </c>
      <c r="M917" s="202"/>
      <c r="N917" s="202">
        <v>0.25</v>
      </c>
      <c r="O917" s="202">
        <v>6.2700000000000006E-2</v>
      </c>
      <c r="P917" s="202">
        <v>4.4379999999999997</v>
      </c>
      <c r="Q917" s="202">
        <v>4.4379999999999997</v>
      </c>
      <c r="R917" s="202">
        <v>5.9960000000000004</v>
      </c>
      <c r="S917" s="202">
        <v>81</v>
      </c>
      <c r="T917" s="202">
        <v>81</v>
      </c>
      <c r="U917" s="202">
        <v>117</v>
      </c>
      <c r="V917" s="202">
        <v>3.78</v>
      </c>
      <c r="W917" s="202">
        <v>3.78</v>
      </c>
      <c r="X917" s="202">
        <v>2.278</v>
      </c>
      <c r="Y917" s="202">
        <v>15</v>
      </c>
      <c r="Z917" s="202">
        <v>15</v>
      </c>
      <c r="AA917" s="202">
        <v>1</v>
      </c>
      <c r="AB917" s="202">
        <v>-0.192</v>
      </c>
      <c r="AC917" s="202">
        <v>-0.192</v>
      </c>
      <c r="AD917" s="202">
        <v>4.9399999999999999E-2</v>
      </c>
      <c r="AE917" s="202" t="s">
        <v>46</v>
      </c>
      <c r="AF917" s="202">
        <v>28</v>
      </c>
      <c r="AG917" s="203">
        <v>1.4859953853764374E-5</v>
      </c>
      <c r="AH917" s="202">
        <v>3.6999999999999998E-2</v>
      </c>
      <c r="AI917" s="202">
        <v>3.13</v>
      </c>
      <c r="AJ917" s="202">
        <v>3.64</v>
      </c>
      <c r="AK917" s="208">
        <v>5.46E-13</v>
      </c>
      <c r="AL917" s="302">
        <v>4.7569108789660669E-2</v>
      </c>
      <c r="AM917" s="206">
        <f t="shared" si="184"/>
        <v>2.5972733399154726</v>
      </c>
    </row>
    <row r="918" spans="1:39" s="263" customFormat="1" x14ac:dyDescent="0.25">
      <c r="A918" s="201" t="s">
        <v>112</v>
      </c>
      <c r="B918" s="201"/>
      <c r="C918" s="202">
        <v>2.456</v>
      </c>
      <c r="D918" s="201">
        <v>3.65</v>
      </c>
      <c r="E918" s="202">
        <f t="shared" si="186"/>
        <v>1.4861563517915308</v>
      </c>
      <c r="F918" s="202"/>
      <c r="G918" s="202">
        <v>2.1349999999999998</v>
      </c>
      <c r="H918" s="202">
        <v>50109</v>
      </c>
      <c r="I918" s="202">
        <v>80</v>
      </c>
      <c r="J918" s="202">
        <v>25</v>
      </c>
      <c r="K918" s="202">
        <v>54.938000000000002</v>
      </c>
      <c r="L918" s="202">
        <v>1.3021</v>
      </c>
      <c r="M918" s="202"/>
      <c r="N918" s="202">
        <v>0.25</v>
      </c>
      <c r="O918" s="202">
        <v>6.2700000000000006E-2</v>
      </c>
      <c r="P918" s="202">
        <v>4.4379999999999997</v>
      </c>
      <c r="Q918" s="202">
        <v>4.4379999999999997</v>
      </c>
      <c r="R918" s="202">
        <v>5.9960000000000004</v>
      </c>
      <c r="S918" s="202">
        <v>81</v>
      </c>
      <c r="T918" s="202">
        <v>81</v>
      </c>
      <c r="U918" s="202">
        <v>117</v>
      </c>
      <c r="V918" s="202">
        <v>3.78</v>
      </c>
      <c r="W918" s="202">
        <v>3.78</v>
      </c>
      <c r="X918" s="202">
        <v>2.278</v>
      </c>
      <c r="Y918" s="202">
        <v>15</v>
      </c>
      <c r="Z918" s="202">
        <v>15</v>
      </c>
      <c r="AA918" s="202">
        <v>1</v>
      </c>
      <c r="AB918" s="202">
        <v>-0.192</v>
      </c>
      <c r="AC918" s="202">
        <v>-0.192</v>
      </c>
      <c r="AD918" s="202">
        <v>4.9399999999999999E-2</v>
      </c>
      <c r="AE918" s="202" t="s">
        <v>47</v>
      </c>
      <c r="AF918" s="202">
        <v>16.04</v>
      </c>
      <c r="AG918" s="203">
        <v>1.6328551327402565E-5</v>
      </c>
      <c r="AH918" s="202">
        <v>1.0999999999999999E-2</v>
      </c>
      <c r="AI918" s="202">
        <v>3.25</v>
      </c>
      <c r="AJ918" s="202">
        <v>3.8</v>
      </c>
      <c r="AK918" s="208">
        <v>1.62E-14</v>
      </c>
      <c r="AL918" s="302">
        <v>0.17666336759685475</v>
      </c>
      <c r="AM918" s="206">
        <f t="shared" si="184"/>
        <v>0.2861946555069047</v>
      </c>
    </row>
    <row r="919" spans="1:39" s="263" customFormat="1" x14ac:dyDescent="0.25">
      <c r="A919" s="201" t="s">
        <v>112</v>
      </c>
      <c r="B919" s="201"/>
      <c r="C919" s="202">
        <v>2.456</v>
      </c>
      <c r="D919" s="201"/>
      <c r="E919" s="202">
        <f t="shared" si="186"/>
        <v>0</v>
      </c>
      <c r="F919" s="202"/>
      <c r="G919" s="202">
        <v>2.1349999999999998</v>
      </c>
      <c r="H919" s="202">
        <v>50109</v>
      </c>
      <c r="I919" s="202">
        <v>80</v>
      </c>
      <c r="J919" s="202">
        <v>25</v>
      </c>
      <c r="K919" s="202">
        <v>54.938000000000002</v>
      </c>
      <c r="L919" s="202">
        <v>1.3021</v>
      </c>
      <c r="M919" s="202"/>
      <c r="N919" s="202">
        <v>0.25</v>
      </c>
      <c r="O919" s="202">
        <v>6.2700000000000006E-2</v>
      </c>
      <c r="P919" s="202">
        <v>4.4379999999999997</v>
      </c>
      <c r="Q919" s="202">
        <v>4.4379999999999997</v>
      </c>
      <c r="R919" s="202">
        <v>5.9960000000000004</v>
      </c>
      <c r="S919" s="202">
        <v>81</v>
      </c>
      <c r="T919" s="202">
        <v>81</v>
      </c>
      <c r="U919" s="202">
        <v>117</v>
      </c>
      <c r="V919" s="202">
        <v>3.78</v>
      </c>
      <c r="W919" s="202">
        <v>3.78</v>
      </c>
      <c r="X919" s="202">
        <v>2.278</v>
      </c>
      <c r="Y919" s="202">
        <v>15</v>
      </c>
      <c r="Z919" s="202">
        <v>15</v>
      </c>
      <c r="AA919" s="202">
        <v>1</v>
      </c>
      <c r="AB919" s="202">
        <v>-0.192</v>
      </c>
      <c r="AC919" s="202">
        <v>-0.192</v>
      </c>
      <c r="AD919" s="202">
        <v>4.9399999999999999E-2</v>
      </c>
      <c r="AE919" s="202" t="s">
        <v>48</v>
      </c>
      <c r="AF919" s="202">
        <v>28.05</v>
      </c>
      <c r="AG919" s="202">
        <v>8.597859657763983E-6</v>
      </c>
      <c r="AH919" s="202">
        <v>8.6999999999999994E-2</v>
      </c>
      <c r="AI919" s="202">
        <v>3.59</v>
      </c>
      <c r="AJ919" s="202">
        <v>3.9</v>
      </c>
      <c r="AK919" s="208">
        <v>1.4999999999999999E-15</v>
      </c>
      <c r="AL919" s="302"/>
      <c r="AM919" s="209">
        <f t="shared" si="184"/>
        <v>0</v>
      </c>
    </row>
    <row r="920" spans="1:39" s="263" customFormat="1" x14ac:dyDescent="0.25">
      <c r="A920" s="201" t="s">
        <v>112</v>
      </c>
      <c r="B920" s="201"/>
      <c r="C920" s="202">
        <v>2.456</v>
      </c>
      <c r="D920" s="201"/>
      <c r="E920" s="202">
        <f t="shared" si="186"/>
        <v>0</v>
      </c>
      <c r="F920" s="202"/>
      <c r="G920" s="202">
        <v>2.1349999999999998</v>
      </c>
      <c r="H920" s="202">
        <v>50109</v>
      </c>
      <c r="I920" s="202">
        <v>80</v>
      </c>
      <c r="J920" s="202">
        <v>25</v>
      </c>
      <c r="K920" s="202">
        <v>54.938000000000002</v>
      </c>
      <c r="L920" s="202">
        <v>1.3021</v>
      </c>
      <c r="M920" s="202"/>
      <c r="N920" s="202">
        <v>0.25</v>
      </c>
      <c r="O920" s="202">
        <v>6.2700000000000006E-2</v>
      </c>
      <c r="P920" s="202">
        <v>4.4379999999999997</v>
      </c>
      <c r="Q920" s="202">
        <v>4.4379999999999997</v>
      </c>
      <c r="R920" s="202">
        <v>5.9960000000000004</v>
      </c>
      <c r="S920" s="202">
        <v>81</v>
      </c>
      <c r="T920" s="202">
        <v>81</v>
      </c>
      <c r="U920" s="202">
        <v>117</v>
      </c>
      <c r="V920" s="202">
        <v>3.78</v>
      </c>
      <c r="W920" s="202">
        <v>3.78</v>
      </c>
      <c r="X920" s="202">
        <v>2.278</v>
      </c>
      <c r="Y920" s="202">
        <v>15</v>
      </c>
      <c r="Z920" s="202">
        <v>15</v>
      </c>
      <c r="AA920" s="202">
        <v>1</v>
      </c>
      <c r="AB920" s="202">
        <v>-0.192</v>
      </c>
      <c r="AC920" s="202">
        <v>-0.192</v>
      </c>
      <c r="AD920" s="202">
        <v>4.9399999999999999E-2</v>
      </c>
      <c r="AE920" s="202" t="s">
        <v>49</v>
      </c>
      <c r="AF920" s="202">
        <v>30.07</v>
      </c>
      <c r="AG920" s="202">
        <v>7.4674534117532306E-6</v>
      </c>
      <c r="AH920" s="202">
        <v>9.9000000000000005E-2</v>
      </c>
      <c r="AI920" s="202">
        <v>3.72</v>
      </c>
      <c r="AJ920" s="202">
        <v>4</v>
      </c>
      <c r="AK920" s="208">
        <v>2.4400000000000002E-16</v>
      </c>
      <c r="AL920" s="302"/>
      <c r="AM920" s="209">
        <f t="shared" si="184"/>
        <v>0</v>
      </c>
    </row>
    <row r="921" spans="1:39" x14ac:dyDescent="0.25">
      <c r="A921" s="201" t="s">
        <v>112</v>
      </c>
      <c r="B921" s="201"/>
      <c r="C921" s="202">
        <v>2.456</v>
      </c>
      <c r="D921" s="201"/>
      <c r="E921" s="202">
        <f t="shared" si="186"/>
        <v>0</v>
      </c>
      <c r="F921" s="202"/>
      <c r="G921" s="202">
        <v>2.1349999999999998</v>
      </c>
      <c r="H921" s="202">
        <v>50109</v>
      </c>
      <c r="I921" s="202">
        <v>80</v>
      </c>
      <c r="J921" s="202">
        <v>25</v>
      </c>
      <c r="K921" s="202">
        <v>54.938000000000002</v>
      </c>
      <c r="L921" s="202">
        <v>1.3021</v>
      </c>
      <c r="M921" s="202"/>
      <c r="N921" s="202">
        <v>0.25</v>
      </c>
      <c r="O921" s="202">
        <v>6.2700000000000006E-2</v>
      </c>
      <c r="P921" s="202">
        <v>4.4379999999999997</v>
      </c>
      <c r="Q921" s="202">
        <v>4.4379999999999997</v>
      </c>
      <c r="R921" s="202">
        <v>5.9960000000000004</v>
      </c>
      <c r="S921" s="202">
        <v>81</v>
      </c>
      <c r="T921" s="202">
        <v>81</v>
      </c>
      <c r="U921" s="202">
        <v>117</v>
      </c>
      <c r="V921" s="202">
        <v>3.78</v>
      </c>
      <c r="W921" s="202">
        <v>3.78</v>
      </c>
      <c r="X921" s="202">
        <v>2.278</v>
      </c>
      <c r="Y921" s="202">
        <v>15</v>
      </c>
      <c r="Z921" s="202">
        <v>15</v>
      </c>
      <c r="AA921" s="202">
        <v>1</v>
      </c>
      <c r="AB921" s="202">
        <v>-0.192</v>
      </c>
      <c r="AC921" s="202">
        <v>-0.192</v>
      </c>
      <c r="AD921" s="202">
        <v>4.9399999999999999E-2</v>
      </c>
      <c r="AE921" s="202" t="s">
        <v>50</v>
      </c>
      <c r="AF921" s="202">
        <v>42.08</v>
      </c>
      <c r="AG921" s="202">
        <v>4.9578486170417476E-6</v>
      </c>
      <c r="AH921" s="202">
        <v>0.14199999999999999</v>
      </c>
      <c r="AI921" s="202">
        <v>4.03</v>
      </c>
      <c r="AJ921" s="202">
        <v>4.5</v>
      </c>
      <c r="AK921" s="208">
        <v>8.5399999999999992E-18</v>
      </c>
      <c r="AL921" s="302"/>
      <c r="AM921" s="209">
        <f t="shared" si="184"/>
        <v>0</v>
      </c>
    </row>
    <row r="922" spans="1:39" x14ac:dyDescent="0.25">
      <c r="A922" s="201" t="s">
        <v>112</v>
      </c>
      <c r="B922" s="201"/>
      <c r="C922" s="202">
        <v>2.456</v>
      </c>
      <c r="D922" s="201">
        <v>3.73</v>
      </c>
      <c r="E922" s="202">
        <f t="shared" si="186"/>
        <v>1.5187296416938112</v>
      </c>
      <c r="F922" s="202"/>
      <c r="G922" s="202">
        <v>2.1349999999999998</v>
      </c>
      <c r="H922" s="202">
        <v>50109</v>
      </c>
      <c r="I922" s="202">
        <v>80</v>
      </c>
      <c r="J922" s="202">
        <v>25</v>
      </c>
      <c r="K922" s="202">
        <v>54.938000000000002</v>
      </c>
      <c r="L922" s="202">
        <v>1.3021</v>
      </c>
      <c r="M922" s="202"/>
      <c r="N922" s="202">
        <v>0.25</v>
      </c>
      <c r="O922" s="202">
        <v>6.2700000000000006E-2</v>
      </c>
      <c r="P922" s="202">
        <v>4.4379999999999997</v>
      </c>
      <c r="Q922" s="202">
        <v>4.4379999999999997</v>
      </c>
      <c r="R922" s="202">
        <v>5.9960000000000004</v>
      </c>
      <c r="S922" s="202">
        <v>81</v>
      </c>
      <c r="T922" s="202">
        <v>81</v>
      </c>
      <c r="U922" s="202">
        <v>117</v>
      </c>
      <c r="V922" s="202">
        <v>3.78</v>
      </c>
      <c r="W922" s="202">
        <v>3.78</v>
      </c>
      <c r="X922" s="202">
        <v>2.278</v>
      </c>
      <c r="Y922" s="202">
        <v>15</v>
      </c>
      <c r="Z922" s="202">
        <v>15</v>
      </c>
      <c r="AA922" s="202">
        <v>1</v>
      </c>
      <c r="AB922" s="202">
        <v>-0.192</v>
      </c>
      <c r="AC922" s="202">
        <v>-0.192</v>
      </c>
      <c r="AD922" s="202">
        <v>4.9399999999999999E-2</v>
      </c>
      <c r="AE922" s="202" t="s">
        <v>51</v>
      </c>
      <c r="AF922" s="202">
        <v>44.1</v>
      </c>
      <c r="AG922" s="202">
        <v>4.5187843755253608E-6</v>
      </c>
      <c r="AH922" s="202">
        <v>0.152</v>
      </c>
      <c r="AI922" s="202">
        <v>4.16</v>
      </c>
      <c r="AJ922" s="202">
        <v>4.3</v>
      </c>
      <c r="AK922" s="208">
        <v>2.2599999999999999E-18</v>
      </c>
      <c r="AL922" s="302"/>
      <c r="AM922" s="209">
        <f t="shared" si="184"/>
        <v>0</v>
      </c>
    </row>
    <row r="923" spans="1:39" x14ac:dyDescent="0.25">
      <c r="A923" s="201" t="s">
        <v>112</v>
      </c>
      <c r="B923" s="201"/>
      <c r="C923" s="202">
        <v>2.456</v>
      </c>
      <c r="D923" s="201"/>
      <c r="E923" s="202">
        <f t="shared" si="186"/>
        <v>0</v>
      </c>
      <c r="F923" s="202"/>
      <c r="G923" s="202">
        <v>2.1349999999999998</v>
      </c>
      <c r="H923" s="202">
        <v>50109</v>
      </c>
      <c r="I923" s="202">
        <v>80</v>
      </c>
      <c r="J923" s="202">
        <v>25</v>
      </c>
      <c r="K923" s="202">
        <v>54.938000000000002</v>
      </c>
      <c r="L923" s="202">
        <v>1.3021</v>
      </c>
      <c r="M923" s="202"/>
      <c r="N923" s="202">
        <v>0.25</v>
      </c>
      <c r="O923" s="202">
        <v>6.2700000000000006E-2</v>
      </c>
      <c r="P923" s="202">
        <v>4.4379999999999997</v>
      </c>
      <c r="Q923" s="202">
        <v>4.4379999999999997</v>
      </c>
      <c r="R923" s="202">
        <v>5.9960000000000004</v>
      </c>
      <c r="S923" s="202">
        <v>81</v>
      </c>
      <c r="T923" s="202">
        <v>81</v>
      </c>
      <c r="U923" s="202">
        <v>117</v>
      </c>
      <c r="V923" s="202">
        <v>3.78</v>
      </c>
      <c r="W923" s="202">
        <v>3.78</v>
      </c>
      <c r="X923" s="202">
        <v>2.278</v>
      </c>
      <c r="Y923" s="202">
        <v>15</v>
      </c>
      <c r="Z923" s="202">
        <v>15</v>
      </c>
      <c r="AA923" s="202">
        <v>1</v>
      </c>
      <c r="AB923" s="202">
        <v>-0.192</v>
      </c>
      <c r="AC923" s="202">
        <v>-0.192</v>
      </c>
      <c r="AD923" s="202">
        <v>4.9399999999999999E-2</v>
      </c>
      <c r="AE923" s="202" t="s">
        <v>52</v>
      </c>
      <c r="AF923" s="202">
        <v>58.12</v>
      </c>
      <c r="AG923" s="202">
        <v>2.9135357642312415E-6</v>
      </c>
      <c r="AH923" s="202">
        <v>0.2</v>
      </c>
      <c r="AI923" s="202">
        <v>4.5199999999999996</v>
      </c>
      <c r="AJ923" s="202">
        <v>4.5</v>
      </c>
      <c r="AK923" s="204"/>
      <c r="AL923" s="302"/>
      <c r="AM923" s="209">
        <f t="shared" si="184"/>
        <v>0</v>
      </c>
    </row>
    <row r="924" spans="1:39" x14ac:dyDescent="0.25">
      <c r="A924" s="201" t="s">
        <v>112</v>
      </c>
      <c r="B924" s="201"/>
      <c r="C924" s="202">
        <v>2.456</v>
      </c>
      <c r="D924" s="202"/>
      <c r="E924" s="202">
        <f t="shared" si="186"/>
        <v>0</v>
      </c>
      <c r="F924" s="202"/>
      <c r="G924" s="202">
        <v>2.1349999999999998</v>
      </c>
      <c r="H924" s="202">
        <v>50109</v>
      </c>
      <c r="I924" s="202">
        <v>80</v>
      </c>
      <c r="J924" s="202">
        <v>25</v>
      </c>
      <c r="K924" s="202">
        <v>54.938000000000002</v>
      </c>
      <c r="L924" s="202">
        <v>1.3021</v>
      </c>
      <c r="M924" s="202"/>
      <c r="N924" s="202">
        <v>0.25</v>
      </c>
      <c r="O924" s="202">
        <v>6.2700000000000006E-2</v>
      </c>
      <c r="P924" s="202">
        <v>4.4379999999999997</v>
      </c>
      <c r="Q924" s="202">
        <v>4.4379999999999997</v>
      </c>
      <c r="R924" s="202">
        <v>5.9960000000000004</v>
      </c>
      <c r="S924" s="202">
        <v>81</v>
      </c>
      <c r="T924" s="202">
        <v>81</v>
      </c>
      <c r="U924" s="202">
        <v>117</v>
      </c>
      <c r="V924" s="202">
        <v>3.78</v>
      </c>
      <c r="W924" s="202">
        <v>3.78</v>
      </c>
      <c r="X924" s="202">
        <v>2.278</v>
      </c>
      <c r="Y924" s="202">
        <v>15</v>
      </c>
      <c r="Z924" s="202">
        <v>15</v>
      </c>
      <c r="AA924" s="202">
        <v>1</v>
      </c>
      <c r="AB924" s="202">
        <v>-0.192</v>
      </c>
      <c r="AC924" s="202">
        <v>-0.192</v>
      </c>
      <c r="AD924" s="202">
        <v>4.9399999999999999E-2</v>
      </c>
      <c r="AE924" s="202" t="s">
        <v>58</v>
      </c>
      <c r="AF924" s="202">
        <v>58.12</v>
      </c>
      <c r="AG924" s="202">
        <v>3.1459786150702568E-6</v>
      </c>
      <c r="AH924" s="202">
        <v>0.183</v>
      </c>
      <c r="AI924" s="202">
        <v>4.8</v>
      </c>
      <c r="AJ924" s="202">
        <v>4.42</v>
      </c>
      <c r="AK924" s="204"/>
      <c r="AL924" s="302"/>
      <c r="AM924" s="209">
        <f t="shared" si="184"/>
        <v>0</v>
      </c>
    </row>
    <row r="925" spans="1:39" x14ac:dyDescent="0.25">
      <c r="A925" s="201" t="s">
        <v>112</v>
      </c>
      <c r="B925" s="201"/>
      <c r="C925" s="202">
        <v>2.456</v>
      </c>
      <c r="D925" s="201"/>
      <c r="E925" s="202">
        <f t="shared" ref="E925:E928" si="187">D925/C925</f>
        <v>0</v>
      </c>
      <c r="F925" s="202"/>
      <c r="G925" s="202">
        <v>2.1349999999999998</v>
      </c>
      <c r="H925" s="202">
        <v>50109</v>
      </c>
      <c r="I925" s="202">
        <v>80</v>
      </c>
      <c r="J925" s="202">
        <v>25</v>
      </c>
      <c r="K925" s="202">
        <v>54.938000000000002</v>
      </c>
      <c r="L925" s="202">
        <v>1.3021</v>
      </c>
      <c r="M925" s="202"/>
      <c r="N925" s="202">
        <v>0.25</v>
      </c>
      <c r="O925" s="202">
        <v>6.2700000000000006E-2</v>
      </c>
      <c r="P925" s="202">
        <v>4.4379999999999997</v>
      </c>
      <c r="Q925" s="202">
        <v>4.4379999999999997</v>
      </c>
      <c r="R925" s="202">
        <v>5.9960000000000004</v>
      </c>
      <c r="S925" s="202">
        <v>81</v>
      </c>
      <c r="T925" s="202">
        <v>81</v>
      </c>
      <c r="U925" s="202">
        <v>117</v>
      </c>
      <c r="V925" s="202">
        <v>3.78</v>
      </c>
      <c r="W925" s="202">
        <v>3.78</v>
      </c>
      <c r="X925" s="202">
        <v>2.278</v>
      </c>
      <c r="Y925" s="202">
        <v>15</v>
      </c>
      <c r="Z925" s="202">
        <v>15</v>
      </c>
      <c r="AA925" s="202">
        <v>1</v>
      </c>
      <c r="AB925" s="202">
        <v>-0.192</v>
      </c>
      <c r="AC925" s="202">
        <v>-0.192</v>
      </c>
      <c r="AD925" s="202">
        <v>4.9399999999999999E-2</v>
      </c>
      <c r="AE925" s="202" t="s">
        <v>53</v>
      </c>
      <c r="AF925" s="202">
        <v>83.8</v>
      </c>
      <c r="AG925" s="202"/>
      <c r="AH925" s="202">
        <v>5.0000000000000001E-3</v>
      </c>
      <c r="AI925" s="202">
        <v>4</v>
      </c>
      <c r="AJ925" s="202">
        <v>3.69</v>
      </c>
      <c r="AK925" s="208">
        <v>4.0100000000000001E-15</v>
      </c>
      <c r="AL925" s="302"/>
      <c r="AM925" s="209">
        <f t="shared" ref="AM925:AM928" si="188">AK925*10000*(AL925)*10000000000</f>
        <v>0</v>
      </c>
    </row>
    <row r="926" spans="1:39" x14ac:dyDescent="0.25">
      <c r="A926" s="201" t="s">
        <v>112</v>
      </c>
      <c r="B926" s="201"/>
      <c r="C926" s="202">
        <v>2.456</v>
      </c>
      <c r="D926" s="201">
        <v>3.73</v>
      </c>
      <c r="E926" s="202">
        <f t="shared" si="187"/>
        <v>1.5187296416938112</v>
      </c>
      <c r="F926" s="202"/>
      <c r="G926" s="202">
        <v>2.1349999999999998</v>
      </c>
      <c r="H926" s="202">
        <v>50109</v>
      </c>
      <c r="I926" s="202">
        <v>80</v>
      </c>
      <c r="J926" s="202">
        <v>25</v>
      </c>
      <c r="K926" s="202">
        <v>54.938000000000002</v>
      </c>
      <c r="L926" s="202">
        <v>1.3021</v>
      </c>
      <c r="M926" s="202"/>
      <c r="N926" s="202">
        <v>0.25</v>
      </c>
      <c r="O926" s="202">
        <v>6.2700000000000006E-2</v>
      </c>
      <c r="P926" s="202">
        <v>4.4379999999999997</v>
      </c>
      <c r="Q926" s="202">
        <v>4.4379999999999997</v>
      </c>
      <c r="R926" s="202">
        <v>5.9960000000000004</v>
      </c>
      <c r="S926" s="202">
        <v>81</v>
      </c>
      <c r="T926" s="202">
        <v>81</v>
      </c>
      <c r="U926" s="202">
        <v>117</v>
      </c>
      <c r="V926" s="202">
        <v>3.78</v>
      </c>
      <c r="W926" s="202">
        <v>3.78</v>
      </c>
      <c r="X926" s="202">
        <v>2.278</v>
      </c>
      <c r="Y926" s="202">
        <v>15</v>
      </c>
      <c r="Z926" s="202">
        <v>15</v>
      </c>
      <c r="AA926" s="202">
        <v>1</v>
      </c>
      <c r="AB926" s="202">
        <v>-0.192</v>
      </c>
      <c r="AC926" s="202">
        <v>-0.192</v>
      </c>
      <c r="AD926" s="202">
        <v>4.9399999999999999E-2</v>
      </c>
      <c r="AE926" s="202" t="s">
        <v>54</v>
      </c>
      <c r="AF926" s="202">
        <v>131.29</v>
      </c>
      <c r="AG926" s="202"/>
      <c r="AH926" s="202">
        <v>8.0000000000000002E-3</v>
      </c>
      <c r="AI926" s="202">
        <v>4.0999999999999996</v>
      </c>
      <c r="AJ926" s="202">
        <v>4.0999999999999996</v>
      </c>
      <c r="AK926" s="208">
        <v>3.5500000000000004E-18</v>
      </c>
      <c r="AL926" s="302"/>
      <c r="AM926" s="209">
        <f t="shared" si="188"/>
        <v>0</v>
      </c>
    </row>
    <row r="927" spans="1:39" x14ac:dyDescent="0.25">
      <c r="A927" s="201" t="s">
        <v>112</v>
      </c>
      <c r="B927" s="201"/>
      <c r="C927" s="202">
        <v>2.456</v>
      </c>
      <c r="D927" s="201"/>
      <c r="E927" s="202">
        <f t="shared" si="187"/>
        <v>0</v>
      </c>
      <c r="F927" s="202"/>
      <c r="G927" s="202">
        <v>2.1349999999999998</v>
      </c>
      <c r="H927" s="202">
        <v>50109</v>
      </c>
      <c r="I927" s="202">
        <v>80</v>
      </c>
      <c r="J927" s="202">
        <v>25</v>
      </c>
      <c r="K927" s="202">
        <v>54.938000000000002</v>
      </c>
      <c r="L927" s="202">
        <v>1.3021</v>
      </c>
      <c r="M927" s="202"/>
      <c r="N927" s="202">
        <v>0.25</v>
      </c>
      <c r="O927" s="202">
        <v>6.2700000000000006E-2</v>
      </c>
      <c r="P927" s="202">
        <v>4.4379999999999997</v>
      </c>
      <c r="Q927" s="202">
        <v>4.4379999999999997</v>
      </c>
      <c r="R927" s="202">
        <v>5.9960000000000004</v>
      </c>
      <c r="S927" s="202">
        <v>81</v>
      </c>
      <c r="T927" s="202">
        <v>81</v>
      </c>
      <c r="U927" s="202">
        <v>117</v>
      </c>
      <c r="V927" s="202">
        <v>3.78</v>
      </c>
      <c r="W927" s="202">
        <v>3.78</v>
      </c>
      <c r="X927" s="202">
        <v>2.278</v>
      </c>
      <c r="Y927" s="202">
        <v>15</v>
      </c>
      <c r="Z927" s="202">
        <v>15</v>
      </c>
      <c r="AA927" s="202">
        <v>1</v>
      </c>
      <c r="AB927" s="202">
        <v>-0.192</v>
      </c>
      <c r="AC927" s="202">
        <v>-0.192</v>
      </c>
      <c r="AD927" s="202">
        <v>4.9399999999999999E-2</v>
      </c>
      <c r="AE927" s="202" t="s">
        <v>55</v>
      </c>
      <c r="AF927" s="202">
        <v>146.06</v>
      </c>
      <c r="AG927" s="202"/>
      <c r="AH927" s="202">
        <v>0.21</v>
      </c>
      <c r="AI927" s="202">
        <v>5.13</v>
      </c>
      <c r="AJ927" s="202">
        <v>5.0999999999999996</v>
      </c>
      <c r="AK927" s="204"/>
      <c r="AL927" s="302"/>
      <c r="AM927" s="209">
        <f t="shared" si="188"/>
        <v>0</v>
      </c>
    </row>
    <row r="928" spans="1:39" x14ac:dyDescent="0.25">
      <c r="A928" s="201" t="s">
        <v>112</v>
      </c>
      <c r="B928" s="201"/>
      <c r="C928" s="202">
        <v>2.456</v>
      </c>
      <c r="D928" s="202"/>
      <c r="E928" s="202">
        <f t="shared" si="187"/>
        <v>0</v>
      </c>
      <c r="F928" s="202"/>
      <c r="G928" s="202">
        <v>2.1349999999999998</v>
      </c>
      <c r="H928" s="202">
        <v>50109</v>
      </c>
      <c r="I928" s="202">
        <v>80</v>
      </c>
      <c r="J928" s="202">
        <v>25</v>
      </c>
      <c r="K928" s="202">
        <v>54.938000000000002</v>
      </c>
      <c r="L928" s="202">
        <v>1.3021</v>
      </c>
      <c r="M928" s="202"/>
      <c r="N928" s="202">
        <v>0.25</v>
      </c>
      <c r="O928" s="202">
        <v>6.2700000000000006E-2</v>
      </c>
      <c r="P928" s="202">
        <v>4.4379999999999997</v>
      </c>
      <c r="Q928" s="202">
        <v>4.4379999999999997</v>
      </c>
      <c r="R928" s="202">
        <v>5.9960000000000004</v>
      </c>
      <c r="S928" s="202">
        <v>81</v>
      </c>
      <c r="T928" s="202">
        <v>81</v>
      </c>
      <c r="U928" s="202">
        <v>117</v>
      </c>
      <c r="V928" s="202">
        <v>3.78</v>
      </c>
      <c r="W928" s="202">
        <v>3.78</v>
      </c>
      <c r="X928" s="202">
        <v>2.278</v>
      </c>
      <c r="Y928" s="202">
        <v>15</v>
      </c>
      <c r="Z928" s="202">
        <v>15</v>
      </c>
      <c r="AA928" s="202">
        <v>1</v>
      </c>
      <c r="AB928" s="202">
        <v>-0.192</v>
      </c>
      <c r="AC928" s="202">
        <v>-0.192</v>
      </c>
      <c r="AD928" s="202">
        <v>4.9399999999999999E-2</v>
      </c>
      <c r="AE928" s="202" t="s">
        <v>56</v>
      </c>
      <c r="AF928" s="202">
        <v>222</v>
      </c>
      <c r="AG928" s="202"/>
      <c r="AH928" s="202">
        <v>8.0000000000000002E-3</v>
      </c>
      <c r="AI928" s="202">
        <v>4.2</v>
      </c>
      <c r="AJ928" s="202">
        <v>4.2</v>
      </c>
      <c r="AK928" s="204">
        <v>3.7000000000000001E-19</v>
      </c>
      <c r="AL928" s="302"/>
      <c r="AM928" s="209">
        <f t="shared" si="188"/>
        <v>0</v>
      </c>
    </row>
    <row r="929" spans="1:39" x14ac:dyDescent="0.25">
      <c r="A929" s="210" t="s">
        <v>113</v>
      </c>
      <c r="B929" s="210"/>
      <c r="C929" s="211">
        <v>2.4630000000000001</v>
      </c>
      <c r="D929" s="211">
        <v>2.68</v>
      </c>
      <c r="E929" s="211">
        <f t="shared" si="186"/>
        <v>1.0881039382866424</v>
      </c>
      <c r="F929" s="211"/>
      <c r="G929" s="211">
        <v>2.133</v>
      </c>
      <c r="H929" s="211">
        <v>50693</v>
      </c>
      <c r="I929" s="211">
        <v>80</v>
      </c>
      <c r="J929" s="211">
        <v>25</v>
      </c>
      <c r="K929" s="202">
        <v>54.938000000000002</v>
      </c>
      <c r="L929" s="211">
        <v>1.3149</v>
      </c>
      <c r="M929" s="211"/>
      <c r="N929" s="211">
        <v>0.25</v>
      </c>
      <c r="O929" s="211">
        <v>6.2700000000000006E-2</v>
      </c>
      <c r="P929" s="88">
        <v>4.4379999999999997</v>
      </c>
      <c r="Q929" s="88">
        <v>4.4379999999999997</v>
      </c>
      <c r="R929" s="88">
        <v>5.9960000000000004</v>
      </c>
      <c r="S929" s="211">
        <v>81</v>
      </c>
      <c r="T929" s="211">
        <v>81</v>
      </c>
      <c r="U929" s="211">
        <v>117</v>
      </c>
      <c r="V929" s="211">
        <v>3.78</v>
      </c>
      <c r="W929" s="211">
        <v>3.78</v>
      </c>
      <c r="X929" s="211">
        <v>3.85</v>
      </c>
      <c r="Y929" s="211">
        <v>15</v>
      </c>
      <c r="Z929" s="211">
        <v>15</v>
      </c>
      <c r="AA929" s="211">
        <v>79.900000000000006</v>
      </c>
      <c r="AB929" s="211">
        <v>-0.21099999999999999</v>
      </c>
      <c r="AC929" s="211">
        <v>-0.21099999999999999</v>
      </c>
      <c r="AD929" s="211">
        <v>-0.16300000000000001</v>
      </c>
      <c r="AE929" s="211" t="s">
        <v>42</v>
      </c>
      <c r="AF929" s="211">
        <v>4.0019999999999998</v>
      </c>
      <c r="AG929" s="212">
        <v>1.213598928416634E-4</v>
      </c>
      <c r="AH929" s="211">
        <v>-0.39</v>
      </c>
      <c r="AI929" s="211">
        <v>2.66</v>
      </c>
      <c r="AJ929" s="211">
        <v>2.6</v>
      </c>
      <c r="AK929" s="213">
        <v>8.0000000000000005E-9</v>
      </c>
      <c r="AL929" s="303"/>
      <c r="AM929" s="215">
        <f t="shared" si="184"/>
        <v>0</v>
      </c>
    </row>
    <row r="930" spans="1:39" x14ac:dyDescent="0.25">
      <c r="A930" s="210" t="s">
        <v>113</v>
      </c>
      <c r="B930" s="210"/>
      <c r="C930" s="211">
        <v>2.4630000000000001</v>
      </c>
      <c r="D930" s="211">
        <v>2.82</v>
      </c>
      <c r="E930" s="211">
        <f t="shared" si="186"/>
        <v>1.1449451887941533</v>
      </c>
      <c r="F930" s="211"/>
      <c r="G930" s="211">
        <v>2.133</v>
      </c>
      <c r="H930" s="211">
        <v>50693</v>
      </c>
      <c r="I930" s="211">
        <v>80</v>
      </c>
      <c r="J930" s="211">
        <v>25</v>
      </c>
      <c r="K930" s="202">
        <v>54.938000000000002</v>
      </c>
      <c r="L930" s="211">
        <v>1.3149</v>
      </c>
      <c r="M930" s="211"/>
      <c r="N930" s="211">
        <v>0.25</v>
      </c>
      <c r="O930" s="211">
        <v>6.2700000000000006E-2</v>
      </c>
      <c r="P930" s="88">
        <v>4.4379999999999997</v>
      </c>
      <c r="Q930" s="88">
        <v>4.4379999999999997</v>
      </c>
      <c r="R930" s="88">
        <v>5.9960000000000004</v>
      </c>
      <c r="S930" s="211">
        <v>81</v>
      </c>
      <c r="T930" s="211">
        <v>81</v>
      </c>
      <c r="U930" s="211">
        <v>117</v>
      </c>
      <c r="V930" s="211">
        <v>3.78</v>
      </c>
      <c r="W930" s="211">
        <v>3.78</v>
      </c>
      <c r="X930" s="211">
        <v>3.85</v>
      </c>
      <c r="Y930" s="211">
        <v>15</v>
      </c>
      <c r="Z930" s="211">
        <v>15</v>
      </c>
      <c r="AA930" s="211">
        <v>79.900000000000006</v>
      </c>
      <c r="AB930" s="211">
        <v>-0.21099999999999999</v>
      </c>
      <c r="AC930" s="211">
        <v>-0.21099999999999999</v>
      </c>
      <c r="AD930" s="211">
        <v>-0.16300000000000001</v>
      </c>
      <c r="AE930" s="211" t="s">
        <v>43</v>
      </c>
      <c r="AF930" s="211">
        <v>2.0099999999999998</v>
      </c>
      <c r="AG930" s="212">
        <v>1.0828692705685033E-4</v>
      </c>
      <c r="AH930" s="211">
        <v>-0.217</v>
      </c>
      <c r="AI930" s="211">
        <v>2.76</v>
      </c>
      <c r="AJ930" s="211">
        <v>2.89</v>
      </c>
      <c r="AK930" s="213">
        <v>2.0000000000000001E-9</v>
      </c>
      <c r="AL930" s="303">
        <v>8.9999999999999993E-3</v>
      </c>
      <c r="AM930" s="215">
        <f t="shared" si="184"/>
        <v>1800</v>
      </c>
    </row>
    <row r="931" spans="1:39" x14ac:dyDescent="0.25">
      <c r="A931" s="210" t="s">
        <v>113</v>
      </c>
      <c r="B931" s="210"/>
      <c r="C931" s="211">
        <v>2.4630000000000001</v>
      </c>
      <c r="D931" s="211">
        <v>3.06</v>
      </c>
      <c r="E931" s="211">
        <f t="shared" si="186"/>
        <v>1.2423873325213155</v>
      </c>
      <c r="F931" s="211"/>
      <c r="G931" s="211">
        <v>2.133</v>
      </c>
      <c r="H931" s="211">
        <v>50693</v>
      </c>
      <c r="I931" s="211">
        <v>80</v>
      </c>
      <c r="J931" s="211">
        <v>25</v>
      </c>
      <c r="K931" s="202">
        <v>54.938000000000002</v>
      </c>
      <c r="L931" s="211">
        <v>1.3149</v>
      </c>
      <c r="M931" s="211"/>
      <c r="N931" s="211">
        <v>0.25</v>
      </c>
      <c r="O931" s="211">
        <v>6.2700000000000006E-2</v>
      </c>
      <c r="P931" s="88">
        <v>4.4379999999999997</v>
      </c>
      <c r="Q931" s="88">
        <v>4.4379999999999997</v>
      </c>
      <c r="R931" s="88">
        <v>5.9960000000000004</v>
      </c>
      <c r="S931" s="211">
        <v>81</v>
      </c>
      <c r="T931" s="211">
        <v>81</v>
      </c>
      <c r="U931" s="211">
        <v>117</v>
      </c>
      <c r="V931" s="211">
        <v>3.78</v>
      </c>
      <c r="W931" s="211">
        <v>3.78</v>
      </c>
      <c r="X931" s="211">
        <v>3.85</v>
      </c>
      <c r="Y931" s="211">
        <v>15</v>
      </c>
      <c r="Z931" s="211">
        <v>15</v>
      </c>
      <c r="AA931" s="211">
        <v>79.900000000000006</v>
      </c>
      <c r="AB931" s="211">
        <v>-0.21099999999999999</v>
      </c>
      <c r="AC931" s="211">
        <v>-0.21099999999999999</v>
      </c>
      <c r="AD931" s="211">
        <v>-0.16300000000000001</v>
      </c>
      <c r="AE931" s="211" t="s">
        <v>44</v>
      </c>
      <c r="AF931" s="211">
        <v>31.998999999999999</v>
      </c>
      <c r="AG931" s="212">
        <v>1.5402755908922099E-5</v>
      </c>
      <c r="AH931" s="211">
        <v>2.1999999999999999E-2</v>
      </c>
      <c r="AI931" s="211">
        <v>2.94</v>
      </c>
      <c r="AJ931" s="211">
        <v>3.46</v>
      </c>
      <c r="AK931" s="213">
        <v>1.6999999999999999E-11</v>
      </c>
      <c r="AL931" s="303"/>
      <c r="AM931" s="215">
        <f t="shared" si="184"/>
        <v>0</v>
      </c>
    </row>
    <row r="932" spans="1:39" x14ac:dyDescent="0.25">
      <c r="A932" s="210" t="s">
        <v>113</v>
      </c>
      <c r="B932" s="210"/>
      <c r="C932" s="211">
        <v>2.4630000000000001</v>
      </c>
      <c r="D932" s="210">
        <v>3.09</v>
      </c>
      <c r="E932" s="211">
        <f t="shared" si="186"/>
        <v>1.2545676004872106</v>
      </c>
      <c r="F932" s="211"/>
      <c r="G932" s="211">
        <v>2.133</v>
      </c>
      <c r="H932" s="211">
        <v>50693</v>
      </c>
      <c r="I932" s="211">
        <v>80</v>
      </c>
      <c r="J932" s="211">
        <v>25</v>
      </c>
      <c r="K932" s="202">
        <v>54.938000000000002</v>
      </c>
      <c r="L932" s="211">
        <v>1.3149</v>
      </c>
      <c r="M932" s="211"/>
      <c r="N932" s="211">
        <v>0.25</v>
      </c>
      <c r="O932" s="211">
        <v>6.2700000000000006E-2</v>
      </c>
      <c r="P932" s="88">
        <v>4.4379999999999997</v>
      </c>
      <c r="Q932" s="88">
        <v>4.4379999999999997</v>
      </c>
      <c r="R932" s="88">
        <v>5.9960000000000004</v>
      </c>
      <c r="S932" s="211">
        <v>81</v>
      </c>
      <c r="T932" s="211">
        <v>81</v>
      </c>
      <c r="U932" s="211">
        <v>117</v>
      </c>
      <c r="V932" s="211">
        <v>3.78</v>
      </c>
      <c r="W932" s="211">
        <v>3.78</v>
      </c>
      <c r="X932" s="211">
        <v>3.85</v>
      </c>
      <c r="Y932" s="211">
        <v>15</v>
      </c>
      <c r="Z932" s="211">
        <v>15</v>
      </c>
      <c r="AA932" s="211">
        <v>79.900000000000006</v>
      </c>
      <c r="AB932" s="211">
        <v>-0.21099999999999999</v>
      </c>
      <c r="AC932" s="211">
        <v>-0.21099999999999999</v>
      </c>
      <c r="AD932" s="211">
        <v>-0.16300000000000001</v>
      </c>
      <c r="AE932" s="211" t="s">
        <v>45</v>
      </c>
      <c r="AF932" s="211">
        <v>44.01</v>
      </c>
      <c r="AG932" s="212">
        <v>8.9625087063364713E-6</v>
      </c>
      <c r="AH932" s="211">
        <v>0.22500000000000001</v>
      </c>
      <c r="AI932" s="211">
        <v>3.24</v>
      </c>
      <c r="AJ932" s="211">
        <v>3.3</v>
      </c>
      <c r="AK932" s="213">
        <v>1.9999999999999999E-11</v>
      </c>
      <c r="AL932" s="303">
        <v>0.2735816732528446</v>
      </c>
      <c r="AM932" s="215">
        <f t="shared" si="184"/>
        <v>547.16334650568911</v>
      </c>
    </row>
    <row r="933" spans="1:39" x14ac:dyDescent="0.25">
      <c r="A933" s="210" t="s">
        <v>113</v>
      </c>
      <c r="B933" s="210"/>
      <c r="C933" s="211">
        <v>2.4630000000000001</v>
      </c>
      <c r="D933" s="210"/>
      <c r="E933" s="211">
        <f t="shared" si="186"/>
        <v>0</v>
      </c>
      <c r="F933" s="211"/>
      <c r="G933" s="211">
        <v>2.133</v>
      </c>
      <c r="H933" s="211">
        <v>50693</v>
      </c>
      <c r="I933" s="211">
        <v>80</v>
      </c>
      <c r="J933" s="211">
        <v>25</v>
      </c>
      <c r="K933" s="202">
        <v>54.938000000000002</v>
      </c>
      <c r="L933" s="211">
        <v>1.3149</v>
      </c>
      <c r="M933" s="211"/>
      <c r="N933" s="211">
        <v>0.25</v>
      </c>
      <c r="O933" s="211">
        <v>6.2700000000000006E-2</v>
      </c>
      <c r="P933" s="88">
        <v>4.4379999999999997</v>
      </c>
      <c r="Q933" s="88">
        <v>4.4379999999999997</v>
      </c>
      <c r="R933" s="88">
        <v>5.9960000000000004</v>
      </c>
      <c r="S933" s="211">
        <v>81</v>
      </c>
      <c r="T933" s="211">
        <v>81</v>
      </c>
      <c r="U933" s="211">
        <v>117</v>
      </c>
      <c r="V933" s="211">
        <v>3.78</v>
      </c>
      <c r="W933" s="211">
        <v>3.78</v>
      </c>
      <c r="X933" s="211">
        <v>3.85</v>
      </c>
      <c r="Y933" s="211">
        <v>15</v>
      </c>
      <c r="Z933" s="211">
        <v>15</v>
      </c>
      <c r="AA933" s="211">
        <v>79.900000000000006</v>
      </c>
      <c r="AB933" s="211">
        <v>-0.21099999999999999</v>
      </c>
      <c r="AC933" s="211">
        <v>-0.21099999999999999</v>
      </c>
      <c r="AD933" s="211">
        <v>-0.16300000000000001</v>
      </c>
      <c r="AE933" s="211" t="s">
        <v>46</v>
      </c>
      <c r="AF933" s="211">
        <v>28</v>
      </c>
      <c r="AG933" s="212">
        <v>1.4859953853764374E-5</v>
      </c>
      <c r="AH933" s="211">
        <v>3.6999999999999998E-2</v>
      </c>
      <c r="AI933" s="211">
        <v>3.13</v>
      </c>
      <c r="AJ933" s="211">
        <v>3.64</v>
      </c>
      <c r="AK933" s="217">
        <v>4.4499999999999998E-12</v>
      </c>
      <c r="AL933" s="303">
        <v>3.9903375669705005E-2</v>
      </c>
      <c r="AM933" s="215">
        <f t="shared" si="184"/>
        <v>17.75700217301873</v>
      </c>
    </row>
    <row r="934" spans="1:39" x14ac:dyDescent="0.25">
      <c r="A934" s="210" t="s">
        <v>113</v>
      </c>
      <c r="B934" s="210"/>
      <c r="C934" s="211">
        <v>2.4630000000000001</v>
      </c>
      <c r="D934" s="210">
        <v>3.45</v>
      </c>
      <c r="E934" s="211">
        <f t="shared" si="186"/>
        <v>1.4007308160779537</v>
      </c>
      <c r="F934" s="211"/>
      <c r="G934" s="211">
        <v>2.133</v>
      </c>
      <c r="H934" s="211">
        <v>50693</v>
      </c>
      <c r="I934" s="211">
        <v>80</v>
      </c>
      <c r="J934" s="211">
        <v>25</v>
      </c>
      <c r="K934" s="202">
        <v>54.938000000000002</v>
      </c>
      <c r="L934" s="211">
        <v>1.3149</v>
      </c>
      <c r="M934" s="211"/>
      <c r="N934" s="211">
        <v>0.25</v>
      </c>
      <c r="O934" s="211">
        <v>6.2700000000000006E-2</v>
      </c>
      <c r="P934" s="88">
        <v>4.4379999999999997</v>
      </c>
      <c r="Q934" s="88">
        <v>4.4379999999999997</v>
      </c>
      <c r="R934" s="88">
        <v>5.9960000000000004</v>
      </c>
      <c r="S934" s="211">
        <v>81</v>
      </c>
      <c r="T934" s="211">
        <v>81</v>
      </c>
      <c r="U934" s="211">
        <v>117</v>
      </c>
      <c r="V934" s="211">
        <v>3.78</v>
      </c>
      <c r="W934" s="211">
        <v>3.78</v>
      </c>
      <c r="X934" s="211">
        <v>3.85</v>
      </c>
      <c r="Y934" s="211">
        <v>15</v>
      </c>
      <c r="Z934" s="211">
        <v>15</v>
      </c>
      <c r="AA934" s="211">
        <v>79.900000000000006</v>
      </c>
      <c r="AB934" s="211">
        <v>-0.21099999999999999</v>
      </c>
      <c r="AC934" s="211">
        <v>-0.21099999999999999</v>
      </c>
      <c r="AD934" s="211">
        <v>-0.16300000000000001</v>
      </c>
      <c r="AE934" s="211" t="s">
        <v>47</v>
      </c>
      <c r="AF934" s="211">
        <v>16.04</v>
      </c>
      <c r="AG934" s="212">
        <v>1.6328551327402565E-5</v>
      </c>
      <c r="AH934" s="211">
        <v>1.0999999999999999E-2</v>
      </c>
      <c r="AI934" s="211">
        <v>3.25</v>
      </c>
      <c r="AJ934" s="211">
        <v>3.8</v>
      </c>
      <c r="AK934" s="217">
        <v>4.5299999999999999E-13</v>
      </c>
      <c r="AL934" s="303">
        <v>0.13493654676915762</v>
      </c>
      <c r="AM934" s="215">
        <f t="shared" si="184"/>
        <v>6.1126255686428399</v>
      </c>
    </row>
    <row r="935" spans="1:39" x14ac:dyDescent="0.25">
      <c r="A935" s="210" t="s">
        <v>113</v>
      </c>
      <c r="B935" s="210"/>
      <c r="C935" s="211">
        <v>2.4630000000000001</v>
      </c>
      <c r="D935" s="210"/>
      <c r="E935" s="211">
        <f t="shared" si="186"/>
        <v>0</v>
      </c>
      <c r="F935" s="211"/>
      <c r="G935" s="211">
        <v>2.133</v>
      </c>
      <c r="H935" s="211">
        <v>50693</v>
      </c>
      <c r="I935" s="211">
        <v>80</v>
      </c>
      <c r="J935" s="211">
        <v>25</v>
      </c>
      <c r="K935" s="202">
        <v>54.938000000000002</v>
      </c>
      <c r="L935" s="211">
        <v>1.3149</v>
      </c>
      <c r="M935" s="211"/>
      <c r="N935" s="211">
        <v>0.25</v>
      </c>
      <c r="O935" s="211">
        <v>6.2700000000000006E-2</v>
      </c>
      <c r="P935" s="88">
        <v>4.4379999999999997</v>
      </c>
      <c r="Q935" s="88">
        <v>4.4379999999999997</v>
      </c>
      <c r="R935" s="88">
        <v>5.9960000000000004</v>
      </c>
      <c r="S935" s="211">
        <v>81</v>
      </c>
      <c r="T935" s="211">
        <v>81</v>
      </c>
      <c r="U935" s="211">
        <v>117</v>
      </c>
      <c r="V935" s="211">
        <v>3.78</v>
      </c>
      <c r="W935" s="211">
        <v>3.78</v>
      </c>
      <c r="X935" s="211">
        <v>3.85</v>
      </c>
      <c r="Y935" s="211">
        <v>15</v>
      </c>
      <c r="Z935" s="211">
        <v>15</v>
      </c>
      <c r="AA935" s="211">
        <v>79.900000000000006</v>
      </c>
      <c r="AB935" s="211">
        <v>-0.21099999999999999</v>
      </c>
      <c r="AC935" s="211">
        <v>-0.21099999999999999</v>
      </c>
      <c r="AD935" s="211">
        <v>-0.16300000000000001</v>
      </c>
      <c r="AE935" s="211" t="s">
        <v>48</v>
      </c>
      <c r="AF935" s="211">
        <v>28.05</v>
      </c>
      <c r="AG935" s="211">
        <v>8.597859657763983E-6</v>
      </c>
      <c r="AH935" s="211">
        <v>8.6999999999999994E-2</v>
      </c>
      <c r="AI935" s="211">
        <v>3.59</v>
      </c>
      <c r="AJ935" s="211">
        <v>3.9</v>
      </c>
      <c r="AK935" s="217">
        <v>6.7000000000000005E-14</v>
      </c>
      <c r="AL935" s="303"/>
      <c r="AM935" s="218">
        <f t="shared" si="184"/>
        <v>0</v>
      </c>
    </row>
    <row r="936" spans="1:39" x14ac:dyDescent="0.25">
      <c r="A936" s="210" t="s">
        <v>113</v>
      </c>
      <c r="B936" s="210"/>
      <c r="C936" s="211">
        <v>2.4630000000000001</v>
      </c>
      <c r="D936" s="210"/>
      <c r="E936" s="211">
        <f t="shared" si="186"/>
        <v>0</v>
      </c>
      <c r="F936" s="211"/>
      <c r="G936" s="211">
        <v>2.133</v>
      </c>
      <c r="H936" s="211">
        <v>50693</v>
      </c>
      <c r="I936" s="211">
        <v>80</v>
      </c>
      <c r="J936" s="211">
        <v>25</v>
      </c>
      <c r="K936" s="202">
        <v>54.938000000000002</v>
      </c>
      <c r="L936" s="211">
        <v>1.3149</v>
      </c>
      <c r="M936" s="211"/>
      <c r="N936" s="211">
        <v>0.25</v>
      </c>
      <c r="O936" s="211">
        <v>6.2700000000000006E-2</v>
      </c>
      <c r="P936" s="88">
        <v>4.4379999999999997</v>
      </c>
      <c r="Q936" s="88">
        <v>4.4379999999999997</v>
      </c>
      <c r="R936" s="88">
        <v>5.9960000000000004</v>
      </c>
      <c r="S936" s="211">
        <v>81</v>
      </c>
      <c r="T936" s="211">
        <v>81</v>
      </c>
      <c r="U936" s="211">
        <v>117</v>
      </c>
      <c r="V936" s="211">
        <v>3.78</v>
      </c>
      <c r="W936" s="211">
        <v>3.78</v>
      </c>
      <c r="X936" s="211">
        <v>3.85</v>
      </c>
      <c r="Y936" s="211">
        <v>15</v>
      </c>
      <c r="Z936" s="211">
        <v>15</v>
      </c>
      <c r="AA936" s="211">
        <v>79.900000000000006</v>
      </c>
      <c r="AB936" s="211">
        <v>-0.21099999999999999</v>
      </c>
      <c r="AC936" s="211">
        <v>-0.21099999999999999</v>
      </c>
      <c r="AD936" s="211">
        <v>-0.16300000000000001</v>
      </c>
      <c r="AE936" s="211" t="s">
        <v>49</v>
      </c>
      <c r="AF936" s="211">
        <v>30.07</v>
      </c>
      <c r="AG936" s="211">
        <v>7.4674534117532306E-6</v>
      </c>
      <c r="AH936" s="211">
        <v>9.9000000000000005E-2</v>
      </c>
      <c r="AI936" s="211">
        <v>3.72</v>
      </c>
      <c r="AJ936" s="211">
        <v>4</v>
      </c>
      <c r="AK936" s="217">
        <v>3.5299999999999999E-14</v>
      </c>
      <c r="AL936" s="303"/>
      <c r="AM936" s="218">
        <f t="shared" si="184"/>
        <v>0</v>
      </c>
    </row>
    <row r="937" spans="1:39" x14ac:dyDescent="0.25">
      <c r="A937" s="210" t="s">
        <v>113</v>
      </c>
      <c r="B937" s="210"/>
      <c r="C937" s="211">
        <v>2.4630000000000001</v>
      </c>
      <c r="D937" s="210">
        <v>3.57</v>
      </c>
      <c r="E937" s="211">
        <f t="shared" si="186"/>
        <v>1.4494518879415346</v>
      </c>
      <c r="F937" s="211"/>
      <c r="G937" s="211">
        <v>2.133</v>
      </c>
      <c r="H937" s="211">
        <v>50693</v>
      </c>
      <c r="I937" s="211">
        <v>80</v>
      </c>
      <c r="J937" s="211">
        <v>25</v>
      </c>
      <c r="K937" s="202">
        <v>54.938000000000002</v>
      </c>
      <c r="L937" s="211">
        <v>1.3149</v>
      </c>
      <c r="M937" s="211"/>
      <c r="N937" s="211">
        <v>0.25</v>
      </c>
      <c r="O937" s="211">
        <v>6.2700000000000006E-2</v>
      </c>
      <c r="P937" s="88">
        <v>4.4379999999999997</v>
      </c>
      <c r="Q937" s="88">
        <v>4.4379999999999997</v>
      </c>
      <c r="R937" s="88">
        <v>5.9960000000000004</v>
      </c>
      <c r="S937" s="211">
        <v>81</v>
      </c>
      <c r="T937" s="211">
        <v>81</v>
      </c>
      <c r="U937" s="211">
        <v>117</v>
      </c>
      <c r="V937" s="211">
        <v>3.78</v>
      </c>
      <c r="W937" s="211">
        <v>3.78</v>
      </c>
      <c r="X937" s="211">
        <v>3.85</v>
      </c>
      <c r="Y937" s="211">
        <v>15</v>
      </c>
      <c r="Z937" s="211">
        <v>15</v>
      </c>
      <c r="AA937" s="211">
        <v>79.900000000000006</v>
      </c>
      <c r="AB937" s="211">
        <v>-0.21099999999999999</v>
      </c>
      <c r="AC937" s="211">
        <v>-0.21099999999999999</v>
      </c>
      <c r="AD937" s="211">
        <v>-0.16300000000000001</v>
      </c>
      <c r="AE937" s="211" t="s">
        <v>50</v>
      </c>
      <c r="AF937" s="211">
        <v>42.08</v>
      </c>
      <c r="AG937" s="211">
        <v>4.9578486170417476E-6</v>
      </c>
      <c r="AH937" s="211">
        <v>0.14199999999999999</v>
      </c>
      <c r="AI937" s="211">
        <v>4.03</v>
      </c>
      <c r="AJ937" s="211">
        <v>4.5</v>
      </c>
      <c r="AK937" s="217">
        <v>4.8799999999999996E-15</v>
      </c>
      <c r="AL937" s="303"/>
      <c r="AM937" s="218">
        <f t="shared" si="184"/>
        <v>0</v>
      </c>
    </row>
    <row r="938" spans="1:39" x14ac:dyDescent="0.25">
      <c r="A938" s="210" t="s">
        <v>113</v>
      </c>
      <c r="B938" s="210"/>
      <c r="C938" s="211">
        <v>2.4630000000000001</v>
      </c>
      <c r="D938" s="210">
        <v>3.71</v>
      </c>
      <c r="E938" s="211">
        <f t="shared" si="186"/>
        <v>1.5062931384490459</v>
      </c>
      <c r="F938" s="211"/>
      <c r="G938" s="211">
        <v>2.133</v>
      </c>
      <c r="H938" s="211">
        <v>50693</v>
      </c>
      <c r="I938" s="211">
        <v>80</v>
      </c>
      <c r="J938" s="211">
        <v>25</v>
      </c>
      <c r="K938" s="202">
        <v>54.938000000000002</v>
      </c>
      <c r="L938" s="211">
        <v>1.3149</v>
      </c>
      <c r="M938" s="211"/>
      <c r="N938" s="211">
        <v>0.25</v>
      </c>
      <c r="O938" s="211">
        <v>6.2700000000000006E-2</v>
      </c>
      <c r="P938" s="88">
        <v>4.4379999999999997</v>
      </c>
      <c r="Q938" s="88">
        <v>4.4379999999999997</v>
      </c>
      <c r="R938" s="88">
        <v>5.9960000000000004</v>
      </c>
      <c r="S938" s="211">
        <v>81</v>
      </c>
      <c r="T938" s="211">
        <v>81</v>
      </c>
      <c r="U938" s="211">
        <v>117</v>
      </c>
      <c r="V938" s="211">
        <v>3.78</v>
      </c>
      <c r="W938" s="211">
        <v>3.78</v>
      </c>
      <c r="X938" s="211">
        <v>3.85</v>
      </c>
      <c r="Y938" s="211">
        <v>15</v>
      </c>
      <c r="Z938" s="211">
        <v>15</v>
      </c>
      <c r="AA938" s="211">
        <v>79.900000000000006</v>
      </c>
      <c r="AB938" s="211">
        <v>-0.21099999999999999</v>
      </c>
      <c r="AC938" s="211">
        <v>-0.21099999999999999</v>
      </c>
      <c r="AD938" s="211">
        <v>-0.16300000000000001</v>
      </c>
      <c r="AE938" s="211" t="s">
        <v>51</v>
      </c>
      <c r="AF938" s="211">
        <v>44.1</v>
      </c>
      <c r="AG938" s="211">
        <v>4.5187843755253608E-6</v>
      </c>
      <c r="AH938" s="211">
        <v>0.152</v>
      </c>
      <c r="AI938" s="211">
        <v>4.16</v>
      </c>
      <c r="AJ938" s="211">
        <v>4.3</v>
      </c>
      <c r="AK938" s="217">
        <v>4.1000000000000001E-16</v>
      </c>
      <c r="AL938" s="303"/>
      <c r="AM938" s="218">
        <f t="shared" si="184"/>
        <v>0</v>
      </c>
    </row>
    <row r="939" spans="1:39" x14ac:dyDescent="0.25">
      <c r="A939" s="210" t="s">
        <v>113</v>
      </c>
      <c r="B939" s="210"/>
      <c r="C939" s="211">
        <v>2.4630000000000001</v>
      </c>
      <c r="D939" s="210"/>
      <c r="E939" s="211">
        <f t="shared" si="186"/>
        <v>0</v>
      </c>
      <c r="F939" s="211"/>
      <c r="G939" s="211">
        <v>2.133</v>
      </c>
      <c r="H939" s="211">
        <v>50693</v>
      </c>
      <c r="I939" s="211">
        <v>80</v>
      </c>
      <c r="J939" s="211">
        <v>25</v>
      </c>
      <c r="K939" s="202">
        <v>54.938000000000002</v>
      </c>
      <c r="L939" s="211">
        <v>1.3149</v>
      </c>
      <c r="M939" s="211"/>
      <c r="N939" s="211">
        <v>0.25</v>
      </c>
      <c r="O939" s="211">
        <v>6.2700000000000006E-2</v>
      </c>
      <c r="P939" s="88">
        <v>4.4379999999999997</v>
      </c>
      <c r="Q939" s="88">
        <v>4.4379999999999997</v>
      </c>
      <c r="R939" s="88">
        <v>5.9960000000000004</v>
      </c>
      <c r="S939" s="211">
        <v>81</v>
      </c>
      <c r="T939" s="211">
        <v>81</v>
      </c>
      <c r="U939" s="211">
        <v>117</v>
      </c>
      <c r="V939" s="211">
        <v>3.78</v>
      </c>
      <c r="W939" s="211">
        <v>3.78</v>
      </c>
      <c r="X939" s="211">
        <v>3.85</v>
      </c>
      <c r="Y939" s="211">
        <v>15</v>
      </c>
      <c r="Z939" s="211">
        <v>15</v>
      </c>
      <c r="AA939" s="211">
        <v>79.900000000000006</v>
      </c>
      <c r="AB939" s="211">
        <v>-0.21099999999999999</v>
      </c>
      <c r="AC939" s="211">
        <v>-0.21099999999999999</v>
      </c>
      <c r="AD939" s="211">
        <v>-0.16300000000000001</v>
      </c>
      <c r="AE939" s="211" t="s">
        <v>52</v>
      </c>
      <c r="AF939" s="211">
        <v>58.12</v>
      </c>
      <c r="AG939" s="211">
        <v>2.9135357642312415E-6</v>
      </c>
      <c r="AH939" s="211">
        <v>0.2</v>
      </c>
      <c r="AI939" s="211">
        <v>4.5199999999999996</v>
      </c>
      <c r="AJ939" s="211">
        <v>4.5</v>
      </c>
      <c r="AK939" s="213"/>
      <c r="AL939" s="303"/>
      <c r="AM939" s="218">
        <f t="shared" si="184"/>
        <v>0</v>
      </c>
    </row>
    <row r="940" spans="1:39" x14ac:dyDescent="0.25">
      <c r="A940" s="210" t="s">
        <v>113</v>
      </c>
      <c r="B940" s="210"/>
      <c r="C940" s="211">
        <v>2.4630000000000001</v>
      </c>
      <c r="D940" s="211"/>
      <c r="E940" s="211">
        <f t="shared" si="186"/>
        <v>0</v>
      </c>
      <c r="F940" s="211"/>
      <c r="G940" s="211">
        <v>2.133</v>
      </c>
      <c r="H940" s="211">
        <v>50693</v>
      </c>
      <c r="I940" s="211">
        <v>80</v>
      </c>
      <c r="J940" s="211">
        <v>25</v>
      </c>
      <c r="K940" s="202">
        <v>54.938000000000002</v>
      </c>
      <c r="L940" s="211">
        <v>1.3149</v>
      </c>
      <c r="M940" s="211"/>
      <c r="N940" s="211">
        <v>0.25</v>
      </c>
      <c r="O940" s="211">
        <v>6.2700000000000006E-2</v>
      </c>
      <c r="P940" s="88">
        <v>4.4379999999999997</v>
      </c>
      <c r="Q940" s="88">
        <v>4.4379999999999997</v>
      </c>
      <c r="R940" s="88">
        <v>5.9960000000000004</v>
      </c>
      <c r="S940" s="211">
        <v>81</v>
      </c>
      <c r="T940" s="211">
        <v>81</v>
      </c>
      <c r="U940" s="211">
        <v>117</v>
      </c>
      <c r="V940" s="211">
        <v>3.78</v>
      </c>
      <c r="W940" s="211">
        <v>3.78</v>
      </c>
      <c r="X940" s="211">
        <v>3.85</v>
      </c>
      <c r="Y940" s="211">
        <v>15</v>
      </c>
      <c r="Z940" s="211">
        <v>15</v>
      </c>
      <c r="AA940" s="211">
        <v>79.900000000000006</v>
      </c>
      <c r="AB940" s="211">
        <v>-0.21099999999999999</v>
      </c>
      <c r="AC940" s="211">
        <v>-0.21099999999999999</v>
      </c>
      <c r="AD940" s="211">
        <v>-0.16300000000000001</v>
      </c>
      <c r="AE940" s="211" t="s">
        <v>58</v>
      </c>
      <c r="AF940" s="211">
        <v>58.12</v>
      </c>
      <c r="AG940" s="211">
        <v>3.1459786150702568E-6</v>
      </c>
      <c r="AH940" s="211">
        <v>0.183</v>
      </c>
      <c r="AI940" s="211">
        <v>4.8</v>
      </c>
      <c r="AJ940" s="211">
        <v>4.42</v>
      </c>
      <c r="AK940" s="213"/>
      <c r="AL940" s="303"/>
      <c r="AM940" s="218">
        <f t="shared" si="184"/>
        <v>0</v>
      </c>
    </row>
    <row r="941" spans="1:39" x14ac:dyDescent="0.25">
      <c r="A941" s="210" t="s">
        <v>113</v>
      </c>
      <c r="B941" s="210"/>
      <c r="C941" s="211">
        <v>2.4630000000000001</v>
      </c>
      <c r="D941" s="210">
        <v>3.57</v>
      </c>
      <c r="E941" s="211">
        <f t="shared" ref="E941:E944" si="189">D941/C941</f>
        <v>1.4494518879415346</v>
      </c>
      <c r="F941" s="211"/>
      <c r="G941" s="211">
        <v>2.133</v>
      </c>
      <c r="H941" s="211">
        <v>50693</v>
      </c>
      <c r="I941" s="211">
        <v>80</v>
      </c>
      <c r="J941" s="211">
        <v>25</v>
      </c>
      <c r="K941" s="202">
        <v>54.938000000000002</v>
      </c>
      <c r="L941" s="211">
        <v>1.3149</v>
      </c>
      <c r="M941" s="211"/>
      <c r="N941" s="211">
        <v>0.25</v>
      </c>
      <c r="O941" s="211">
        <v>6.2700000000000006E-2</v>
      </c>
      <c r="P941" s="88">
        <v>4.4379999999999997</v>
      </c>
      <c r="Q941" s="88">
        <v>4.4379999999999997</v>
      </c>
      <c r="R941" s="88">
        <v>5.9960000000000004</v>
      </c>
      <c r="S941" s="211">
        <v>81</v>
      </c>
      <c r="T941" s="211">
        <v>81</v>
      </c>
      <c r="U941" s="211">
        <v>117</v>
      </c>
      <c r="V941" s="211">
        <v>3.78</v>
      </c>
      <c r="W941" s="211">
        <v>3.78</v>
      </c>
      <c r="X941" s="211">
        <v>3.85</v>
      </c>
      <c r="Y941" s="211">
        <v>15</v>
      </c>
      <c r="Z941" s="211">
        <v>15</v>
      </c>
      <c r="AA941" s="211">
        <v>79.900000000000006</v>
      </c>
      <c r="AB941" s="211">
        <v>-0.21099999999999999</v>
      </c>
      <c r="AC941" s="211">
        <v>-0.21099999999999999</v>
      </c>
      <c r="AD941" s="211">
        <v>-0.16300000000000001</v>
      </c>
      <c r="AE941" s="211" t="s">
        <v>53</v>
      </c>
      <c r="AF941" s="211">
        <v>83.8</v>
      </c>
      <c r="AG941" s="211"/>
      <c r="AH941" s="211">
        <v>5.0000000000000001E-3</v>
      </c>
      <c r="AI941" s="211">
        <v>4</v>
      </c>
      <c r="AJ941" s="211">
        <v>3.69</v>
      </c>
      <c r="AK941" s="217">
        <v>2.4500000000000002E-13</v>
      </c>
      <c r="AL941" s="303"/>
      <c r="AM941" s="218">
        <f t="shared" si="184"/>
        <v>0</v>
      </c>
    </row>
    <row r="942" spans="1:39" x14ac:dyDescent="0.25">
      <c r="A942" s="210" t="s">
        <v>113</v>
      </c>
      <c r="B942" s="210"/>
      <c r="C942" s="211">
        <v>2.4630000000000001</v>
      </c>
      <c r="D942" s="210">
        <v>3.71</v>
      </c>
      <c r="E942" s="211">
        <f t="shared" si="189"/>
        <v>1.5062931384490459</v>
      </c>
      <c r="F942" s="211"/>
      <c r="G942" s="211">
        <v>2.133</v>
      </c>
      <c r="H942" s="211">
        <v>50693</v>
      </c>
      <c r="I942" s="211">
        <v>80</v>
      </c>
      <c r="J942" s="211">
        <v>25</v>
      </c>
      <c r="K942" s="202">
        <v>54.938000000000002</v>
      </c>
      <c r="L942" s="211">
        <v>1.3149</v>
      </c>
      <c r="M942" s="211"/>
      <c r="N942" s="211">
        <v>0.25</v>
      </c>
      <c r="O942" s="211">
        <v>6.2700000000000006E-2</v>
      </c>
      <c r="P942" s="88">
        <v>4.4379999999999997</v>
      </c>
      <c r="Q942" s="88">
        <v>4.4379999999999997</v>
      </c>
      <c r="R942" s="88">
        <v>5.9960000000000004</v>
      </c>
      <c r="S942" s="211">
        <v>81</v>
      </c>
      <c r="T942" s="211">
        <v>81</v>
      </c>
      <c r="U942" s="211">
        <v>117</v>
      </c>
      <c r="V942" s="211">
        <v>3.78</v>
      </c>
      <c r="W942" s="211">
        <v>3.78</v>
      </c>
      <c r="X942" s="211">
        <v>3.85</v>
      </c>
      <c r="Y942" s="211">
        <v>15</v>
      </c>
      <c r="Z942" s="211">
        <v>15</v>
      </c>
      <c r="AA942" s="211">
        <v>79.900000000000006</v>
      </c>
      <c r="AB942" s="211">
        <v>-0.21099999999999999</v>
      </c>
      <c r="AC942" s="211">
        <v>-0.21099999999999999</v>
      </c>
      <c r="AD942" s="211">
        <v>-0.16300000000000001</v>
      </c>
      <c r="AE942" s="211" t="s">
        <v>54</v>
      </c>
      <c r="AF942" s="211">
        <v>131.29</v>
      </c>
      <c r="AG942" s="211"/>
      <c r="AH942" s="211">
        <v>8.0000000000000002E-3</v>
      </c>
      <c r="AI942" s="211">
        <v>4.0999999999999996</v>
      </c>
      <c r="AJ942" s="211">
        <v>4.0999999999999996</v>
      </c>
      <c r="AK942" s="217">
        <v>7.4999999999999998E-17</v>
      </c>
      <c r="AL942" s="303"/>
      <c r="AM942" s="218">
        <f t="shared" si="184"/>
        <v>0</v>
      </c>
    </row>
    <row r="943" spans="1:39" x14ac:dyDescent="0.25">
      <c r="A943" s="210" t="s">
        <v>113</v>
      </c>
      <c r="B943" s="210"/>
      <c r="C943" s="211">
        <v>2.4630000000000001</v>
      </c>
      <c r="D943" s="210"/>
      <c r="E943" s="211">
        <f t="shared" si="189"/>
        <v>0</v>
      </c>
      <c r="F943" s="211"/>
      <c r="G943" s="211">
        <v>2.133</v>
      </c>
      <c r="H943" s="211">
        <v>50693</v>
      </c>
      <c r="I943" s="211">
        <v>80</v>
      </c>
      <c r="J943" s="211">
        <v>25</v>
      </c>
      <c r="K943" s="202">
        <v>54.938000000000002</v>
      </c>
      <c r="L943" s="211">
        <v>1.3149</v>
      </c>
      <c r="M943" s="211"/>
      <c r="N943" s="211">
        <v>0.25</v>
      </c>
      <c r="O943" s="211">
        <v>6.2700000000000006E-2</v>
      </c>
      <c r="P943" s="88">
        <v>4.4379999999999997</v>
      </c>
      <c r="Q943" s="88">
        <v>4.4379999999999997</v>
      </c>
      <c r="R943" s="88">
        <v>5.9960000000000004</v>
      </c>
      <c r="S943" s="211">
        <v>81</v>
      </c>
      <c r="T943" s="211">
        <v>81</v>
      </c>
      <c r="U943" s="211">
        <v>117</v>
      </c>
      <c r="V943" s="211">
        <v>3.78</v>
      </c>
      <c r="W943" s="211">
        <v>3.78</v>
      </c>
      <c r="X943" s="211">
        <v>3.85</v>
      </c>
      <c r="Y943" s="211">
        <v>15</v>
      </c>
      <c r="Z943" s="211">
        <v>15</v>
      </c>
      <c r="AA943" s="211">
        <v>79.900000000000006</v>
      </c>
      <c r="AB943" s="211">
        <v>-0.21099999999999999</v>
      </c>
      <c r="AC943" s="211">
        <v>-0.21099999999999999</v>
      </c>
      <c r="AD943" s="211">
        <v>-0.16300000000000001</v>
      </c>
      <c r="AE943" s="211" t="s">
        <v>55</v>
      </c>
      <c r="AF943" s="211">
        <v>146.06</v>
      </c>
      <c r="AG943" s="211"/>
      <c r="AH943" s="211">
        <v>0.21</v>
      </c>
      <c r="AI943" s="211">
        <v>5.13</v>
      </c>
      <c r="AJ943" s="211">
        <v>5.0999999999999996</v>
      </c>
      <c r="AK943" s="213"/>
      <c r="AL943" s="303"/>
      <c r="AM943" s="218">
        <f t="shared" si="184"/>
        <v>0</v>
      </c>
    </row>
    <row r="944" spans="1:39" x14ac:dyDescent="0.25">
      <c r="A944" s="210" t="s">
        <v>113</v>
      </c>
      <c r="B944" s="210"/>
      <c r="C944" s="211">
        <v>2.4630000000000001</v>
      </c>
      <c r="D944" s="211"/>
      <c r="E944" s="211">
        <f t="shared" si="189"/>
        <v>0</v>
      </c>
      <c r="F944" s="211"/>
      <c r="G944" s="211">
        <v>2.133</v>
      </c>
      <c r="H944" s="211">
        <v>50693</v>
      </c>
      <c r="I944" s="211">
        <v>80</v>
      </c>
      <c r="J944" s="211">
        <v>25</v>
      </c>
      <c r="K944" s="202">
        <v>54.938000000000002</v>
      </c>
      <c r="L944" s="211">
        <v>1.3149</v>
      </c>
      <c r="M944" s="211"/>
      <c r="N944" s="211">
        <v>0.25</v>
      </c>
      <c r="O944" s="211">
        <v>6.2700000000000006E-2</v>
      </c>
      <c r="P944" s="88">
        <v>4.4379999999999997</v>
      </c>
      <c r="Q944" s="88">
        <v>4.4379999999999997</v>
      </c>
      <c r="R944" s="88">
        <v>5.9960000000000004</v>
      </c>
      <c r="S944" s="211">
        <v>81</v>
      </c>
      <c r="T944" s="211">
        <v>81</v>
      </c>
      <c r="U944" s="211">
        <v>117</v>
      </c>
      <c r="V944" s="211">
        <v>3.78</v>
      </c>
      <c r="W944" s="211">
        <v>3.78</v>
      </c>
      <c r="X944" s="211">
        <v>3.85</v>
      </c>
      <c r="Y944" s="211">
        <v>15</v>
      </c>
      <c r="Z944" s="211">
        <v>15</v>
      </c>
      <c r="AA944" s="211">
        <v>79.900000000000006</v>
      </c>
      <c r="AB944" s="211">
        <v>-0.21099999999999999</v>
      </c>
      <c r="AC944" s="211">
        <v>-0.21099999999999999</v>
      </c>
      <c r="AD944" s="211">
        <v>-0.16300000000000001</v>
      </c>
      <c r="AE944" s="211" t="s">
        <v>56</v>
      </c>
      <c r="AF944" s="211">
        <v>222</v>
      </c>
      <c r="AG944" s="211"/>
      <c r="AH944" s="211">
        <v>8.0000000000000002E-3</v>
      </c>
      <c r="AI944" s="211">
        <v>4.2</v>
      </c>
      <c r="AJ944" s="211">
        <v>4.2</v>
      </c>
      <c r="AK944" s="213">
        <v>1.5400000000000001E-17</v>
      </c>
      <c r="AL944" s="303"/>
      <c r="AM944" s="218">
        <f t="shared" si="184"/>
        <v>0</v>
      </c>
    </row>
    <row r="945" spans="1:39" x14ac:dyDescent="0.25">
      <c r="A945" s="201" t="s">
        <v>114</v>
      </c>
      <c r="B945" s="201"/>
      <c r="C945" s="202">
        <v>2.387</v>
      </c>
      <c r="D945" s="202">
        <v>2.63</v>
      </c>
      <c r="E945" s="202">
        <f t="shared" si="186"/>
        <v>1.1018014243820695</v>
      </c>
      <c r="F945" s="202"/>
      <c r="G945" s="202">
        <v>2.133</v>
      </c>
      <c r="H945" s="202">
        <v>50609</v>
      </c>
      <c r="I945" s="202">
        <v>80</v>
      </c>
      <c r="J945" s="202">
        <v>25</v>
      </c>
      <c r="K945" s="202">
        <v>54.938000000000002</v>
      </c>
      <c r="L945" s="202">
        <v>1.3151999999999999</v>
      </c>
      <c r="M945" s="202"/>
      <c r="N945" s="202">
        <v>0.25</v>
      </c>
      <c r="O945" s="202">
        <v>6.2700000000000006E-2</v>
      </c>
      <c r="P945" s="202">
        <v>4.4379999999999997</v>
      </c>
      <c r="Q945" s="202">
        <v>4.4379999999999997</v>
      </c>
      <c r="R945" s="202">
        <v>5.9960000000000004</v>
      </c>
      <c r="S945" s="202">
        <v>81</v>
      </c>
      <c r="T945" s="202">
        <v>81</v>
      </c>
      <c r="U945" s="202">
        <v>117</v>
      </c>
      <c r="V945" s="202">
        <v>3.78</v>
      </c>
      <c r="W945" s="202">
        <v>3.78</v>
      </c>
      <c r="X945" s="202">
        <v>4.25</v>
      </c>
      <c r="Y945" s="202">
        <v>15</v>
      </c>
      <c r="Z945" s="202">
        <v>15</v>
      </c>
      <c r="AA945" s="202">
        <v>126.9</v>
      </c>
      <c r="AB945" s="202">
        <v>-0.21199999999999999</v>
      </c>
      <c r="AC945" s="202">
        <v>-0.21199999999999999</v>
      </c>
      <c r="AD945" s="202">
        <v>-0.156</v>
      </c>
      <c r="AE945" s="202" t="s">
        <v>42</v>
      </c>
      <c r="AF945" s="202">
        <v>4.0019999999999998</v>
      </c>
      <c r="AG945" s="203">
        <v>1.213598928416634E-4</v>
      </c>
      <c r="AH945" s="202">
        <v>-0.39</v>
      </c>
      <c r="AI945" s="202">
        <v>2.66</v>
      </c>
      <c r="AJ945" s="202">
        <v>2.6</v>
      </c>
      <c r="AK945" s="204">
        <v>5.0000000000000001E-9</v>
      </c>
      <c r="AL945" s="302"/>
      <c r="AM945" s="206">
        <f t="shared" si="184"/>
        <v>0</v>
      </c>
    </row>
    <row r="946" spans="1:39" x14ac:dyDescent="0.25">
      <c r="A946" s="201" t="s">
        <v>114</v>
      </c>
      <c r="B946" s="201"/>
      <c r="C946" s="202">
        <v>2.387</v>
      </c>
      <c r="D946" s="202">
        <v>2.82</v>
      </c>
      <c r="E946" s="202">
        <f t="shared" si="186"/>
        <v>1.1813992459153748</v>
      </c>
      <c r="F946" s="202"/>
      <c r="G946" s="202">
        <v>2.133</v>
      </c>
      <c r="H946" s="202">
        <v>50609</v>
      </c>
      <c r="I946" s="202">
        <v>80</v>
      </c>
      <c r="J946" s="202">
        <v>25</v>
      </c>
      <c r="K946" s="202">
        <v>54.938000000000002</v>
      </c>
      <c r="L946" s="202">
        <v>1.3151999999999999</v>
      </c>
      <c r="M946" s="202"/>
      <c r="N946" s="202">
        <v>0.25</v>
      </c>
      <c r="O946" s="202">
        <v>6.2700000000000006E-2</v>
      </c>
      <c r="P946" s="202">
        <v>4.4379999999999997</v>
      </c>
      <c r="Q946" s="202">
        <v>4.4379999999999997</v>
      </c>
      <c r="R946" s="202">
        <v>5.9960000000000004</v>
      </c>
      <c r="S946" s="202">
        <v>81</v>
      </c>
      <c r="T946" s="202">
        <v>81</v>
      </c>
      <c r="U946" s="202">
        <v>117</v>
      </c>
      <c r="V946" s="202">
        <v>3.78</v>
      </c>
      <c r="W946" s="202">
        <v>3.78</v>
      </c>
      <c r="X946" s="202">
        <v>4.25</v>
      </c>
      <c r="Y946" s="202">
        <v>15</v>
      </c>
      <c r="Z946" s="202">
        <v>15</v>
      </c>
      <c r="AA946" s="202">
        <v>126.9</v>
      </c>
      <c r="AB946" s="202">
        <v>-0.21199999999999999</v>
      </c>
      <c r="AC946" s="202">
        <v>-0.21199999999999999</v>
      </c>
      <c r="AD946" s="202">
        <v>-0.156</v>
      </c>
      <c r="AE946" s="202" t="s">
        <v>43</v>
      </c>
      <c r="AF946" s="202">
        <v>2.0099999999999998</v>
      </c>
      <c r="AG946" s="203">
        <v>1.0828692705685033E-4</v>
      </c>
      <c r="AH946" s="202">
        <v>-0.217</v>
      </c>
      <c r="AI946" s="202">
        <v>2.76</v>
      </c>
      <c r="AJ946" s="202">
        <v>2.89</v>
      </c>
      <c r="AK946" s="204">
        <v>1.2999999999999999E-10</v>
      </c>
      <c r="AL946" s="302">
        <v>8.0000000000000002E-3</v>
      </c>
      <c r="AM946" s="206">
        <f t="shared" si="184"/>
        <v>103.99999999999999</v>
      </c>
    </row>
    <row r="947" spans="1:39" x14ac:dyDescent="0.25">
      <c r="A947" s="201" t="s">
        <v>114</v>
      </c>
      <c r="B947" s="201"/>
      <c r="C947" s="202">
        <v>2.387</v>
      </c>
      <c r="D947" s="202">
        <v>3.03</v>
      </c>
      <c r="E947" s="202">
        <f t="shared" si="186"/>
        <v>1.2693757855048178</v>
      </c>
      <c r="F947" s="202"/>
      <c r="G947" s="202">
        <v>2.133</v>
      </c>
      <c r="H947" s="202">
        <v>50609</v>
      </c>
      <c r="I947" s="202">
        <v>80</v>
      </c>
      <c r="J947" s="202">
        <v>25</v>
      </c>
      <c r="K947" s="202">
        <v>54.938000000000002</v>
      </c>
      <c r="L947" s="202">
        <v>1.3151999999999999</v>
      </c>
      <c r="M947" s="202"/>
      <c r="N947" s="202">
        <v>0.25</v>
      </c>
      <c r="O947" s="202">
        <v>6.2700000000000006E-2</v>
      </c>
      <c r="P947" s="202">
        <v>4.4379999999999997</v>
      </c>
      <c r="Q947" s="202">
        <v>4.4379999999999997</v>
      </c>
      <c r="R947" s="202">
        <v>5.9960000000000004</v>
      </c>
      <c r="S947" s="202">
        <v>81</v>
      </c>
      <c r="T947" s="202">
        <v>81</v>
      </c>
      <c r="U947" s="202">
        <v>117</v>
      </c>
      <c r="V947" s="202">
        <v>3.78</v>
      </c>
      <c r="W947" s="202">
        <v>3.78</v>
      </c>
      <c r="X947" s="202">
        <v>4.25</v>
      </c>
      <c r="Y947" s="202">
        <v>15</v>
      </c>
      <c r="Z947" s="202">
        <v>15</v>
      </c>
      <c r="AA947" s="202">
        <v>126.9</v>
      </c>
      <c r="AB947" s="202">
        <v>-0.21199999999999999</v>
      </c>
      <c r="AC947" s="202">
        <v>-0.21199999999999999</v>
      </c>
      <c r="AD947" s="202">
        <v>-0.156</v>
      </c>
      <c r="AE947" s="202" t="s">
        <v>44</v>
      </c>
      <c r="AF947" s="202">
        <v>31.998999999999999</v>
      </c>
      <c r="AG947" s="203">
        <v>1.5402755908922099E-5</v>
      </c>
      <c r="AH947" s="202">
        <v>2.1999999999999999E-2</v>
      </c>
      <c r="AI947" s="202">
        <v>2.94</v>
      </c>
      <c r="AJ947" s="202">
        <v>3.46</v>
      </c>
      <c r="AK947" s="204">
        <v>1.8900000000000001E-11</v>
      </c>
      <c r="AL947" s="302"/>
      <c r="AM947" s="206">
        <f t="shared" si="184"/>
        <v>0</v>
      </c>
    </row>
    <row r="948" spans="1:39" x14ac:dyDescent="0.25">
      <c r="A948" s="201" t="s">
        <v>114</v>
      </c>
      <c r="B948" s="201"/>
      <c r="C948" s="202">
        <v>2.387</v>
      </c>
      <c r="D948" s="201">
        <v>3.07</v>
      </c>
      <c r="E948" s="202">
        <f t="shared" si="186"/>
        <v>1.2861332216170924</v>
      </c>
      <c r="F948" s="202"/>
      <c r="G948" s="202">
        <v>2.133</v>
      </c>
      <c r="H948" s="202">
        <v>50609</v>
      </c>
      <c r="I948" s="202">
        <v>80</v>
      </c>
      <c r="J948" s="202">
        <v>25</v>
      </c>
      <c r="K948" s="202">
        <v>54.938000000000002</v>
      </c>
      <c r="L948" s="202">
        <v>1.3151999999999999</v>
      </c>
      <c r="M948" s="202"/>
      <c r="N948" s="202">
        <v>0.25</v>
      </c>
      <c r="O948" s="202">
        <v>6.2700000000000006E-2</v>
      </c>
      <c r="P948" s="202">
        <v>4.4379999999999997</v>
      </c>
      <c r="Q948" s="202">
        <v>4.4379999999999997</v>
      </c>
      <c r="R948" s="202">
        <v>5.9960000000000004</v>
      </c>
      <c r="S948" s="202">
        <v>81</v>
      </c>
      <c r="T948" s="202">
        <v>81</v>
      </c>
      <c r="U948" s="202">
        <v>117</v>
      </c>
      <c r="V948" s="202">
        <v>3.78</v>
      </c>
      <c r="W948" s="202">
        <v>3.78</v>
      </c>
      <c r="X948" s="202">
        <v>4.25</v>
      </c>
      <c r="Y948" s="202">
        <v>15</v>
      </c>
      <c r="Z948" s="202">
        <v>15</v>
      </c>
      <c r="AA948" s="202">
        <v>126.9</v>
      </c>
      <c r="AB948" s="202">
        <v>-0.21199999999999999</v>
      </c>
      <c r="AC948" s="202">
        <v>-0.21199999999999999</v>
      </c>
      <c r="AD948" s="202">
        <v>-0.156</v>
      </c>
      <c r="AE948" s="202" t="s">
        <v>45</v>
      </c>
      <c r="AF948" s="202">
        <v>44.01</v>
      </c>
      <c r="AG948" s="203">
        <v>8.9625087063364713E-6</v>
      </c>
      <c r="AH948" s="202">
        <v>0.22500000000000001</v>
      </c>
      <c r="AI948" s="202">
        <v>3.24</v>
      </c>
      <c r="AJ948" s="202">
        <v>3.3</v>
      </c>
      <c r="AK948" s="204">
        <v>8.6500000000000005E-12</v>
      </c>
      <c r="AL948" s="302">
        <v>0.29929029829556264</v>
      </c>
      <c r="AM948" s="206">
        <f t="shared" si="184"/>
        <v>258.88610802566171</v>
      </c>
    </row>
    <row r="949" spans="1:39" x14ac:dyDescent="0.25">
      <c r="A949" s="201" t="s">
        <v>114</v>
      </c>
      <c r="B949" s="201"/>
      <c r="C949" s="202">
        <v>2.387</v>
      </c>
      <c r="D949" s="201"/>
      <c r="E949" s="202">
        <f t="shared" si="186"/>
        <v>0</v>
      </c>
      <c r="F949" s="202"/>
      <c r="G949" s="202">
        <v>2.133</v>
      </c>
      <c r="H949" s="202">
        <v>50609</v>
      </c>
      <c r="I949" s="202">
        <v>80</v>
      </c>
      <c r="J949" s="202">
        <v>25</v>
      </c>
      <c r="K949" s="202">
        <v>54.938000000000002</v>
      </c>
      <c r="L949" s="202">
        <v>1.3151999999999999</v>
      </c>
      <c r="M949" s="202"/>
      <c r="N949" s="202">
        <v>0.25</v>
      </c>
      <c r="O949" s="202">
        <v>6.2700000000000006E-2</v>
      </c>
      <c r="P949" s="202">
        <v>4.4379999999999997</v>
      </c>
      <c r="Q949" s="202">
        <v>4.4379999999999997</v>
      </c>
      <c r="R949" s="202">
        <v>5.9960000000000004</v>
      </c>
      <c r="S949" s="202">
        <v>81</v>
      </c>
      <c r="T949" s="202">
        <v>81</v>
      </c>
      <c r="U949" s="202">
        <v>117</v>
      </c>
      <c r="V949" s="202">
        <v>3.78</v>
      </c>
      <c r="W949" s="202">
        <v>3.78</v>
      </c>
      <c r="X949" s="202">
        <v>4.25</v>
      </c>
      <c r="Y949" s="202">
        <v>15</v>
      </c>
      <c r="Z949" s="202">
        <v>15</v>
      </c>
      <c r="AA949" s="202">
        <v>126.9</v>
      </c>
      <c r="AB949" s="202">
        <v>-0.21199999999999999</v>
      </c>
      <c r="AC949" s="202">
        <v>-0.21199999999999999</v>
      </c>
      <c r="AD949" s="202">
        <v>-0.156</v>
      </c>
      <c r="AE949" s="202" t="s">
        <v>46</v>
      </c>
      <c r="AF949" s="202">
        <v>28</v>
      </c>
      <c r="AG949" s="203">
        <v>1.4859953853764374E-5</v>
      </c>
      <c r="AH949" s="202">
        <v>3.6999999999999998E-2</v>
      </c>
      <c r="AI949" s="202">
        <v>3.13</v>
      </c>
      <c r="AJ949" s="202">
        <v>3.64</v>
      </c>
      <c r="AK949" s="208">
        <v>1.3399999999999999E-12</v>
      </c>
      <c r="AL949" s="302">
        <v>4.2642228283190552E-2</v>
      </c>
      <c r="AM949" s="206">
        <f t="shared" si="184"/>
        <v>5.7140585899475331</v>
      </c>
    </row>
    <row r="950" spans="1:39" x14ac:dyDescent="0.25">
      <c r="A950" s="201" t="s">
        <v>114</v>
      </c>
      <c r="B950" s="201"/>
      <c r="C950" s="202">
        <v>2.387</v>
      </c>
      <c r="D950" s="201">
        <v>3.42</v>
      </c>
      <c r="E950" s="202">
        <f t="shared" si="186"/>
        <v>1.4327607875994972</v>
      </c>
      <c r="F950" s="202"/>
      <c r="G950" s="202">
        <v>2.133</v>
      </c>
      <c r="H950" s="202">
        <v>50609</v>
      </c>
      <c r="I950" s="202">
        <v>80</v>
      </c>
      <c r="J950" s="202">
        <v>25</v>
      </c>
      <c r="K950" s="202">
        <v>54.938000000000002</v>
      </c>
      <c r="L950" s="202">
        <v>1.3151999999999999</v>
      </c>
      <c r="M950" s="202"/>
      <c r="N950" s="202">
        <v>0.25</v>
      </c>
      <c r="O950" s="202">
        <v>6.2700000000000006E-2</v>
      </c>
      <c r="P950" s="202">
        <v>4.4379999999999997</v>
      </c>
      <c r="Q950" s="202">
        <v>4.4379999999999997</v>
      </c>
      <c r="R950" s="202">
        <v>5.9960000000000004</v>
      </c>
      <c r="S950" s="202">
        <v>81</v>
      </c>
      <c r="T950" s="202">
        <v>81</v>
      </c>
      <c r="U950" s="202">
        <v>117</v>
      </c>
      <c r="V950" s="202">
        <v>3.78</v>
      </c>
      <c r="W950" s="202">
        <v>3.78</v>
      </c>
      <c r="X950" s="202">
        <v>4.25</v>
      </c>
      <c r="Y950" s="202">
        <v>15</v>
      </c>
      <c r="Z950" s="202">
        <v>15</v>
      </c>
      <c r="AA950" s="202">
        <v>126.9</v>
      </c>
      <c r="AB950" s="202">
        <v>-0.21199999999999999</v>
      </c>
      <c r="AC950" s="202">
        <v>-0.21199999999999999</v>
      </c>
      <c r="AD950" s="202">
        <v>-0.156</v>
      </c>
      <c r="AE950" s="202" t="s">
        <v>47</v>
      </c>
      <c r="AF950" s="202">
        <v>16.04</v>
      </c>
      <c r="AG950" s="203">
        <v>1.6328551327402565E-5</v>
      </c>
      <c r="AH950" s="202">
        <v>1.0999999999999999E-2</v>
      </c>
      <c r="AI950" s="202">
        <v>3.25</v>
      </c>
      <c r="AJ950" s="202">
        <v>3.8</v>
      </c>
      <c r="AK950" s="208">
        <v>6.3899999999999998E-14</v>
      </c>
      <c r="AL950" s="302">
        <v>0.14532878417270725</v>
      </c>
      <c r="AM950" s="206">
        <f t="shared" si="184"/>
        <v>0.92865093086359929</v>
      </c>
    </row>
    <row r="951" spans="1:39" x14ac:dyDescent="0.25">
      <c r="A951" s="201" t="s">
        <v>114</v>
      </c>
      <c r="B951" s="201"/>
      <c r="C951" s="202">
        <v>2.387</v>
      </c>
      <c r="D951" s="201"/>
      <c r="E951" s="202">
        <f t="shared" si="186"/>
        <v>0</v>
      </c>
      <c r="F951" s="202"/>
      <c r="G951" s="202">
        <v>2.133</v>
      </c>
      <c r="H951" s="202">
        <v>50609</v>
      </c>
      <c r="I951" s="202">
        <v>80</v>
      </c>
      <c r="J951" s="202">
        <v>25</v>
      </c>
      <c r="K951" s="202">
        <v>54.938000000000002</v>
      </c>
      <c r="L951" s="202">
        <v>1.3151999999999999</v>
      </c>
      <c r="M951" s="202"/>
      <c r="N951" s="202">
        <v>0.25</v>
      </c>
      <c r="O951" s="202">
        <v>6.2700000000000006E-2</v>
      </c>
      <c r="P951" s="202">
        <v>4.4379999999999997</v>
      </c>
      <c r="Q951" s="202">
        <v>4.4379999999999997</v>
      </c>
      <c r="R951" s="202">
        <v>5.9960000000000004</v>
      </c>
      <c r="S951" s="202">
        <v>81</v>
      </c>
      <c r="T951" s="202">
        <v>81</v>
      </c>
      <c r="U951" s="202">
        <v>117</v>
      </c>
      <c r="V951" s="202">
        <v>3.78</v>
      </c>
      <c r="W951" s="202">
        <v>3.78</v>
      </c>
      <c r="X951" s="202">
        <v>4.25</v>
      </c>
      <c r="Y951" s="202">
        <v>15</v>
      </c>
      <c r="Z951" s="202">
        <v>15</v>
      </c>
      <c r="AA951" s="202">
        <v>126.9</v>
      </c>
      <c r="AB951" s="202">
        <v>-0.21199999999999999</v>
      </c>
      <c r="AC951" s="202">
        <v>-0.21199999999999999</v>
      </c>
      <c r="AD951" s="202">
        <v>-0.156</v>
      </c>
      <c r="AE951" s="202" t="s">
        <v>48</v>
      </c>
      <c r="AF951" s="202">
        <v>28.05</v>
      </c>
      <c r="AG951" s="202">
        <v>8.597859657763983E-6</v>
      </c>
      <c r="AH951" s="202">
        <v>8.6999999999999994E-2</v>
      </c>
      <c r="AI951" s="202">
        <v>3.59</v>
      </c>
      <c r="AJ951" s="202">
        <v>3.9</v>
      </c>
      <c r="AK951" s="204">
        <v>8.8300000000000003E-15</v>
      </c>
      <c r="AL951" s="302"/>
      <c r="AM951" s="209">
        <f t="shared" si="184"/>
        <v>0</v>
      </c>
    </row>
    <row r="952" spans="1:39" x14ac:dyDescent="0.25">
      <c r="A952" s="201" t="s">
        <v>114</v>
      </c>
      <c r="B952" s="201"/>
      <c r="C952" s="202">
        <v>2.387</v>
      </c>
      <c r="D952" s="201"/>
      <c r="E952" s="202">
        <f t="shared" si="186"/>
        <v>0</v>
      </c>
      <c r="F952" s="202"/>
      <c r="G952" s="202">
        <v>2.133</v>
      </c>
      <c r="H952" s="202">
        <v>50609</v>
      </c>
      <c r="I952" s="202">
        <v>80</v>
      </c>
      <c r="J952" s="202">
        <v>25</v>
      </c>
      <c r="K952" s="202">
        <v>54.938000000000002</v>
      </c>
      <c r="L952" s="202">
        <v>1.3151999999999999</v>
      </c>
      <c r="M952" s="202"/>
      <c r="N952" s="202">
        <v>0.25</v>
      </c>
      <c r="O952" s="202">
        <v>6.2700000000000006E-2</v>
      </c>
      <c r="P952" s="202">
        <v>4.4379999999999997</v>
      </c>
      <c r="Q952" s="202">
        <v>4.4379999999999997</v>
      </c>
      <c r="R952" s="202">
        <v>5.9960000000000004</v>
      </c>
      <c r="S952" s="202">
        <v>81</v>
      </c>
      <c r="T952" s="202">
        <v>81</v>
      </c>
      <c r="U952" s="202">
        <v>117</v>
      </c>
      <c r="V952" s="202">
        <v>3.78</v>
      </c>
      <c r="W952" s="202">
        <v>3.78</v>
      </c>
      <c r="X952" s="202">
        <v>4.25</v>
      </c>
      <c r="Y952" s="202">
        <v>15</v>
      </c>
      <c r="Z952" s="202">
        <v>15</v>
      </c>
      <c r="AA952" s="202">
        <v>126.9</v>
      </c>
      <c r="AB952" s="202">
        <v>-0.21199999999999999</v>
      </c>
      <c r="AC952" s="202">
        <v>-0.21199999999999999</v>
      </c>
      <c r="AD952" s="202">
        <v>-0.156</v>
      </c>
      <c r="AE952" s="202" t="s">
        <v>49</v>
      </c>
      <c r="AF952" s="202">
        <v>30.07</v>
      </c>
      <c r="AG952" s="202">
        <v>7.4674534117532306E-6</v>
      </c>
      <c r="AH952" s="202">
        <v>9.9000000000000005E-2</v>
      </c>
      <c r="AI952" s="202">
        <v>3.72</v>
      </c>
      <c r="AJ952" s="202">
        <v>4</v>
      </c>
      <c r="AK952" s="204">
        <v>3.7199999999999997E-15</v>
      </c>
      <c r="AL952" s="302"/>
      <c r="AM952" s="209">
        <f t="shared" si="184"/>
        <v>0</v>
      </c>
    </row>
    <row r="953" spans="1:39" x14ac:dyDescent="0.25">
      <c r="A953" s="201" t="s">
        <v>114</v>
      </c>
      <c r="B953" s="201"/>
      <c r="C953" s="202">
        <v>2.387</v>
      </c>
      <c r="D953" s="201">
        <v>3.55</v>
      </c>
      <c r="E953" s="202">
        <f t="shared" si="186"/>
        <v>1.4872224549643904</v>
      </c>
      <c r="F953" s="202"/>
      <c r="G953" s="202">
        <v>2.133</v>
      </c>
      <c r="H953" s="202">
        <v>50609</v>
      </c>
      <c r="I953" s="202">
        <v>80</v>
      </c>
      <c r="J953" s="202">
        <v>25</v>
      </c>
      <c r="K953" s="202">
        <v>54.938000000000002</v>
      </c>
      <c r="L953" s="202">
        <v>1.3151999999999999</v>
      </c>
      <c r="M953" s="202"/>
      <c r="N953" s="202">
        <v>0.25</v>
      </c>
      <c r="O953" s="202">
        <v>6.2700000000000006E-2</v>
      </c>
      <c r="P953" s="202">
        <v>4.4379999999999997</v>
      </c>
      <c r="Q953" s="202">
        <v>4.4379999999999997</v>
      </c>
      <c r="R953" s="202">
        <v>5.9960000000000004</v>
      </c>
      <c r="S953" s="202">
        <v>81</v>
      </c>
      <c r="T953" s="202">
        <v>81</v>
      </c>
      <c r="U953" s="202">
        <v>117</v>
      </c>
      <c r="V953" s="202">
        <v>3.78</v>
      </c>
      <c r="W953" s="202">
        <v>3.78</v>
      </c>
      <c r="X953" s="202">
        <v>4.25</v>
      </c>
      <c r="Y953" s="202">
        <v>15</v>
      </c>
      <c r="Z953" s="202">
        <v>15</v>
      </c>
      <c r="AA953" s="202">
        <v>126.9</v>
      </c>
      <c r="AB953" s="202">
        <v>-0.21199999999999999</v>
      </c>
      <c r="AC953" s="202">
        <v>-0.21199999999999999</v>
      </c>
      <c r="AD953" s="202">
        <v>-0.156</v>
      </c>
      <c r="AE953" s="202" t="s">
        <v>50</v>
      </c>
      <c r="AF953" s="202">
        <v>42.08</v>
      </c>
      <c r="AG953" s="202">
        <v>4.9578486170417476E-6</v>
      </c>
      <c r="AH953" s="202">
        <v>0.14199999999999999</v>
      </c>
      <c r="AI953" s="202">
        <v>4.03</v>
      </c>
      <c r="AJ953" s="202">
        <v>4.5</v>
      </c>
      <c r="AK953" s="208">
        <v>7.3299999999999998E-16</v>
      </c>
      <c r="AL953" s="302"/>
      <c r="AM953" s="209">
        <f t="shared" si="184"/>
        <v>0</v>
      </c>
    </row>
    <row r="954" spans="1:39" x14ac:dyDescent="0.25">
      <c r="A954" s="201" t="s">
        <v>114</v>
      </c>
      <c r="B954" s="201"/>
      <c r="C954" s="202">
        <v>2.387</v>
      </c>
      <c r="D954" s="201">
        <v>3.71</v>
      </c>
      <c r="E954" s="202">
        <f t="shared" si="186"/>
        <v>1.5542521994134897</v>
      </c>
      <c r="F954" s="202"/>
      <c r="G954" s="202">
        <v>2.133</v>
      </c>
      <c r="H954" s="202">
        <v>50609</v>
      </c>
      <c r="I954" s="202">
        <v>80</v>
      </c>
      <c r="J954" s="202">
        <v>25</v>
      </c>
      <c r="K954" s="202">
        <v>54.938000000000002</v>
      </c>
      <c r="L954" s="202">
        <v>1.3151999999999999</v>
      </c>
      <c r="M954" s="202"/>
      <c r="N954" s="202">
        <v>0.25</v>
      </c>
      <c r="O954" s="202">
        <v>6.2700000000000006E-2</v>
      </c>
      <c r="P954" s="202">
        <v>4.4379999999999997</v>
      </c>
      <c r="Q954" s="202">
        <v>4.4379999999999997</v>
      </c>
      <c r="R954" s="202">
        <v>5.9960000000000004</v>
      </c>
      <c r="S954" s="202">
        <v>81</v>
      </c>
      <c r="T954" s="202">
        <v>81</v>
      </c>
      <c r="U954" s="202">
        <v>117</v>
      </c>
      <c r="V954" s="202">
        <v>3.78</v>
      </c>
      <c r="W954" s="202">
        <v>3.78</v>
      </c>
      <c r="X954" s="202">
        <v>4.25</v>
      </c>
      <c r="Y954" s="202">
        <v>15</v>
      </c>
      <c r="Z954" s="202">
        <v>15</v>
      </c>
      <c r="AA954" s="202">
        <v>126.9</v>
      </c>
      <c r="AB954" s="202">
        <v>-0.21199999999999999</v>
      </c>
      <c r="AC954" s="202">
        <v>-0.21199999999999999</v>
      </c>
      <c r="AD954" s="202">
        <v>-0.156</v>
      </c>
      <c r="AE954" s="202" t="s">
        <v>51</v>
      </c>
      <c r="AF954" s="202">
        <v>44.1</v>
      </c>
      <c r="AG954" s="202">
        <v>4.5187843755253608E-6</v>
      </c>
      <c r="AH954" s="202">
        <v>0.152</v>
      </c>
      <c r="AI954" s="202">
        <v>4.16</v>
      </c>
      <c r="AJ954" s="202">
        <v>4.3</v>
      </c>
      <c r="AK954" s="208">
        <v>4.3000000000000002E-17</v>
      </c>
      <c r="AL954" s="302"/>
      <c r="AM954" s="209">
        <f t="shared" si="184"/>
        <v>0</v>
      </c>
    </row>
    <row r="955" spans="1:39" x14ac:dyDescent="0.25">
      <c r="A955" s="201" t="s">
        <v>114</v>
      </c>
      <c r="B955" s="201"/>
      <c r="C955" s="202">
        <v>2.387</v>
      </c>
      <c r="D955" s="201"/>
      <c r="E955" s="202">
        <f t="shared" si="186"/>
        <v>0</v>
      </c>
      <c r="F955" s="202"/>
      <c r="G955" s="202">
        <v>2.133</v>
      </c>
      <c r="H955" s="202">
        <v>50609</v>
      </c>
      <c r="I955" s="202">
        <v>80</v>
      </c>
      <c r="J955" s="202">
        <v>25</v>
      </c>
      <c r="K955" s="202">
        <v>54.938000000000002</v>
      </c>
      <c r="L955" s="202">
        <v>1.3151999999999999</v>
      </c>
      <c r="M955" s="202"/>
      <c r="N955" s="202">
        <v>0.25</v>
      </c>
      <c r="O955" s="202">
        <v>6.2700000000000006E-2</v>
      </c>
      <c r="P955" s="202">
        <v>4.4379999999999997</v>
      </c>
      <c r="Q955" s="202">
        <v>4.4379999999999997</v>
      </c>
      <c r="R955" s="202">
        <v>5.9960000000000004</v>
      </c>
      <c r="S955" s="202">
        <v>81</v>
      </c>
      <c r="T955" s="202">
        <v>81</v>
      </c>
      <c r="U955" s="202">
        <v>117</v>
      </c>
      <c r="V955" s="202">
        <v>3.78</v>
      </c>
      <c r="W955" s="202">
        <v>3.78</v>
      </c>
      <c r="X955" s="202">
        <v>4.25</v>
      </c>
      <c r="Y955" s="202">
        <v>15</v>
      </c>
      <c r="Z955" s="202">
        <v>15</v>
      </c>
      <c r="AA955" s="202">
        <v>126.9</v>
      </c>
      <c r="AB955" s="202">
        <v>-0.21199999999999999</v>
      </c>
      <c r="AC955" s="202">
        <v>-0.21199999999999999</v>
      </c>
      <c r="AD955" s="202">
        <v>-0.156</v>
      </c>
      <c r="AE955" s="202" t="s">
        <v>52</v>
      </c>
      <c r="AF955" s="202">
        <v>58.12</v>
      </c>
      <c r="AG955" s="202">
        <v>2.9135357642312415E-6</v>
      </c>
      <c r="AH955" s="202">
        <v>0.2</v>
      </c>
      <c r="AI955" s="202">
        <v>4.5199999999999996</v>
      </c>
      <c r="AJ955" s="202">
        <v>4.5</v>
      </c>
      <c r="AK955" s="204"/>
      <c r="AL955" s="302"/>
      <c r="AM955" s="209">
        <f t="shared" si="184"/>
        <v>0</v>
      </c>
    </row>
    <row r="956" spans="1:39" x14ac:dyDescent="0.25">
      <c r="A956" s="201" t="s">
        <v>114</v>
      </c>
      <c r="B956" s="201"/>
      <c r="C956" s="202">
        <v>2.387</v>
      </c>
      <c r="D956" s="202"/>
      <c r="E956" s="202">
        <f t="shared" si="186"/>
        <v>0</v>
      </c>
      <c r="F956" s="202"/>
      <c r="G956" s="202">
        <v>2.133</v>
      </c>
      <c r="H956" s="202">
        <v>50609</v>
      </c>
      <c r="I956" s="202">
        <v>80</v>
      </c>
      <c r="J956" s="202">
        <v>25</v>
      </c>
      <c r="K956" s="202">
        <v>54.938000000000002</v>
      </c>
      <c r="L956" s="202">
        <v>1.3151999999999999</v>
      </c>
      <c r="M956" s="202"/>
      <c r="N956" s="202">
        <v>0.25</v>
      </c>
      <c r="O956" s="202">
        <v>6.2700000000000006E-2</v>
      </c>
      <c r="P956" s="202">
        <v>4.4379999999999997</v>
      </c>
      <c r="Q956" s="202">
        <v>4.4379999999999997</v>
      </c>
      <c r="R956" s="202">
        <v>5.9960000000000004</v>
      </c>
      <c r="S956" s="202">
        <v>81</v>
      </c>
      <c r="T956" s="202">
        <v>81</v>
      </c>
      <c r="U956" s="202">
        <v>117</v>
      </c>
      <c r="V956" s="202">
        <v>3.78</v>
      </c>
      <c r="W956" s="202">
        <v>3.78</v>
      </c>
      <c r="X956" s="202">
        <v>4.25</v>
      </c>
      <c r="Y956" s="202">
        <v>15</v>
      </c>
      <c r="Z956" s="202">
        <v>15</v>
      </c>
      <c r="AA956" s="202">
        <v>126.9</v>
      </c>
      <c r="AB956" s="202">
        <v>-0.21199999999999999</v>
      </c>
      <c r="AC956" s="202">
        <v>-0.21199999999999999</v>
      </c>
      <c r="AD956" s="202">
        <v>-0.156</v>
      </c>
      <c r="AE956" s="202" t="s">
        <v>58</v>
      </c>
      <c r="AF956" s="202">
        <v>58.12</v>
      </c>
      <c r="AG956" s="202">
        <v>3.1459786150702568E-6</v>
      </c>
      <c r="AH956" s="202">
        <v>0.183</v>
      </c>
      <c r="AI956" s="202">
        <v>4.8</v>
      </c>
      <c r="AJ956" s="202">
        <v>4.42</v>
      </c>
      <c r="AK956" s="204"/>
      <c r="AL956" s="302"/>
      <c r="AM956" s="209">
        <f t="shared" si="184"/>
        <v>0</v>
      </c>
    </row>
    <row r="957" spans="1:39" x14ac:dyDescent="0.25">
      <c r="A957" s="201" t="s">
        <v>114</v>
      </c>
      <c r="B957" s="201"/>
      <c r="C957" s="202">
        <v>2.387</v>
      </c>
      <c r="D957" s="201">
        <v>3.55</v>
      </c>
      <c r="E957" s="202">
        <f t="shared" ref="E957:E960" si="190">D957/C957</f>
        <v>1.4872224549643904</v>
      </c>
      <c r="F957" s="202"/>
      <c r="G957" s="202">
        <v>2.133</v>
      </c>
      <c r="H957" s="202">
        <v>50609</v>
      </c>
      <c r="I957" s="202">
        <v>80</v>
      </c>
      <c r="J957" s="202">
        <v>25</v>
      </c>
      <c r="K957" s="202">
        <v>54.938000000000002</v>
      </c>
      <c r="L957" s="202">
        <v>1.3151999999999999</v>
      </c>
      <c r="M957" s="202"/>
      <c r="N957" s="202">
        <v>0.25</v>
      </c>
      <c r="O957" s="202">
        <v>6.2700000000000006E-2</v>
      </c>
      <c r="P957" s="202">
        <v>4.4379999999999997</v>
      </c>
      <c r="Q957" s="202">
        <v>4.4379999999999997</v>
      </c>
      <c r="R957" s="202">
        <v>5.9960000000000004</v>
      </c>
      <c r="S957" s="202">
        <v>81</v>
      </c>
      <c r="T957" s="202">
        <v>81</v>
      </c>
      <c r="U957" s="202">
        <v>117</v>
      </c>
      <c r="V957" s="202">
        <v>3.78</v>
      </c>
      <c r="W957" s="202">
        <v>3.78</v>
      </c>
      <c r="X957" s="202">
        <v>4.25</v>
      </c>
      <c r="Y957" s="202">
        <v>15</v>
      </c>
      <c r="Z957" s="202">
        <v>15</v>
      </c>
      <c r="AA957" s="202">
        <v>126.9</v>
      </c>
      <c r="AB957" s="202">
        <v>-0.21199999999999999</v>
      </c>
      <c r="AC957" s="202">
        <v>-0.21199999999999999</v>
      </c>
      <c r="AD957" s="202">
        <v>-0.156</v>
      </c>
      <c r="AE957" s="202" t="s">
        <v>53</v>
      </c>
      <c r="AF957" s="202">
        <v>83.8</v>
      </c>
      <c r="AG957" s="202"/>
      <c r="AH957" s="202">
        <v>5.0000000000000001E-3</v>
      </c>
      <c r="AI957" s="202">
        <v>4</v>
      </c>
      <c r="AJ957" s="202">
        <v>3.69</v>
      </c>
      <c r="AK957" s="208">
        <v>6.6499999999999994E-14</v>
      </c>
      <c r="AL957" s="302"/>
      <c r="AM957" s="209">
        <f t="shared" ref="AM957:AM960" si="191">AK957*10000*(AL957)*10000000000</f>
        <v>0</v>
      </c>
    </row>
    <row r="958" spans="1:39" x14ac:dyDescent="0.25">
      <c r="A958" s="201" t="s">
        <v>114</v>
      </c>
      <c r="B958" s="201"/>
      <c r="C958" s="202">
        <v>2.387</v>
      </c>
      <c r="D958" s="201">
        <v>3.71</v>
      </c>
      <c r="E958" s="202">
        <f t="shared" si="190"/>
        <v>1.5542521994134897</v>
      </c>
      <c r="F958" s="202"/>
      <c r="G958" s="202">
        <v>2.133</v>
      </c>
      <c r="H958" s="202">
        <v>50609</v>
      </c>
      <c r="I958" s="202">
        <v>80</v>
      </c>
      <c r="J958" s="202">
        <v>25</v>
      </c>
      <c r="K958" s="202">
        <v>54.938000000000002</v>
      </c>
      <c r="L958" s="202">
        <v>1.3151999999999999</v>
      </c>
      <c r="M958" s="202"/>
      <c r="N958" s="202">
        <v>0.25</v>
      </c>
      <c r="O958" s="202">
        <v>6.2700000000000006E-2</v>
      </c>
      <c r="P958" s="202">
        <v>4.4379999999999997</v>
      </c>
      <c r="Q958" s="202">
        <v>4.4379999999999997</v>
      </c>
      <c r="R958" s="202">
        <v>5.9960000000000004</v>
      </c>
      <c r="S958" s="202">
        <v>81</v>
      </c>
      <c r="T958" s="202">
        <v>81</v>
      </c>
      <c r="U958" s="202">
        <v>117</v>
      </c>
      <c r="V958" s="202">
        <v>3.78</v>
      </c>
      <c r="W958" s="202">
        <v>3.78</v>
      </c>
      <c r="X958" s="202">
        <v>4.25</v>
      </c>
      <c r="Y958" s="202">
        <v>15</v>
      </c>
      <c r="Z958" s="202">
        <v>15</v>
      </c>
      <c r="AA958" s="202">
        <v>126.9</v>
      </c>
      <c r="AB958" s="202">
        <v>-0.21199999999999999</v>
      </c>
      <c r="AC958" s="202">
        <v>-0.21199999999999999</v>
      </c>
      <c r="AD958" s="202">
        <v>-0.156</v>
      </c>
      <c r="AE958" s="202" t="s">
        <v>54</v>
      </c>
      <c r="AF958" s="202">
        <v>131.29</v>
      </c>
      <c r="AG958" s="202"/>
      <c r="AH958" s="202">
        <v>8.0000000000000002E-3</v>
      </c>
      <c r="AI958" s="202">
        <v>4.0999999999999996</v>
      </c>
      <c r="AJ958" s="202">
        <v>4.0999999999999996</v>
      </c>
      <c r="AK958" s="208">
        <v>6.0799999999999997E-17</v>
      </c>
      <c r="AL958" s="302"/>
      <c r="AM958" s="209">
        <f t="shared" si="191"/>
        <v>0</v>
      </c>
    </row>
    <row r="959" spans="1:39" x14ac:dyDescent="0.25">
      <c r="A959" s="201" t="s">
        <v>114</v>
      </c>
      <c r="B959" s="201"/>
      <c r="C959" s="202">
        <v>2.387</v>
      </c>
      <c r="D959" s="201"/>
      <c r="E959" s="202">
        <f t="shared" si="190"/>
        <v>0</v>
      </c>
      <c r="F959" s="202"/>
      <c r="G959" s="202">
        <v>2.133</v>
      </c>
      <c r="H959" s="202">
        <v>50609</v>
      </c>
      <c r="I959" s="202">
        <v>80</v>
      </c>
      <c r="J959" s="202">
        <v>25</v>
      </c>
      <c r="K959" s="202">
        <v>54.938000000000002</v>
      </c>
      <c r="L959" s="202">
        <v>1.3151999999999999</v>
      </c>
      <c r="M959" s="202"/>
      <c r="N959" s="202">
        <v>0.25</v>
      </c>
      <c r="O959" s="202">
        <v>6.2700000000000006E-2</v>
      </c>
      <c r="P959" s="202">
        <v>4.4379999999999997</v>
      </c>
      <c r="Q959" s="202">
        <v>4.4379999999999997</v>
      </c>
      <c r="R959" s="202">
        <v>5.9960000000000004</v>
      </c>
      <c r="S959" s="202">
        <v>81</v>
      </c>
      <c r="T959" s="202">
        <v>81</v>
      </c>
      <c r="U959" s="202">
        <v>117</v>
      </c>
      <c r="V959" s="202">
        <v>3.78</v>
      </c>
      <c r="W959" s="202">
        <v>3.78</v>
      </c>
      <c r="X959" s="202">
        <v>4.25</v>
      </c>
      <c r="Y959" s="202">
        <v>15</v>
      </c>
      <c r="Z959" s="202">
        <v>15</v>
      </c>
      <c r="AA959" s="202">
        <v>126.9</v>
      </c>
      <c r="AB959" s="202">
        <v>-0.21199999999999999</v>
      </c>
      <c r="AC959" s="202">
        <v>-0.21199999999999999</v>
      </c>
      <c r="AD959" s="202">
        <v>-0.156</v>
      </c>
      <c r="AE959" s="202" t="s">
        <v>55</v>
      </c>
      <c r="AF959" s="202">
        <v>146.06</v>
      </c>
      <c r="AG959" s="202"/>
      <c r="AH959" s="202">
        <v>0.21</v>
      </c>
      <c r="AI959" s="202">
        <v>5.13</v>
      </c>
      <c r="AJ959" s="202">
        <v>5.0999999999999996</v>
      </c>
      <c r="AK959" s="204"/>
      <c r="AL959" s="302"/>
      <c r="AM959" s="209">
        <f t="shared" si="191"/>
        <v>0</v>
      </c>
    </row>
    <row r="960" spans="1:39" x14ac:dyDescent="0.25">
      <c r="A960" s="201" t="s">
        <v>114</v>
      </c>
      <c r="B960" s="201"/>
      <c r="C960" s="202">
        <v>2.387</v>
      </c>
      <c r="D960" s="202"/>
      <c r="E960" s="202">
        <f t="shared" si="190"/>
        <v>0</v>
      </c>
      <c r="F960" s="202"/>
      <c r="G960" s="202">
        <v>2.133</v>
      </c>
      <c r="H960" s="202">
        <v>50609</v>
      </c>
      <c r="I960" s="202">
        <v>80</v>
      </c>
      <c r="J960" s="202">
        <v>25</v>
      </c>
      <c r="K960" s="202">
        <v>54.938000000000002</v>
      </c>
      <c r="L960" s="202">
        <v>1.3151999999999999</v>
      </c>
      <c r="M960" s="202"/>
      <c r="N960" s="202">
        <v>0.25</v>
      </c>
      <c r="O960" s="202">
        <v>6.2700000000000006E-2</v>
      </c>
      <c r="P960" s="202">
        <v>4.4379999999999997</v>
      </c>
      <c r="Q960" s="202">
        <v>4.4379999999999997</v>
      </c>
      <c r="R960" s="202">
        <v>5.9960000000000004</v>
      </c>
      <c r="S960" s="202">
        <v>81</v>
      </c>
      <c r="T960" s="202">
        <v>81</v>
      </c>
      <c r="U960" s="202">
        <v>117</v>
      </c>
      <c r="V960" s="202">
        <v>3.78</v>
      </c>
      <c r="W960" s="202">
        <v>3.78</v>
      </c>
      <c r="X960" s="202">
        <v>4.25</v>
      </c>
      <c r="Y960" s="202">
        <v>15</v>
      </c>
      <c r="Z960" s="202">
        <v>15</v>
      </c>
      <c r="AA960" s="202">
        <v>126.9</v>
      </c>
      <c r="AB960" s="202">
        <v>-0.21199999999999999</v>
      </c>
      <c r="AC960" s="202">
        <v>-0.21199999999999999</v>
      </c>
      <c r="AD960" s="202">
        <v>-0.156</v>
      </c>
      <c r="AE960" s="202" t="s">
        <v>56</v>
      </c>
      <c r="AF960" s="202">
        <v>222</v>
      </c>
      <c r="AG960" s="202"/>
      <c r="AH960" s="202">
        <v>8.0000000000000002E-3</v>
      </c>
      <c r="AI960" s="202">
        <v>4.2</v>
      </c>
      <c r="AJ960" s="202">
        <v>4.2</v>
      </c>
      <c r="AK960" s="204">
        <v>4.35E-18</v>
      </c>
      <c r="AL960" s="302"/>
      <c r="AM960" s="209">
        <f t="shared" si="191"/>
        <v>0</v>
      </c>
    </row>
    <row r="961" spans="1:39" x14ac:dyDescent="0.25">
      <c r="A961" s="223" t="s">
        <v>115</v>
      </c>
      <c r="B961" s="223"/>
      <c r="C961" s="224">
        <v>3.306</v>
      </c>
      <c r="D961" s="224">
        <v>3.3128000000000006</v>
      </c>
      <c r="E961" s="224">
        <f t="shared" si="186"/>
        <v>1.0020568663036904</v>
      </c>
      <c r="F961" s="224"/>
      <c r="G961" s="224">
        <v>1.784</v>
      </c>
      <c r="H961" s="224">
        <v>42258</v>
      </c>
      <c r="I961" s="224">
        <v>41</v>
      </c>
      <c r="J961" s="224">
        <v>4</v>
      </c>
      <c r="K961" s="224">
        <v>9.0120000000000005</v>
      </c>
      <c r="L961" s="224">
        <v>1.4060999999999999</v>
      </c>
      <c r="M961" s="224">
        <v>-0.16400000000000001</v>
      </c>
      <c r="N961" s="224">
        <v>0.4</v>
      </c>
      <c r="O961" s="224">
        <v>1.8731</v>
      </c>
      <c r="P961" s="224">
        <v>6.01</v>
      </c>
      <c r="Q961" s="224">
        <v>6.01</v>
      </c>
      <c r="R961" s="224">
        <v>6.01</v>
      </c>
      <c r="S961" s="224">
        <v>223.8</v>
      </c>
      <c r="T961" s="224">
        <v>223.8</v>
      </c>
      <c r="U961" s="224">
        <v>223.8</v>
      </c>
      <c r="V961" s="224">
        <v>3.78</v>
      </c>
      <c r="W961" s="224">
        <v>3.78</v>
      </c>
      <c r="X961" s="224">
        <v>3.78</v>
      </c>
      <c r="Y961" s="224">
        <v>15</v>
      </c>
      <c r="Z961" s="224">
        <v>15</v>
      </c>
      <c r="AA961" s="224">
        <v>15</v>
      </c>
      <c r="AB961" s="224">
        <v>-0.14399999999999999</v>
      </c>
      <c r="AC961" s="224">
        <v>-0.14399999999999999</v>
      </c>
      <c r="AD961" s="224">
        <v>-0.14399999999999999</v>
      </c>
      <c r="AE961" s="224" t="s">
        <v>42</v>
      </c>
      <c r="AF961" s="224">
        <v>4.0019999999999998</v>
      </c>
      <c r="AG961" s="225">
        <v>1.213598928416634E-4</v>
      </c>
      <c r="AH961" s="224">
        <v>-0.39</v>
      </c>
      <c r="AI961" s="224">
        <v>2.66</v>
      </c>
      <c r="AJ961" s="224">
        <v>2.6</v>
      </c>
      <c r="AK961" s="226">
        <v>4.0000000000000002E-9</v>
      </c>
      <c r="AL961" s="227"/>
      <c r="AM961" s="115">
        <f t="shared" si="184"/>
        <v>0</v>
      </c>
    </row>
    <row r="962" spans="1:39" x14ac:dyDescent="0.25">
      <c r="A962" s="223" t="s">
        <v>115</v>
      </c>
      <c r="B962" s="223"/>
      <c r="C962" s="224">
        <v>3.306</v>
      </c>
      <c r="D962" s="224">
        <v>3.3238899999999991</v>
      </c>
      <c r="E962" s="224">
        <f t="shared" si="186"/>
        <v>1.0054113732607377</v>
      </c>
      <c r="F962" s="224"/>
      <c r="G962" s="224">
        <v>1.784</v>
      </c>
      <c r="H962" s="224">
        <v>42258</v>
      </c>
      <c r="I962" s="224">
        <v>41</v>
      </c>
      <c r="J962" s="224">
        <v>4</v>
      </c>
      <c r="K962" s="224">
        <v>9.0120000000000005</v>
      </c>
      <c r="L962" s="224">
        <v>1.4060999999999999</v>
      </c>
      <c r="M962" s="224">
        <v>-0.16400000000000001</v>
      </c>
      <c r="N962" s="224">
        <v>0.4</v>
      </c>
      <c r="O962" s="224">
        <v>1.8731</v>
      </c>
      <c r="P962" s="224">
        <v>6.01</v>
      </c>
      <c r="Q962" s="224">
        <v>6.01</v>
      </c>
      <c r="R962" s="224">
        <v>6.01</v>
      </c>
      <c r="S962" s="224">
        <v>223.8</v>
      </c>
      <c r="T962" s="224">
        <v>223.8</v>
      </c>
      <c r="U962" s="224">
        <v>223.8</v>
      </c>
      <c r="V962" s="224">
        <v>3.78</v>
      </c>
      <c r="W962" s="224">
        <v>3.78</v>
      </c>
      <c r="X962" s="224">
        <v>3.78</v>
      </c>
      <c r="Y962" s="224">
        <v>15</v>
      </c>
      <c r="Z962" s="224">
        <v>15</v>
      </c>
      <c r="AA962" s="224">
        <v>15</v>
      </c>
      <c r="AB962" s="224">
        <v>-0.14399999999999999</v>
      </c>
      <c r="AC962" s="224">
        <v>-0.14399999999999999</v>
      </c>
      <c r="AD962" s="224">
        <v>-0.14399999999999999</v>
      </c>
      <c r="AE962" s="224" t="s">
        <v>43</v>
      </c>
      <c r="AF962" s="224">
        <v>2.0099999999999998</v>
      </c>
      <c r="AG962" s="225">
        <v>1.0828692705685033E-4</v>
      </c>
      <c r="AH962" s="224">
        <v>-0.217</v>
      </c>
      <c r="AI962" s="224">
        <v>2.76</v>
      </c>
      <c r="AJ962" s="224">
        <v>2.89</v>
      </c>
      <c r="AK962" s="226">
        <v>1.2799999999999999E-9</v>
      </c>
      <c r="AL962" s="227">
        <v>1.4E-2</v>
      </c>
      <c r="AM962" s="115">
        <f t="shared" si="184"/>
        <v>1792</v>
      </c>
    </row>
    <row r="963" spans="1:39" x14ac:dyDescent="0.25">
      <c r="A963" s="223" t="s">
        <v>115</v>
      </c>
      <c r="B963" s="223"/>
      <c r="C963" s="224">
        <v>3.306</v>
      </c>
      <c r="D963" s="224">
        <v>3.3417100000000004</v>
      </c>
      <c r="E963" s="224">
        <f t="shared" si="186"/>
        <v>1.0108015728977617</v>
      </c>
      <c r="F963" s="224"/>
      <c r="G963" s="224">
        <v>1.784</v>
      </c>
      <c r="H963" s="224">
        <v>42258</v>
      </c>
      <c r="I963" s="224">
        <v>41</v>
      </c>
      <c r="J963" s="224">
        <v>4</v>
      </c>
      <c r="K963" s="224">
        <v>9.0120000000000005</v>
      </c>
      <c r="L963" s="224">
        <v>1.4060999999999999</v>
      </c>
      <c r="M963" s="224">
        <v>-0.16400000000000001</v>
      </c>
      <c r="N963" s="224">
        <v>0.4</v>
      </c>
      <c r="O963" s="224">
        <v>1.8731</v>
      </c>
      <c r="P963" s="224">
        <v>6.01</v>
      </c>
      <c r="Q963" s="224">
        <v>6.01</v>
      </c>
      <c r="R963" s="224">
        <v>6.01</v>
      </c>
      <c r="S963" s="224">
        <v>223.8</v>
      </c>
      <c r="T963" s="224">
        <v>223.8</v>
      </c>
      <c r="U963" s="224">
        <v>223.8</v>
      </c>
      <c r="V963" s="224">
        <v>3.78</v>
      </c>
      <c r="W963" s="224">
        <v>3.78</v>
      </c>
      <c r="X963" s="224">
        <v>3.78</v>
      </c>
      <c r="Y963" s="224">
        <v>15</v>
      </c>
      <c r="Z963" s="224">
        <v>15</v>
      </c>
      <c r="AA963" s="224">
        <v>15</v>
      </c>
      <c r="AB963" s="224">
        <v>-0.14399999999999999</v>
      </c>
      <c r="AC963" s="224">
        <v>-0.14399999999999999</v>
      </c>
      <c r="AD963" s="224">
        <v>-0.14399999999999999</v>
      </c>
      <c r="AE963" s="224" t="s">
        <v>44</v>
      </c>
      <c r="AF963" s="224">
        <v>31.998999999999999</v>
      </c>
      <c r="AG963" s="225">
        <v>1.5402755908922099E-5</v>
      </c>
      <c r="AH963" s="224">
        <v>2.1999999999999999E-2</v>
      </c>
      <c r="AI963" s="224">
        <v>2.94</v>
      </c>
      <c r="AJ963" s="224">
        <v>3.46</v>
      </c>
      <c r="AK963" s="226">
        <v>1.21E-10</v>
      </c>
      <c r="AL963" s="227"/>
      <c r="AM963" s="115">
        <f t="shared" si="184"/>
        <v>0</v>
      </c>
    </row>
    <row r="964" spans="1:39" x14ac:dyDescent="0.25">
      <c r="A964" s="223" t="s">
        <v>115</v>
      </c>
      <c r="B964" s="223"/>
      <c r="C964" s="224">
        <v>3.306</v>
      </c>
      <c r="D964" s="223">
        <v>3.3298900000000002</v>
      </c>
      <c r="E964" s="224">
        <f t="shared" si="186"/>
        <v>1.0072262552934059</v>
      </c>
      <c r="F964" s="224"/>
      <c r="G964" s="224">
        <v>1.784</v>
      </c>
      <c r="H964" s="224">
        <v>42258</v>
      </c>
      <c r="I964" s="224">
        <v>41</v>
      </c>
      <c r="J964" s="224">
        <v>4</v>
      </c>
      <c r="K964" s="224">
        <v>9.0120000000000005</v>
      </c>
      <c r="L964" s="224">
        <v>1.4060999999999999</v>
      </c>
      <c r="M964" s="224">
        <v>-0.16400000000000001</v>
      </c>
      <c r="N964" s="224">
        <v>0.4</v>
      </c>
      <c r="O964" s="224">
        <v>1.8731</v>
      </c>
      <c r="P964" s="224">
        <v>6.01</v>
      </c>
      <c r="Q964" s="224">
        <v>6.01</v>
      </c>
      <c r="R964" s="224">
        <v>6.01</v>
      </c>
      <c r="S964" s="224">
        <v>223.8</v>
      </c>
      <c r="T964" s="224">
        <v>223.8</v>
      </c>
      <c r="U964" s="224">
        <v>223.8</v>
      </c>
      <c r="V964" s="224">
        <v>3.78</v>
      </c>
      <c r="W964" s="224">
        <v>3.78</v>
      </c>
      <c r="X964" s="224">
        <v>3.78</v>
      </c>
      <c r="Y964" s="224">
        <v>15</v>
      </c>
      <c r="Z964" s="224">
        <v>15</v>
      </c>
      <c r="AA964" s="224">
        <v>15</v>
      </c>
      <c r="AB964" s="224">
        <v>-0.14399999999999999</v>
      </c>
      <c r="AC964" s="224">
        <v>-0.14399999999999999</v>
      </c>
      <c r="AD964" s="224">
        <v>-0.14399999999999999</v>
      </c>
      <c r="AE964" s="224" t="s">
        <v>45</v>
      </c>
      <c r="AF964" s="224">
        <v>44.01</v>
      </c>
      <c r="AG964" s="225">
        <v>8.9625087063364713E-6</v>
      </c>
      <c r="AH964" s="224">
        <v>0.22500000000000001</v>
      </c>
      <c r="AI964" s="224">
        <v>3.24</v>
      </c>
      <c r="AJ964" s="224">
        <v>3.3</v>
      </c>
      <c r="AK964" s="226">
        <v>5.6000000000000003E-10</v>
      </c>
      <c r="AL964" s="227">
        <v>7.7104404152843218</v>
      </c>
      <c r="AM964" s="115">
        <f t="shared" si="184"/>
        <v>431784.66325592209</v>
      </c>
    </row>
    <row r="965" spans="1:39" x14ac:dyDescent="0.25">
      <c r="A965" s="223" t="s">
        <v>115</v>
      </c>
      <c r="B965" s="223"/>
      <c r="C965" s="224">
        <v>3.306</v>
      </c>
      <c r="D965" s="223">
        <v>3.3619500000000007</v>
      </c>
      <c r="E965" s="224">
        <f t="shared" si="186"/>
        <v>1.016923774954628</v>
      </c>
      <c r="F965" s="224"/>
      <c r="G965" s="224">
        <v>1.784</v>
      </c>
      <c r="H965" s="224">
        <v>42258</v>
      </c>
      <c r="I965" s="224">
        <v>41</v>
      </c>
      <c r="J965" s="224">
        <v>4</v>
      </c>
      <c r="K965" s="224">
        <v>9.0120000000000005</v>
      </c>
      <c r="L965" s="224">
        <v>1.4060999999999999</v>
      </c>
      <c r="M965" s="224">
        <v>-0.16400000000000001</v>
      </c>
      <c r="N965" s="224">
        <v>0.4</v>
      </c>
      <c r="O965" s="224">
        <v>1.8731</v>
      </c>
      <c r="P965" s="224">
        <v>6.01</v>
      </c>
      <c r="Q965" s="224">
        <v>6.01</v>
      </c>
      <c r="R965" s="224">
        <v>6.01</v>
      </c>
      <c r="S965" s="224">
        <v>223.8</v>
      </c>
      <c r="T965" s="224">
        <v>223.8</v>
      </c>
      <c r="U965" s="224">
        <v>223.8</v>
      </c>
      <c r="V965" s="224">
        <v>3.78</v>
      </c>
      <c r="W965" s="224">
        <v>3.78</v>
      </c>
      <c r="X965" s="224">
        <v>3.78</v>
      </c>
      <c r="Y965" s="224">
        <v>15</v>
      </c>
      <c r="Z965" s="224">
        <v>15</v>
      </c>
      <c r="AA965" s="224">
        <v>15</v>
      </c>
      <c r="AB965" s="224">
        <v>-0.14399999999999999</v>
      </c>
      <c r="AC965" s="224">
        <v>-0.14399999999999999</v>
      </c>
      <c r="AD965" s="224">
        <v>-0.14399999999999999</v>
      </c>
      <c r="AE965" s="224" t="s">
        <v>46</v>
      </c>
      <c r="AF965" s="224">
        <v>28</v>
      </c>
      <c r="AG965" s="225">
        <v>1.4859953853764374E-5</v>
      </c>
      <c r="AH965" s="224">
        <v>3.6999999999999998E-2</v>
      </c>
      <c r="AI965" s="224">
        <v>3.13</v>
      </c>
      <c r="AJ965" s="224">
        <v>3.64</v>
      </c>
      <c r="AK965" s="129">
        <v>9.9999999999999994E-12</v>
      </c>
      <c r="AL965" s="227">
        <v>0.40112980827372746</v>
      </c>
      <c r="AM965" s="115">
        <f t="shared" si="184"/>
        <v>401.12980827372746</v>
      </c>
    </row>
    <row r="966" spans="1:39" x14ac:dyDescent="0.25">
      <c r="A966" s="223" t="s">
        <v>115</v>
      </c>
      <c r="B966" s="223"/>
      <c r="C966" s="224">
        <v>3.306</v>
      </c>
      <c r="D966" s="223">
        <v>3.4312</v>
      </c>
      <c r="E966" s="224">
        <f t="shared" si="186"/>
        <v>1.0378705384150031</v>
      </c>
      <c r="F966" s="224"/>
      <c r="G966" s="224">
        <v>1.784</v>
      </c>
      <c r="H966" s="224">
        <v>42258</v>
      </c>
      <c r="I966" s="224">
        <v>41</v>
      </c>
      <c r="J966" s="224">
        <v>4</v>
      </c>
      <c r="K966" s="224">
        <v>9.0120000000000005</v>
      </c>
      <c r="L966" s="224">
        <v>1.4060999999999999</v>
      </c>
      <c r="M966" s="224">
        <v>-0.16400000000000001</v>
      </c>
      <c r="N966" s="224">
        <v>0.4</v>
      </c>
      <c r="O966" s="224">
        <v>1.8731</v>
      </c>
      <c r="P966" s="224">
        <v>6.01</v>
      </c>
      <c r="Q966" s="224">
        <v>6.01</v>
      </c>
      <c r="R966" s="224">
        <v>6.01</v>
      </c>
      <c r="S966" s="224">
        <v>223.8</v>
      </c>
      <c r="T966" s="224">
        <v>223.8</v>
      </c>
      <c r="U966" s="224">
        <v>223.8</v>
      </c>
      <c r="V966" s="224">
        <v>3.78</v>
      </c>
      <c r="W966" s="224">
        <v>3.78</v>
      </c>
      <c r="X966" s="224">
        <v>3.78</v>
      </c>
      <c r="Y966" s="224">
        <v>15</v>
      </c>
      <c r="Z966" s="224">
        <v>15</v>
      </c>
      <c r="AA966" s="224">
        <v>15</v>
      </c>
      <c r="AB966" s="224">
        <v>-0.14399999999999999</v>
      </c>
      <c r="AC966" s="224">
        <v>-0.14399999999999999</v>
      </c>
      <c r="AD966" s="224">
        <v>-0.14399999999999999</v>
      </c>
      <c r="AE966" s="224" t="s">
        <v>47</v>
      </c>
      <c r="AF966" s="224">
        <v>16.04</v>
      </c>
      <c r="AG966" s="225">
        <v>1.6328551327402565E-5</v>
      </c>
      <c r="AH966" s="224">
        <v>1.0999999999999999E-2</v>
      </c>
      <c r="AI966" s="224">
        <v>3.25</v>
      </c>
      <c r="AJ966" s="224">
        <v>3.8</v>
      </c>
      <c r="AK966" s="284">
        <v>5E-15</v>
      </c>
      <c r="AL966" s="227">
        <v>5.2382395292229083</v>
      </c>
      <c r="AM966" s="115">
        <f t="shared" si="184"/>
        <v>2.6191197646114541</v>
      </c>
    </row>
    <row r="967" spans="1:39" x14ac:dyDescent="0.25">
      <c r="A967" s="223" t="s">
        <v>115</v>
      </c>
      <c r="B967" s="223"/>
      <c r="C967" s="224">
        <v>3.306</v>
      </c>
      <c r="D967" s="223">
        <v>3.4395900000000004</v>
      </c>
      <c r="E967" s="224">
        <f t="shared" si="186"/>
        <v>1.0404083484573503</v>
      </c>
      <c r="F967" s="224"/>
      <c r="G967" s="224">
        <v>1.784</v>
      </c>
      <c r="H967" s="224">
        <v>42258</v>
      </c>
      <c r="I967" s="224">
        <v>41</v>
      </c>
      <c r="J967" s="224">
        <v>4</v>
      </c>
      <c r="K967" s="224">
        <v>9.0120000000000005</v>
      </c>
      <c r="L967" s="224">
        <v>1.4060999999999999</v>
      </c>
      <c r="M967" s="224">
        <v>-0.16400000000000001</v>
      </c>
      <c r="N967" s="224">
        <v>0.4</v>
      </c>
      <c r="O967" s="224">
        <v>1.8731</v>
      </c>
      <c r="P967" s="224">
        <v>6.01</v>
      </c>
      <c r="Q967" s="224">
        <v>6.01</v>
      </c>
      <c r="R967" s="224">
        <v>6.01</v>
      </c>
      <c r="S967" s="224">
        <v>223.8</v>
      </c>
      <c r="T967" s="224">
        <v>223.8</v>
      </c>
      <c r="U967" s="224">
        <v>223.8</v>
      </c>
      <c r="V967" s="224">
        <v>3.78</v>
      </c>
      <c r="W967" s="224">
        <v>3.78</v>
      </c>
      <c r="X967" s="224">
        <v>3.78</v>
      </c>
      <c r="Y967" s="224">
        <v>15</v>
      </c>
      <c r="Z967" s="224">
        <v>15</v>
      </c>
      <c r="AA967" s="224">
        <v>15</v>
      </c>
      <c r="AB967" s="224">
        <v>-0.14399999999999999</v>
      </c>
      <c r="AC967" s="224">
        <v>-0.14399999999999999</v>
      </c>
      <c r="AD967" s="224">
        <v>-0.14399999999999999</v>
      </c>
      <c r="AE967" s="224" t="s">
        <v>48</v>
      </c>
      <c r="AF967" s="224">
        <v>28.05</v>
      </c>
      <c r="AG967" s="224">
        <v>8.597859657763983E-6</v>
      </c>
      <c r="AH967" s="224">
        <v>8.6999999999999994E-2</v>
      </c>
      <c r="AI967" s="224">
        <v>3.59</v>
      </c>
      <c r="AJ967" s="224">
        <v>3.9</v>
      </c>
      <c r="AK967" s="283">
        <v>2.61E-16</v>
      </c>
      <c r="AL967" s="227"/>
      <c r="AM967" s="230">
        <f t="shared" si="184"/>
        <v>0</v>
      </c>
    </row>
    <row r="968" spans="1:39" x14ac:dyDescent="0.25">
      <c r="A968" s="223" t="s">
        <v>115</v>
      </c>
      <c r="B968" s="223"/>
      <c r="C968" s="224">
        <v>3.306</v>
      </c>
      <c r="D968" s="223">
        <v>3.4521099999999998</v>
      </c>
      <c r="E968" s="224">
        <f t="shared" si="186"/>
        <v>1.0441954022988504</v>
      </c>
      <c r="F968" s="224"/>
      <c r="G968" s="224">
        <v>1.784</v>
      </c>
      <c r="H968" s="224">
        <v>42258</v>
      </c>
      <c r="I968" s="224">
        <v>41</v>
      </c>
      <c r="J968" s="224">
        <v>4</v>
      </c>
      <c r="K968" s="224">
        <v>9.0120000000000005</v>
      </c>
      <c r="L968" s="224">
        <v>1.4060999999999999</v>
      </c>
      <c r="M968" s="224">
        <v>-0.16400000000000001</v>
      </c>
      <c r="N968" s="224">
        <v>0.4</v>
      </c>
      <c r="O968" s="224">
        <v>1.8731</v>
      </c>
      <c r="P968" s="224">
        <v>6.01</v>
      </c>
      <c r="Q968" s="224">
        <v>6.01</v>
      </c>
      <c r="R968" s="224">
        <v>6.01</v>
      </c>
      <c r="S968" s="224">
        <v>223.8</v>
      </c>
      <c r="T968" s="224">
        <v>223.8</v>
      </c>
      <c r="U968" s="224">
        <v>223.8</v>
      </c>
      <c r="V968" s="224">
        <v>3.78</v>
      </c>
      <c r="W968" s="224">
        <v>3.78</v>
      </c>
      <c r="X968" s="224">
        <v>3.78</v>
      </c>
      <c r="Y968" s="224">
        <v>15</v>
      </c>
      <c r="Z968" s="224">
        <v>15</v>
      </c>
      <c r="AA968" s="224">
        <v>15</v>
      </c>
      <c r="AB968" s="224">
        <v>-0.14399999999999999</v>
      </c>
      <c r="AC968" s="224">
        <v>-0.14399999999999999</v>
      </c>
      <c r="AD968" s="224">
        <v>-0.14399999999999999</v>
      </c>
      <c r="AE968" s="224" t="s">
        <v>49</v>
      </c>
      <c r="AF968" s="224">
        <v>30.07</v>
      </c>
      <c r="AG968" s="224">
        <v>7.4674534117532306E-6</v>
      </c>
      <c r="AH968" s="224">
        <v>9.9000000000000005E-2</v>
      </c>
      <c r="AI968" s="224">
        <v>3.72</v>
      </c>
      <c r="AJ968" s="224">
        <v>4</v>
      </c>
      <c r="AK968" s="283">
        <v>4.46E-17</v>
      </c>
      <c r="AL968" s="227"/>
      <c r="AM968" s="230">
        <f t="shared" si="184"/>
        <v>0</v>
      </c>
    </row>
    <row r="969" spans="1:39" x14ac:dyDescent="0.25">
      <c r="A969" s="223" t="s">
        <v>115</v>
      </c>
      <c r="B969" s="223"/>
      <c r="C969" s="224">
        <v>3.306</v>
      </c>
      <c r="D969" s="223">
        <v>3.4920600000000008</v>
      </c>
      <c r="E969" s="224">
        <f t="shared" si="186"/>
        <v>1.0562794918330312</v>
      </c>
      <c r="F969" s="224"/>
      <c r="G969" s="224">
        <v>1.784</v>
      </c>
      <c r="H969" s="224">
        <v>42258</v>
      </c>
      <c r="I969" s="224">
        <v>41</v>
      </c>
      <c r="J969" s="224">
        <v>4</v>
      </c>
      <c r="K969" s="224">
        <v>9.0120000000000005</v>
      </c>
      <c r="L969" s="224">
        <v>1.4060999999999999</v>
      </c>
      <c r="M969" s="224">
        <v>-0.16400000000000001</v>
      </c>
      <c r="N969" s="224">
        <v>0.4</v>
      </c>
      <c r="O969" s="224">
        <v>1.8731</v>
      </c>
      <c r="P969" s="224">
        <v>6.01</v>
      </c>
      <c r="Q969" s="224">
        <v>6.01</v>
      </c>
      <c r="R969" s="224">
        <v>6.01</v>
      </c>
      <c r="S969" s="224">
        <v>223.8</v>
      </c>
      <c r="T969" s="224">
        <v>223.8</v>
      </c>
      <c r="U969" s="224">
        <v>223.8</v>
      </c>
      <c r="V969" s="224">
        <v>3.78</v>
      </c>
      <c r="W969" s="224">
        <v>3.78</v>
      </c>
      <c r="X969" s="224">
        <v>3.78</v>
      </c>
      <c r="Y969" s="224">
        <v>15</v>
      </c>
      <c r="Z969" s="224">
        <v>15</v>
      </c>
      <c r="AA969" s="224">
        <v>15</v>
      </c>
      <c r="AB969" s="224">
        <v>-0.14399999999999999</v>
      </c>
      <c r="AC969" s="224">
        <v>-0.14399999999999999</v>
      </c>
      <c r="AD969" s="224">
        <v>-0.14399999999999999</v>
      </c>
      <c r="AE969" s="224" t="s">
        <v>50</v>
      </c>
      <c r="AF969" s="224">
        <v>42.08</v>
      </c>
      <c r="AG969" s="224">
        <v>4.9578486170417476E-6</v>
      </c>
      <c r="AH969" s="224">
        <v>0.14199999999999999</v>
      </c>
      <c r="AI969" s="224">
        <v>4.03</v>
      </c>
      <c r="AJ969" s="224">
        <v>4.5</v>
      </c>
      <c r="AK969" s="283">
        <v>1.1100000000000001E-18</v>
      </c>
      <c r="AL969" s="227"/>
      <c r="AM969" s="230">
        <f t="shared" si="184"/>
        <v>0</v>
      </c>
    </row>
    <row r="970" spans="1:39" x14ac:dyDescent="0.25">
      <c r="A970" s="223" t="s">
        <v>115</v>
      </c>
      <c r="B970" s="223"/>
      <c r="C970" s="224">
        <v>3.306</v>
      </c>
      <c r="D970" s="223">
        <v>3.5393300000000001</v>
      </c>
      <c r="E970" s="224">
        <f t="shared" si="186"/>
        <v>1.070577737447066</v>
      </c>
      <c r="F970" s="224"/>
      <c r="G970" s="224">
        <v>1.784</v>
      </c>
      <c r="H970" s="224">
        <v>42258</v>
      </c>
      <c r="I970" s="224">
        <v>41</v>
      </c>
      <c r="J970" s="224">
        <v>4</v>
      </c>
      <c r="K970" s="224">
        <v>9.0120000000000005</v>
      </c>
      <c r="L970" s="224">
        <v>1.4060999999999999</v>
      </c>
      <c r="M970" s="224">
        <v>-0.16400000000000001</v>
      </c>
      <c r="N970" s="224">
        <v>0.4</v>
      </c>
      <c r="O970" s="224">
        <v>1.8731</v>
      </c>
      <c r="P970" s="224">
        <v>6.01</v>
      </c>
      <c r="Q970" s="224">
        <v>6.01</v>
      </c>
      <c r="R970" s="224">
        <v>6.01</v>
      </c>
      <c r="S970" s="224">
        <v>223.8</v>
      </c>
      <c r="T970" s="224">
        <v>223.8</v>
      </c>
      <c r="U970" s="224">
        <v>223.8</v>
      </c>
      <c r="V970" s="224">
        <v>3.78</v>
      </c>
      <c r="W970" s="224">
        <v>3.78</v>
      </c>
      <c r="X970" s="224">
        <v>3.78</v>
      </c>
      <c r="Y970" s="224">
        <v>15</v>
      </c>
      <c r="Z970" s="224">
        <v>15</v>
      </c>
      <c r="AA970" s="224">
        <v>15</v>
      </c>
      <c r="AB970" s="224">
        <v>-0.14399999999999999</v>
      </c>
      <c r="AC970" s="224">
        <v>-0.14399999999999999</v>
      </c>
      <c r="AD970" s="224">
        <v>-0.14399999999999999</v>
      </c>
      <c r="AE970" s="224" t="s">
        <v>51</v>
      </c>
      <c r="AF970" s="224">
        <v>44.1</v>
      </c>
      <c r="AG970" s="224">
        <v>4.5187843755253608E-6</v>
      </c>
      <c r="AH970" s="224">
        <v>0.152</v>
      </c>
      <c r="AI970" s="224">
        <v>4.16</v>
      </c>
      <c r="AJ970" s="224">
        <v>4.3</v>
      </c>
      <c r="AK970" s="283">
        <v>2.6E-22</v>
      </c>
      <c r="AL970" s="227"/>
      <c r="AM970" s="230">
        <f t="shared" si="184"/>
        <v>0</v>
      </c>
    </row>
    <row r="971" spans="1:39" x14ac:dyDescent="0.25">
      <c r="A971" s="223" t="s">
        <v>115</v>
      </c>
      <c r="B971" s="223"/>
      <c r="C971" s="224">
        <v>3.306</v>
      </c>
      <c r="D971" s="223"/>
      <c r="E971" s="224">
        <f t="shared" si="186"/>
        <v>0</v>
      </c>
      <c r="F971" s="224"/>
      <c r="G971" s="224">
        <v>1.784</v>
      </c>
      <c r="H971" s="224">
        <v>42258</v>
      </c>
      <c r="I971" s="224">
        <v>41</v>
      </c>
      <c r="J971" s="224">
        <v>4</v>
      </c>
      <c r="K971" s="224">
        <v>9.0120000000000005</v>
      </c>
      <c r="L971" s="224">
        <v>1.4060999999999999</v>
      </c>
      <c r="M971" s="224">
        <v>-0.16400000000000001</v>
      </c>
      <c r="N971" s="224">
        <v>0.4</v>
      </c>
      <c r="O971" s="224">
        <v>1.8731</v>
      </c>
      <c r="P971" s="224">
        <v>6.01</v>
      </c>
      <c r="Q971" s="224">
        <v>6.01</v>
      </c>
      <c r="R971" s="224">
        <v>6.01</v>
      </c>
      <c r="S971" s="224">
        <v>223.8</v>
      </c>
      <c r="T971" s="224">
        <v>223.8</v>
      </c>
      <c r="U971" s="224">
        <v>223.8</v>
      </c>
      <c r="V971" s="224">
        <v>3.78</v>
      </c>
      <c r="W971" s="224">
        <v>3.78</v>
      </c>
      <c r="X971" s="224">
        <v>3.78</v>
      </c>
      <c r="Y971" s="224">
        <v>15</v>
      </c>
      <c r="Z971" s="224">
        <v>15</v>
      </c>
      <c r="AA971" s="224">
        <v>15</v>
      </c>
      <c r="AB971" s="224">
        <v>-0.14399999999999999</v>
      </c>
      <c r="AC971" s="224">
        <v>-0.14399999999999999</v>
      </c>
      <c r="AD971" s="224">
        <v>-0.14399999999999999</v>
      </c>
      <c r="AE971" s="224" t="s">
        <v>52</v>
      </c>
      <c r="AF971" s="224">
        <v>58.12</v>
      </c>
      <c r="AG971" s="224">
        <v>2.9135357642312415E-6</v>
      </c>
      <c r="AH971" s="224">
        <v>0.2</v>
      </c>
      <c r="AI971" s="224">
        <v>4.5199999999999996</v>
      </c>
      <c r="AJ971" s="224">
        <v>4.5</v>
      </c>
      <c r="AK971" s="226">
        <v>9.9999999999999991E-22</v>
      </c>
      <c r="AL971" s="227"/>
      <c r="AM971" s="230">
        <f t="shared" si="184"/>
        <v>0</v>
      </c>
    </row>
    <row r="972" spans="1:39" x14ac:dyDescent="0.25">
      <c r="A972" s="223" t="s">
        <v>115</v>
      </c>
      <c r="B972" s="223"/>
      <c r="C972" s="224">
        <v>3.306</v>
      </c>
      <c r="D972" s="224"/>
      <c r="E972" s="224">
        <f t="shared" si="186"/>
        <v>0</v>
      </c>
      <c r="F972" s="224"/>
      <c r="G972" s="224">
        <v>1.784</v>
      </c>
      <c r="H972" s="224">
        <v>42258</v>
      </c>
      <c r="I972" s="224">
        <v>41</v>
      </c>
      <c r="J972" s="224">
        <v>4</v>
      </c>
      <c r="K972" s="224">
        <v>9.0120000000000005</v>
      </c>
      <c r="L972" s="224">
        <v>1.4060999999999999</v>
      </c>
      <c r="M972" s="224">
        <v>-0.16400000000000001</v>
      </c>
      <c r="N972" s="224">
        <v>0.4</v>
      </c>
      <c r="O972" s="224">
        <v>1.8731</v>
      </c>
      <c r="P972" s="224">
        <v>6.01</v>
      </c>
      <c r="Q972" s="224">
        <v>6.01</v>
      </c>
      <c r="R972" s="224">
        <v>6.01</v>
      </c>
      <c r="S972" s="224">
        <v>223.8</v>
      </c>
      <c r="T972" s="224">
        <v>223.8</v>
      </c>
      <c r="U972" s="224">
        <v>223.8</v>
      </c>
      <c r="V972" s="224">
        <v>3.78</v>
      </c>
      <c r="W972" s="224">
        <v>3.78</v>
      </c>
      <c r="X972" s="224">
        <v>3.78</v>
      </c>
      <c r="Y972" s="224">
        <v>15</v>
      </c>
      <c r="Z972" s="224">
        <v>15</v>
      </c>
      <c r="AA972" s="224">
        <v>15</v>
      </c>
      <c r="AB972" s="224">
        <v>-0.14399999999999999</v>
      </c>
      <c r="AC972" s="224">
        <v>-0.14399999999999999</v>
      </c>
      <c r="AD972" s="224">
        <v>-0.14399999999999999</v>
      </c>
      <c r="AE972" s="224" t="s">
        <v>58</v>
      </c>
      <c r="AF972" s="224">
        <v>58.12</v>
      </c>
      <c r="AG972" s="224">
        <v>3.1459786150702568E-6</v>
      </c>
      <c r="AH972" s="224">
        <v>0.183</v>
      </c>
      <c r="AI972" s="224">
        <v>4.8</v>
      </c>
      <c r="AJ972" s="224">
        <v>4.42</v>
      </c>
      <c r="AK972" s="226"/>
      <c r="AL972" s="227"/>
      <c r="AM972" s="230">
        <f t="shared" si="184"/>
        <v>0</v>
      </c>
    </row>
    <row r="973" spans="1:39" x14ac:dyDescent="0.25">
      <c r="A973" s="223" t="s">
        <v>115</v>
      </c>
      <c r="B973" s="223"/>
      <c r="C973" s="224">
        <v>3.306</v>
      </c>
      <c r="D973" s="223">
        <v>3.4920600000000008</v>
      </c>
      <c r="E973" s="224">
        <f t="shared" ref="E973:E976" si="192">D973/C973</f>
        <v>1.0562794918330312</v>
      </c>
      <c r="F973" s="224"/>
      <c r="G973" s="224">
        <v>1.784</v>
      </c>
      <c r="H973" s="224">
        <v>42258</v>
      </c>
      <c r="I973" s="224">
        <v>41</v>
      </c>
      <c r="J973" s="224">
        <v>4</v>
      </c>
      <c r="K973" s="224">
        <v>9.0120000000000005</v>
      </c>
      <c r="L973" s="224">
        <v>1.4060999999999999</v>
      </c>
      <c r="M973" s="224">
        <v>-0.16400000000000001</v>
      </c>
      <c r="N973" s="224">
        <v>0.4</v>
      </c>
      <c r="O973" s="224">
        <v>1.8731</v>
      </c>
      <c r="P973" s="224">
        <v>6.01</v>
      </c>
      <c r="Q973" s="224">
        <v>6.01</v>
      </c>
      <c r="R973" s="224">
        <v>6.01</v>
      </c>
      <c r="S973" s="224">
        <v>223.8</v>
      </c>
      <c r="T973" s="224">
        <v>223.8</v>
      </c>
      <c r="U973" s="224">
        <v>223.8</v>
      </c>
      <c r="V973" s="224">
        <v>3.78</v>
      </c>
      <c r="W973" s="224">
        <v>3.78</v>
      </c>
      <c r="X973" s="224">
        <v>3.78</v>
      </c>
      <c r="Y973" s="224">
        <v>15</v>
      </c>
      <c r="Z973" s="224">
        <v>15</v>
      </c>
      <c r="AA973" s="224">
        <v>15</v>
      </c>
      <c r="AB973" s="224">
        <v>-0.14399999999999999</v>
      </c>
      <c r="AC973" s="224">
        <v>-0.14399999999999999</v>
      </c>
      <c r="AD973" s="224">
        <v>-0.14399999999999999</v>
      </c>
      <c r="AE973" s="224" t="s">
        <v>53</v>
      </c>
      <c r="AF973" s="224">
        <v>83.8</v>
      </c>
      <c r="AG973" s="224"/>
      <c r="AH973" s="224">
        <v>5.0000000000000001E-3</v>
      </c>
      <c r="AI973" s="224">
        <v>4</v>
      </c>
      <c r="AJ973" s="224">
        <v>3.69</v>
      </c>
      <c r="AK973" s="283">
        <v>2.4100000000000001E-15</v>
      </c>
      <c r="AL973" s="227"/>
      <c r="AM973" s="230">
        <f t="shared" ref="AM973:AM976" si="193">AK973*10000*(AL973)*10000000000</f>
        <v>0</v>
      </c>
    </row>
    <row r="974" spans="1:39" x14ac:dyDescent="0.25">
      <c r="A974" s="223" t="s">
        <v>115</v>
      </c>
      <c r="B974" s="223"/>
      <c r="C974" s="224">
        <v>3.306</v>
      </c>
      <c r="D974" s="223">
        <v>3.5393300000000001</v>
      </c>
      <c r="E974" s="224">
        <f t="shared" si="192"/>
        <v>1.070577737447066</v>
      </c>
      <c r="F974" s="224"/>
      <c r="G974" s="224">
        <v>1.784</v>
      </c>
      <c r="H974" s="224">
        <v>42258</v>
      </c>
      <c r="I974" s="224">
        <v>41</v>
      </c>
      <c r="J974" s="224">
        <v>4</v>
      </c>
      <c r="K974" s="224">
        <v>9.0120000000000005</v>
      </c>
      <c r="L974" s="224">
        <v>1.4060999999999999</v>
      </c>
      <c r="M974" s="224">
        <v>-0.16400000000000001</v>
      </c>
      <c r="N974" s="224">
        <v>0.4</v>
      </c>
      <c r="O974" s="224">
        <v>1.8731</v>
      </c>
      <c r="P974" s="224">
        <v>6.01</v>
      </c>
      <c r="Q974" s="224">
        <v>6.01</v>
      </c>
      <c r="R974" s="224">
        <v>6.01</v>
      </c>
      <c r="S974" s="224">
        <v>223.8</v>
      </c>
      <c r="T974" s="224">
        <v>223.8</v>
      </c>
      <c r="U974" s="224">
        <v>223.8</v>
      </c>
      <c r="V974" s="224">
        <v>3.78</v>
      </c>
      <c r="W974" s="224">
        <v>3.78</v>
      </c>
      <c r="X974" s="224">
        <v>3.78</v>
      </c>
      <c r="Y974" s="224">
        <v>15</v>
      </c>
      <c r="Z974" s="224">
        <v>15</v>
      </c>
      <c r="AA974" s="224">
        <v>15</v>
      </c>
      <c r="AB974" s="224">
        <v>-0.14399999999999999</v>
      </c>
      <c r="AC974" s="224">
        <v>-0.14399999999999999</v>
      </c>
      <c r="AD974" s="224">
        <v>-0.14399999999999999</v>
      </c>
      <c r="AE974" s="224" t="s">
        <v>54</v>
      </c>
      <c r="AF974" s="224">
        <v>131.29</v>
      </c>
      <c r="AG974" s="224"/>
      <c r="AH974" s="224">
        <v>8.0000000000000002E-3</v>
      </c>
      <c r="AI974" s="224">
        <v>4.0999999999999996</v>
      </c>
      <c r="AJ974" s="224">
        <v>4.0999999999999996</v>
      </c>
      <c r="AK974" s="283">
        <v>3E-23</v>
      </c>
      <c r="AL974" s="227"/>
      <c r="AM974" s="230">
        <f t="shared" si="193"/>
        <v>0</v>
      </c>
    </row>
    <row r="975" spans="1:39" x14ac:dyDescent="0.25">
      <c r="A975" s="223" t="s">
        <v>115</v>
      </c>
      <c r="B975" s="223"/>
      <c r="C975" s="224">
        <v>3.306</v>
      </c>
      <c r="D975" s="223"/>
      <c r="E975" s="224">
        <f t="shared" si="192"/>
        <v>0</v>
      </c>
      <c r="F975" s="224"/>
      <c r="G975" s="224">
        <v>1.784</v>
      </c>
      <c r="H975" s="224">
        <v>42258</v>
      </c>
      <c r="I975" s="224">
        <v>41</v>
      </c>
      <c r="J975" s="224">
        <v>4</v>
      </c>
      <c r="K975" s="224">
        <v>9.0120000000000005</v>
      </c>
      <c r="L975" s="224">
        <v>1.4060999999999999</v>
      </c>
      <c r="M975" s="224">
        <v>-0.16400000000000001</v>
      </c>
      <c r="N975" s="224">
        <v>0.4</v>
      </c>
      <c r="O975" s="224">
        <v>1.8731</v>
      </c>
      <c r="P975" s="224">
        <v>6.01</v>
      </c>
      <c r="Q975" s="224">
        <v>6.01</v>
      </c>
      <c r="R975" s="224">
        <v>6.01</v>
      </c>
      <c r="S975" s="224">
        <v>223.8</v>
      </c>
      <c r="T975" s="224">
        <v>223.8</v>
      </c>
      <c r="U975" s="224">
        <v>223.8</v>
      </c>
      <c r="V975" s="224">
        <v>3.78</v>
      </c>
      <c r="W975" s="224">
        <v>3.78</v>
      </c>
      <c r="X975" s="224">
        <v>3.78</v>
      </c>
      <c r="Y975" s="224">
        <v>15</v>
      </c>
      <c r="Z975" s="224">
        <v>15</v>
      </c>
      <c r="AA975" s="224">
        <v>15</v>
      </c>
      <c r="AB975" s="224">
        <v>-0.14399999999999999</v>
      </c>
      <c r="AC975" s="224">
        <v>-0.14399999999999999</v>
      </c>
      <c r="AD975" s="224">
        <v>-0.14399999999999999</v>
      </c>
      <c r="AE975" s="224" t="s">
        <v>55</v>
      </c>
      <c r="AF975" s="224">
        <v>146.06</v>
      </c>
      <c r="AG975" s="224"/>
      <c r="AH975" s="224">
        <v>0.21</v>
      </c>
      <c r="AI975" s="224">
        <v>5.13</v>
      </c>
      <c r="AJ975" s="224">
        <v>5.0999999999999996</v>
      </c>
      <c r="AK975" s="226"/>
      <c r="AL975" s="227"/>
      <c r="AM975" s="230">
        <f t="shared" si="193"/>
        <v>0</v>
      </c>
    </row>
    <row r="976" spans="1:39" x14ac:dyDescent="0.25">
      <c r="A976" s="223" t="s">
        <v>115</v>
      </c>
      <c r="B976" s="223"/>
      <c r="C976" s="224">
        <v>3.306</v>
      </c>
      <c r="D976" s="224"/>
      <c r="E976" s="224">
        <f t="shared" si="192"/>
        <v>0</v>
      </c>
      <c r="F976" s="224"/>
      <c r="G976" s="224">
        <v>1.784</v>
      </c>
      <c r="H976" s="224">
        <v>42258</v>
      </c>
      <c r="I976" s="224">
        <v>41</v>
      </c>
      <c r="J976" s="224">
        <v>4</v>
      </c>
      <c r="K976" s="224">
        <v>9.0120000000000005</v>
      </c>
      <c r="L976" s="224">
        <v>1.4060999999999999</v>
      </c>
      <c r="M976" s="224">
        <v>-0.16400000000000001</v>
      </c>
      <c r="N976" s="224">
        <v>0.4</v>
      </c>
      <c r="O976" s="224">
        <v>1.8731</v>
      </c>
      <c r="P976" s="224">
        <v>6.01</v>
      </c>
      <c r="Q976" s="224">
        <v>6.01</v>
      </c>
      <c r="R976" s="224">
        <v>6.01</v>
      </c>
      <c r="S976" s="224">
        <v>223.8</v>
      </c>
      <c r="T976" s="224">
        <v>223.8</v>
      </c>
      <c r="U976" s="224">
        <v>223.8</v>
      </c>
      <c r="V976" s="224">
        <v>3.78</v>
      </c>
      <c r="W976" s="224">
        <v>3.78</v>
      </c>
      <c r="X976" s="224">
        <v>3.78</v>
      </c>
      <c r="Y976" s="224">
        <v>15</v>
      </c>
      <c r="Z976" s="224">
        <v>15</v>
      </c>
      <c r="AA976" s="224">
        <v>15</v>
      </c>
      <c r="AB976" s="224">
        <v>-0.14399999999999999</v>
      </c>
      <c r="AC976" s="224">
        <v>-0.14399999999999999</v>
      </c>
      <c r="AD976" s="224">
        <v>-0.14399999999999999</v>
      </c>
      <c r="AE976" s="224" t="s">
        <v>56</v>
      </c>
      <c r="AF976" s="224">
        <v>222</v>
      </c>
      <c r="AG976" s="224"/>
      <c r="AH976" s="224">
        <v>8.0000000000000002E-3</v>
      </c>
      <c r="AI976" s="224">
        <v>4.2</v>
      </c>
      <c r="AJ976" s="224">
        <v>4.2</v>
      </c>
      <c r="AK976" s="226">
        <v>2.58E-27</v>
      </c>
      <c r="AL976" s="227"/>
      <c r="AM976" s="230">
        <f t="shared" si="193"/>
        <v>0</v>
      </c>
    </row>
    <row r="977" spans="1:39" x14ac:dyDescent="0.25">
      <c r="A977" s="246" t="s">
        <v>116</v>
      </c>
      <c r="B977" s="246"/>
      <c r="C977" s="247">
        <v>3.4327900000000002</v>
      </c>
      <c r="D977" s="247">
        <v>3.4390100000000001</v>
      </c>
      <c r="E977" s="247">
        <f t="shared" ref="E977:E988" si="194">D977/C977</f>
        <v>1.0018119372289012</v>
      </c>
      <c r="F977" s="247"/>
      <c r="G977" s="247">
        <v>2.0710000000000002</v>
      </c>
      <c r="H977" s="247">
        <v>48199</v>
      </c>
      <c r="I977" s="247">
        <v>72</v>
      </c>
      <c r="J977" s="247">
        <v>27</v>
      </c>
      <c r="K977" s="247">
        <v>58.93</v>
      </c>
      <c r="L977" s="247">
        <v>1.8019000000000001</v>
      </c>
      <c r="M977" s="247">
        <v>-0.19400000000000001</v>
      </c>
      <c r="N977" s="247">
        <v>0.4</v>
      </c>
      <c r="O977" s="247">
        <v>1.8731</v>
      </c>
      <c r="P977" s="247">
        <v>6.01</v>
      </c>
      <c r="Q977" s="247">
        <v>6.01</v>
      </c>
      <c r="R977" s="247">
        <v>6.01</v>
      </c>
      <c r="S977" s="247">
        <v>223.8</v>
      </c>
      <c r="T977" s="247">
        <v>223.8</v>
      </c>
      <c r="U977" s="247">
        <v>223.8</v>
      </c>
      <c r="V977" s="247">
        <v>3.78</v>
      </c>
      <c r="W977" s="247">
        <v>3.78</v>
      </c>
      <c r="X977" s="247">
        <v>3.78</v>
      </c>
      <c r="Y977" s="247">
        <v>15</v>
      </c>
      <c r="Z977" s="247">
        <v>15</v>
      </c>
      <c r="AA977" s="247">
        <v>15</v>
      </c>
      <c r="AB977" s="247">
        <v>-0.22850000000000001</v>
      </c>
      <c r="AC977" s="247">
        <v>-0.22850000000000001</v>
      </c>
      <c r="AD977" s="247">
        <v>-0.22850000000000001</v>
      </c>
      <c r="AE977" s="247" t="s">
        <v>42</v>
      </c>
      <c r="AF977" s="247">
        <v>4.0019999999999998</v>
      </c>
      <c r="AG977" s="248">
        <v>1.213598928416634E-4</v>
      </c>
      <c r="AH977" s="247">
        <v>-0.39</v>
      </c>
      <c r="AI977" s="247">
        <v>2.66</v>
      </c>
      <c r="AJ977" s="247">
        <v>2.6</v>
      </c>
      <c r="AK977" s="249">
        <v>4.3999999999999997E-8</v>
      </c>
      <c r="AL977" s="250"/>
      <c r="AM977" s="251">
        <f t="shared" ref="AM977:AM992" si="195">AK977*10000*(AL977)*10000000000</f>
        <v>0</v>
      </c>
    </row>
    <row r="978" spans="1:39" x14ac:dyDescent="0.25">
      <c r="A978" s="246" t="s">
        <v>116</v>
      </c>
      <c r="B978" s="246"/>
      <c r="C978" s="247">
        <v>3.4327900000000002</v>
      </c>
      <c r="D978" s="247">
        <v>3.4472099999999997</v>
      </c>
      <c r="E978" s="247">
        <f t="shared" si="194"/>
        <v>1.0042006647653947</v>
      </c>
      <c r="F978" s="247"/>
      <c r="G978" s="247">
        <v>2.0710000000000002</v>
      </c>
      <c r="H978" s="247">
        <v>48199</v>
      </c>
      <c r="I978" s="247">
        <v>72</v>
      </c>
      <c r="J978" s="247">
        <v>27</v>
      </c>
      <c r="K978" s="247">
        <v>58.93</v>
      </c>
      <c r="L978" s="247">
        <v>1.8019000000000001</v>
      </c>
      <c r="M978" s="247">
        <v>-0.19400000000000001</v>
      </c>
      <c r="N978" s="247">
        <v>0.4</v>
      </c>
      <c r="O978" s="247">
        <v>1.8731</v>
      </c>
      <c r="P978" s="247">
        <v>6.01</v>
      </c>
      <c r="Q978" s="247">
        <v>6.01</v>
      </c>
      <c r="R978" s="247">
        <v>6.01</v>
      </c>
      <c r="S978" s="247">
        <v>223.8</v>
      </c>
      <c r="T978" s="247">
        <v>223.8</v>
      </c>
      <c r="U978" s="247">
        <v>223.8</v>
      </c>
      <c r="V978" s="247">
        <v>3.78</v>
      </c>
      <c r="W978" s="247">
        <v>3.78</v>
      </c>
      <c r="X978" s="247">
        <v>3.78</v>
      </c>
      <c r="Y978" s="247">
        <v>15</v>
      </c>
      <c r="Z978" s="247">
        <v>15</v>
      </c>
      <c r="AA978" s="247">
        <v>15</v>
      </c>
      <c r="AB978" s="247">
        <v>-0.22850000000000001</v>
      </c>
      <c r="AC978" s="247">
        <v>-0.22850000000000001</v>
      </c>
      <c r="AD978" s="247">
        <v>-0.22850000000000001</v>
      </c>
      <c r="AE978" s="247" t="s">
        <v>43</v>
      </c>
      <c r="AF978" s="247">
        <v>2.0099999999999998</v>
      </c>
      <c r="AG978" s="248">
        <v>1.0828692705685033E-4</v>
      </c>
      <c r="AH978" s="247">
        <v>-0.217</v>
      </c>
      <c r="AI978" s="247">
        <v>2.76</v>
      </c>
      <c r="AJ978" s="247">
        <v>2.89</v>
      </c>
      <c r="AK978" s="249">
        <v>2.4E-8</v>
      </c>
      <c r="AL978" s="250">
        <v>1.4E-2</v>
      </c>
      <c r="AM978" s="251">
        <f t="shared" si="195"/>
        <v>33600</v>
      </c>
    </row>
    <row r="979" spans="1:39" x14ac:dyDescent="0.25">
      <c r="A979" s="246" t="s">
        <v>116</v>
      </c>
      <c r="B979" s="246"/>
      <c r="C979" s="247">
        <v>3.4327900000000002</v>
      </c>
      <c r="D979" s="247">
        <v>3.46611</v>
      </c>
      <c r="E979" s="247">
        <f t="shared" si="194"/>
        <v>1.0097063904287766</v>
      </c>
      <c r="F979" s="247"/>
      <c r="G979" s="247">
        <v>2.0710000000000002</v>
      </c>
      <c r="H979" s="247">
        <v>48199</v>
      </c>
      <c r="I979" s="247">
        <v>72</v>
      </c>
      <c r="J979" s="247">
        <v>27</v>
      </c>
      <c r="K979" s="247">
        <v>58.93</v>
      </c>
      <c r="L979" s="247">
        <v>1.8019000000000001</v>
      </c>
      <c r="M979" s="247">
        <v>-0.19400000000000001</v>
      </c>
      <c r="N979" s="247">
        <v>0.4</v>
      </c>
      <c r="O979" s="247">
        <v>1.8731</v>
      </c>
      <c r="P979" s="247">
        <v>6.01</v>
      </c>
      <c r="Q979" s="247">
        <v>6.01</v>
      </c>
      <c r="R979" s="247">
        <v>6.01</v>
      </c>
      <c r="S979" s="247">
        <v>223.8</v>
      </c>
      <c r="T979" s="247">
        <v>223.8</v>
      </c>
      <c r="U979" s="247">
        <v>223.8</v>
      </c>
      <c r="V979" s="247">
        <v>3.78</v>
      </c>
      <c r="W979" s="247">
        <v>3.78</v>
      </c>
      <c r="X979" s="247">
        <v>3.78</v>
      </c>
      <c r="Y979" s="247">
        <v>15</v>
      </c>
      <c r="Z979" s="247">
        <v>15</v>
      </c>
      <c r="AA979" s="247">
        <v>15</v>
      </c>
      <c r="AB979" s="247">
        <v>-0.22850000000000001</v>
      </c>
      <c r="AC979" s="247">
        <v>-0.22850000000000001</v>
      </c>
      <c r="AD979" s="247">
        <v>-0.22850000000000001</v>
      </c>
      <c r="AE979" s="247" t="s">
        <v>44</v>
      </c>
      <c r="AF979" s="247">
        <v>31.998999999999999</v>
      </c>
      <c r="AG979" s="248">
        <v>1.5402755908922099E-5</v>
      </c>
      <c r="AH979" s="247">
        <v>2.1999999999999999E-2</v>
      </c>
      <c r="AI979" s="247">
        <v>2.94</v>
      </c>
      <c r="AJ979" s="247">
        <v>3.46</v>
      </c>
      <c r="AK979" s="249">
        <v>3.8099999999999998E-10</v>
      </c>
      <c r="AL979" s="250"/>
      <c r="AM979" s="251">
        <f t="shared" si="195"/>
        <v>0</v>
      </c>
    </row>
    <row r="980" spans="1:39" x14ac:dyDescent="0.25">
      <c r="A980" s="246" t="s">
        <v>116</v>
      </c>
      <c r="B980" s="246"/>
      <c r="C980" s="247">
        <v>3.4327900000000002</v>
      </c>
      <c r="D980" s="246">
        <v>3.4508800000000002</v>
      </c>
      <c r="E980" s="247">
        <f t="shared" si="194"/>
        <v>1.0052697659920939</v>
      </c>
      <c r="F980" s="247"/>
      <c r="G980" s="247">
        <v>2.0710000000000002</v>
      </c>
      <c r="H980" s="247">
        <v>48199</v>
      </c>
      <c r="I980" s="247">
        <v>72</v>
      </c>
      <c r="J980" s="247">
        <v>27</v>
      </c>
      <c r="K980" s="247">
        <v>58.93</v>
      </c>
      <c r="L980" s="247">
        <v>1.8019000000000001</v>
      </c>
      <c r="M980" s="247">
        <v>-0.19400000000000001</v>
      </c>
      <c r="N980" s="247">
        <v>0.4</v>
      </c>
      <c r="O980" s="247">
        <v>1.8731</v>
      </c>
      <c r="P980" s="247">
        <v>6.01</v>
      </c>
      <c r="Q980" s="247">
        <v>6.01</v>
      </c>
      <c r="R980" s="247">
        <v>6.01</v>
      </c>
      <c r="S980" s="247">
        <v>223.8</v>
      </c>
      <c r="T980" s="247">
        <v>223.8</v>
      </c>
      <c r="U980" s="247">
        <v>223.8</v>
      </c>
      <c r="V980" s="247">
        <v>3.78</v>
      </c>
      <c r="W980" s="247">
        <v>3.78</v>
      </c>
      <c r="X980" s="247">
        <v>3.78</v>
      </c>
      <c r="Y980" s="247">
        <v>15</v>
      </c>
      <c r="Z980" s="247">
        <v>15</v>
      </c>
      <c r="AA980" s="247">
        <v>15</v>
      </c>
      <c r="AB980" s="247">
        <v>-0.22850000000000001</v>
      </c>
      <c r="AC980" s="247">
        <v>-0.22850000000000001</v>
      </c>
      <c r="AD980" s="247">
        <v>-0.22850000000000001</v>
      </c>
      <c r="AE980" s="247" t="s">
        <v>45</v>
      </c>
      <c r="AF980" s="247">
        <v>44.01</v>
      </c>
      <c r="AG980" s="248">
        <v>8.9625087063364713E-6</v>
      </c>
      <c r="AH980" s="247">
        <v>0.22500000000000001</v>
      </c>
      <c r="AI980" s="247">
        <v>3.24</v>
      </c>
      <c r="AJ980" s="247">
        <v>3.3</v>
      </c>
      <c r="AK980" s="249">
        <v>4.6000000000000001E-10</v>
      </c>
      <c r="AL980" s="250">
        <v>8.9089677158177576</v>
      </c>
      <c r="AM980" s="251">
        <f t="shared" si="195"/>
        <v>409812.51492761687</v>
      </c>
    </row>
    <row r="981" spans="1:39" x14ac:dyDescent="0.25">
      <c r="A981" s="246" t="s">
        <v>116</v>
      </c>
      <c r="B981" s="246"/>
      <c r="C981" s="247">
        <v>3.4327900000000002</v>
      </c>
      <c r="D981" s="246">
        <v>3.4840700000000004</v>
      </c>
      <c r="E981" s="247">
        <f t="shared" si="194"/>
        <v>1.0149382863501701</v>
      </c>
      <c r="F981" s="247"/>
      <c r="G981" s="247">
        <v>2.0710000000000002</v>
      </c>
      <c r="H981" s="247">
        <v>48199</v>
      </c>
      <c r="I981" s="247">
        <v>72</v>
      </c>
      <c r="J981" s="247">
        <v>27</v>
      </c>
      <c r="K981" s="247">
        <v>58.93</v>
      </c>
      <c r="L981" s="247">
        <v>1.8019000000000001</v>
      </c>
      <c r="M981" s="247">
        <v>-0.19400000000000001</v>
      </c>
      <c r="N981" s="247">
        <v>0.4</v>
      </c>
      <c r="O981" s="247">
        <v>1.8731</v>
      </c>
      <c r="P981" s="247">
        <v>6.01</v>
      </c>
      <c r="Q981" s="247">
        <v>6.01</v>
      </c>
      <c r="R981" s="247">
        <v>6.01</v>
      </c>
      <c r="S981" s="247">
        <v>223.8</v>
      </c>
      <c r="T981" s="247">
        <v>223.8</v>
      </c>
      <c r="U981" s="247">
        <v>223.8</v>
      </c>
      <c r="V981" s="247">
        <v>3.78</v>
      </c>
      <c r="W981" s="247">
        <v>3.78</v>
      </c>
      <c r="X981" s="247">
        <v>3.78</v>
      </c>
      <c r="Y981" s="247">
        <v>15</v>
      </c>
      <c r="Z981" s="247">
        <v>15</v>
      </c>
      <c r="AA981" s="247">
        <v>15</v>
      </c>
      <c r="AB981" s="247">
        <v>-0.22850000000000001</v>
      </c>
      <c r="AC981" s="247">
        <v>-0.22850000000000001</v>
      </c>
      <c r="AD981" s="247">
        <v>-0.22850000000000001</v>
      </c>
      <c r="AE981" s="247" t="s">
        <v>46</v>
      </c>
      <c r="AF981" s="247">
        <v>28</v>
      </c>
      <c r="AG981" s="248">
        <v>1.4859953853764374E-5</v>
      </c>
      <c r="AH981" s="247">
        <v>3.6999999999999998E-2</v>
      </c>
      <c r="AI981" s="247">
        <v>3.13</v>
      </c>
      <c r="AJ981" s="247">
        <v>3.64</v>
      </c>
      <c r="AK981" s="254">
        <v>5.4999999999999997E-11</v>
      </c>
      <c r="AL981" s="250">
        <v>0.38276671809211232</v>
      </c>
      <c r="AM981" s="251">
        <f t="shared" si="195"/>
        <v>2105.2169495066173</v>
      </c>
    </row>
    <row r="982" spans="1:39" x14ac:dyDescent="0.25">
      <c r="A982" s="246" t="s">
        <v>116</v>
      </c>
      <c r="B982" s="246"/>
      <c r="C982" s="247">
        <v>3.4327900000000002</v>
      </c>
      <c r="D982" s="246">
        <v>3.5465199999999997</v>
      </c>
      <c r="E982" s="247">
        <f t="shared" si="194"/>
        <v>1.033130485698222</v>
      </c>
      <c r="F982" s="247"/>
      <c r="G982" s="247">
        <v>2.0710000000000002</v>
      </c>
      <c r="H982" s="247">
        <v>48199</v>
      </c>
      <c r="I982" s="247">
        <v>72</v>
      </c>
      <c r="J982" s="247">
        <v>27</v>
      </c>
      <c r="K982" s="247">
        <v>58.93</v>
      </c>
      <c r="L982" s="247">
        <v>1.8019000000000001</v>
      </c>
      <c r="M982" s="247">
        <v>-0.19400000000000001</v>
      </c>
      <c r="N982" s="247">
        <v>0.4</v>
      </c>
      <c r="O982" s="247">
        <v>1.8731</v>
      </c>
      <c r="P982" s="247">
        <v>6.01</v>
      </c>
      <c r="Q982" s="247">
        <v>6.01</v>
      </c>
      <c r="R982" s="247">
        <v>6.01</v>
      </c>
      <c r="S982" s="247">
        <v>223.8</v>
      </c>
      <c r="T982" s="247">
        <v>223.8</v>
      </c>
      <c r="U982" s="247">
        <v>223.8</v>
      </c>
      <c r="V982" s="247">
        <v>3.78</v>
      </c>
      <c r="W982" s="247">
        <v>3.78</v>
      </c>
      <c r="X982" s="247">
        <v>3.78</v>
      </c>
      <c r="Y982" s="247">
        <v>15</v>
      </c>
      <c r="Z982" s="247">
        <v>15</v>
      </c>
      <c r="AA982" s="247">
        <v>15</v>
      </c>
      <c r="AB982" s="247">
        <v>-0.22850000000000001</v>
      </c>
      <c r="AC982" s="247">
        <v>-0.22850000000000001</v>
      </c>
      <c r="AD982" s="247">
        <v>-0.22850000000000001</v>
      </c>
      <c r="AE982" s="247" t="s">
        <v>47</v>
      </c>
      <c r="AF982" s="247">
        <v>16.04</v>
      </c>
      <c r="AG982" s="248">
        <v>1.6328551327402565E-5</v>
      </c>
      <c r="AH982" s="247">
        <v>1.0999999999999999E-2</v>
      </c>
      <c r="AI982" s="247">
        <v>3.25</v>
      </c>
      <c r="AJ982" s="247">
        <v>3.8</v>
      </c>
      <c r="AK982" s="254">
        <v>2.26E-13</v>
      </c>
      <c r="AL982" s="250">
        <v>4.641010356118584</v>
      </c>
      <c r="AM982" s="251">
        <f t="shared" si="195"/>
        <v>104.88683404828001</v>
      </c>
    </row>
    <row r="983" spans="1:39" x14ac:dyDescent="0.25">
      <c r="A983" s="246" t="s">
        <v>116</v>
      </c>
      <c r="B983" s="246"/>
      <c r="C983" s="247">
        <v>3.4327900000000002</v>
      </c>
      <c r="D983" s="246">
        <v>3.5548000000000006</v>
      </c>
      <c r="E983" s="247">
        <f t="shared" si="194"/>
        <v>1.0355425178936086</v>
      </c>
      <c r="F983" s="247"/>
      <c r="G983" s="247">
        <v>2.0710000000000002</v>
      </c>
      <c r="H983" s="247">
        <v>48199</v>
      </c>
      <c r="I983" s="247">
        <v>72</v>
      </c>
      <c r="J983" s="247">
        <v>27</v>
      </c>
      <c r="K983" s="247">
        <v>58.93</v>
      </c>
      <c r="L983" s="247">
        <v>1.8019000000000001</v>
      </c>
      <c r="M983" s="247">
        <v>-0.19400000000000001</v>
      </c>
      <c r="N983" s="247">
        <v>0.4</v>
      </c>
      <c r="O983" s="247">
        <v>1.8731</v>
      </c>
      <c r="P983" s="247">
        <v>6.01</v>
      </c>
      <c r="Q983" s="247">
        <v>6.01</v>
      </c>
      <c r="R983" s="247">
        <v>6.01</v>
      </c>
      <c r="S983" s="247">
        <v>223.8</v>
      </c>
      <c r="T983" s="247">
        <v>223.8</v>
      </c>
      <c r="U983" s="247">
        <v>223.8</v>
      </c>
      <c r="V983" s="247">
        <v>3.78</v>
      </c>
      <c r="W983" s="247">
        <v>3.78</v>
      </c>
      <c r="X983" s="247">
        <v>3.78</v>
      </c>
      <c r="Y983" s="247">
        <v>15</v>
      </c>
      <c r="Z983" s="247">
        <v>15</v>
      </c>
      <c r="AA983" s="247">
        <v>15</v>
      </c>
      <c r="AB983" s="247">
        <v>-0.22850000000000001</v>
      </c>
      <c r="AC983" s="247">
        <v>-0.22850000000000001</v>
      </c>
      <c r="AD983" s="247">
        <v>-0.22850000000000001</v>
      </c>
      <c r="AE983" s="247" t="s">
        <v>48</v>
      </c>
      <c r="AF983" s="247">
        <v>28.05</v>
      </c>
      <c r="AG983" s="247">
        <v>8.597859657763983E-6</v>
      </c>
      <c r="AH983" s="247">
        <v>8.6999999999999994E-2</v>
      </c>
      <c r="AI983" s="247">
        <v>3.59</v>
      </c>
      <c r="AJ983" s="247">
        <v>3.9</v>
      </c>
      <c r="AK983" s="254">
        <v>9.3299999999999998E-15</v>
      </c>
      <c r="AL983" s="250"/>
      <c r="AM983" s="255">
        <f t="shared" si="195"/>
        <v>0</v>
      </c>
    </row>
    <row r="984" spans="1:39" x14ac:dyDescent="0.25">
      <c r="A984" s="246" t="s">
        <v>116</v>
      </c>
      <c r="B984" s="246"/>
      <c r="C984" s="247">
        <v>3.4327900000000002</v>
      </c>
      <c r="D984" s="246">
        <v>3.56758</v>
      </c>
      <c r="E984" s="247">
        <f t="shared" si="194"/>
        <v>1.0392654371517045</v>
      </c>
      <c r="F984" s="247"/>
      <c r="G984" s="247">
        <v>2.0710000000000002</v>
      </c>
      <c r="H984" s="247">
        <v>48199</v>
      </c>
      <c r="I984" s="247">
        <v>72</v>
      </c>
      <c r="J984" s="247">
        <v>27</v>
      </c>
      <c r="K984" s="247">
        <v>58.93</v>
      </c>
      <c r="L984" s="247">
        <v>1.8019000000000001</v>
      </c>
      <c r="M984" s="247">
        <v>-0.19400000000000001</v>
      </c>
      <c r="N984" s="247">
        <v>0.4</v>
      </c>
      <c r="O984" s="247">
        <v>1.8731</v>
      </c>
      <c r="P984" s="247">
        <v>6.01</v>
      </c>
      <c r="Q984" s="247">
        <v>6.01</v>
      </c>
      <c r="R984" s="247">
        <v>6.01</v>
      </c>
      <c r="S984" s="247">
        <v>223.8</v>
      </c>
      <c r="T984" s="247">
        <v>223.8</v>
      </c>
      <c r="U984" s="247">
        <v>223.8</v>
      </c>
      <c r="V984" s="247">
        <v>3.78</v>
      </c>
      <c r="W984" s="247">
        <v>3.78</v>
      </c>
      <c r="X984" s="247">
        <v>3.78</v>
      </c>
      <c r="Y984" s="247">
        <v>15</v>
      </c>
      <c r="Z984" s="247">
        <v>15</v>
      </c>
      <c r="AA984" s="247">
        <v>15</v>
      </c>
      <c r="AB984" s="247">
        <v>-0.22850000000000001</v>
      </c>
      <c r="AC984" s="247">
        <v>-0.22850000000000001</v>
      </c>
      <c r="AD984" s="247">
        <v>-0.22850000000000001</v>
      </c>
      <c r="AE984" s="247" t="s">
        <v>49</v>
      </c>
      <c r="AF984" s="247">
        <v>30.07</v>
      </c>
      <c r="AG984" s="247">
        <v>7.4674534117532306E-6</v>
      </c>
      <c r="AH984" s="247">
        <v>9.9000000000000005E-2</v>
      </c>
      <c r="AI984" s="247">
        <v>3.72</v>
      </c>
      <c r="AJ984" s="247">
        <v>4</v>
      </c>
      <c r="AK984" s="254">
        <v>1.2300000000000001E-15</v>
      </c>
      <c r="AL984" s="254"/>
      <c r="AM984" s="255">
        <f t="shared" si="195"/>
        <v>0</v>
      </c>
    </row>
    <row r="985" spans="1:39" x14ac:dyDescent="0.25">
      <c r="A985" s="246" t="s">
        <v>116</v>
      </c>
      <c r="B985" s="246"/>
      <c r="C985" s="247">
        <v>3.4327900000000002</v>
      </c>
      <c r="D985" s="246">
        <v>3.6072000000000011</v>
      </c>
      <c r="E985" s="247">
        <f t="shared" si="194"/>
        <v>1.0508070694682754</v>
      </c>
      <c r="F985" s="247"/>
      <c r="G985" s="247">
        <v>2.0710000000000002</v>
      </c>
      <c r="H985" s="247">
        <v>48199</v>
      </c>
      <c r="I985" s="247">
        <v>72</v>
      </c>
      <c r="J985" s="247">
        <v>27</v>
      </c>
      <c r="K985" s="247">
        <v>58.93</v>
      </c>
      <c r="L985" s="247">
        <v>1.8019000000000001</v>
      </c>
      <c r="M985" s="247">
        <v>-0.19400000000000001</v>
      </c>
      <c r="N985" s="247">
        <v>0.4</v>
      </c>
      <c r="O985" s="247">
        <v>1.8731</v>
      </c>
      <c r="P985" s="247">
        <v>6.01</v>
      </c>
      <c r="Q985" s="247">
        <v>6.01</v>
      </c>
      <c r="R985" s="247">
        <v>6.01</v>
      </c>
      <c r="S985" s="247">
        <v>223.8</v>
      </c>
      <c r="T985" s="247">
        <v>223.8</v>
      </c>
      <c r="U985" s="247">
        <v>223.8</v>
      </c>
      <c r="V985" s="247">
        <v>3.78</v>
      </c>
      <c r="W985" s="247">
        <v>3.78</v>
      </c>
      <c r="X985" s="247">
        <v>3.78</v>
      </c>
      <c r="Y985" s="247">
        <v>15</v>
      </c>
      <c r="Z985" s="247">
        <v>15</v>
      </c>
      <c r="AA985" s="247">
        <v>15</v>
      </c>
      <c r="AB985" s="247">
        <v>-0.22850000000000001</v>
      </c>
      <c r="AC985" s="247">
        <v>-0.22850000000000001</v>
      </c>
      <c r="AD985" s="247">
        <v>-0.22850000000000001</v>
      </c>
      <c r="AE985" s="247" t="s">
        <v>50</v>
      </c>
      <c r="AF985" s="247">
        <v>42.08</v>
      </c>
      <c r="AG985" s="247">
        <v>4.9578486170417476E-6</v>
      </c>
      <c r="AH985" s="247">
        <v>0.14199999999999999</v>
      </c>
      <c r="AI985" s="247">
        <v>4.03</v>
      </c>
      <c r="AJ985" s="247">
        <v>4.5</v>
      </c>
      <c r="AK985" s="254">
        <v>7.2700000000000003E-17</v>
      </c>
      <c r="AL985" s="250"/>
      <c r="AM985" s="255">
        <f t="shared" si="195"/>
        <v>0</v>
      </c>
    </row>
    <row r="986" spans="1:39" x14ac:dyDescent="0.25">
      <c r="A986" s="246" t="s">
        <v>116</v>
      </c>
      <c r="B986" s="246"/>
      <c r="C986" s="247">
        <v>3.4327900000000002</v>
      </c>
      <c r="D986" s="246">
        <v>3.6541400000000004</v>
      </c>
      <c r="E986" s="247">
        <f t="shared" si="194"/>
        <v>1.0644810780735203</v>
      </c>
      <c r="F986" s="247"/>
      <c r="G986" s="247">
        <v>2.0710000000000002</v>
      </c>
      <c r="H986" s="247">
        <v>48199</v>
      </c>
      <c r="I986" s="247">
        <v>72</v>
      </c>
      <c r="J986" s="247">
        <v>27</v>
      </c>
      <c r="K986" s="247">
        <v>58.93</v>
      </c>
      <c r="L986" s="247">
        <v>1.8019000000000001</v>
      </c>
      <c r="M986" s="247">
        <v>-0.19400000000000001</v>
      </c>
      <c r="N986" s="247">
        <v>0.4</v>
      </c>
      <c r="O986" s="247">
        <v>1.8731</v>
      </c>
      <c r="P986" s="247">
        <v>6.01</v>
      </c>
      <c r="Q986" s="247">
        <v>6.01</v>
      </c>
      <c r="R986" s="247">
        <v>6.01</v>
      </c>
      <c r="S986" s="247">
        <v>223.8</v>
      </c>
      <c r="T986" s="247">
        <v>223.8</v>
      </c>
      <c r="U986" s="247">
        <v>223.8</v>
      </c>
      <c r="V986" s="247">
        <v>3.78</v>
      </c>
      <c r="W986" s="247">
        <v>3.78</v>
      </c>
      <c r="X986" s="247">
        <v>3.78</v>
      </c>
      <c r="Y986" s="247">
        <v>15</v>
      </c>
      <c r="Z986" s="247">
        <v>15</v>
      </c>
      <c r="AA986" s="247">
        <v>15</v>
      </c>
      <c r="AB986" s="247">
        <v>-0.22850000000000001</v>
      </c>
      <c r="AC986" s="247">
        <v>-0.22850000000000001</v>
      </c>
      <c r="AD986" s="247">
        <v>-0.22850000000000001</v>
      </c>
      <c r="AE986" s="247" t="s">
        <v>51</v>
      </c>
      <c r="AF986" s="247">
        <v>44.1</v>
      </c>
      <c r="AG986" s="247">
        <v>4.5187843755253608E-6</v>
      </c>
      <c r="AH986" s="247">
        <v>0.152</v>
      </c>
      <c r="AI986" s="247">
        <v>4.16</v>
      </c>
      <c r="AJ986" s="247">
        <v>4.3</v>
      </c>
      <c r="AK986" s="254">
        <v>9.5999999999999997E-20</v>
      </c>
      <c r="AL986" s="250"/>
      <c r="AM986" s="255">
        <f t="shared" si="195"/>
        <v>0</v>
      </c>
    </row>
    <row r="987" spans="1:39" x14ac:dyDescent="0.25">
      <c r="A987" s="246" t="s">
        <v>116</v>
      </c>
      <c r="B987" s="246"/>
      <c r="C987" s="247">
        <v>3.4327900000000002</v>
      </c>
      <c r="D987" s="246"/>
      <c r="E987" s="247">
        <f t="shared" si="194"/>
        <v>0</v>
      </c>
      <c r="F987" s="247"/>
      <c r="G987" s="247">
        <v>2.0710000000000002</v>
      </c>
      <c r="H987" s="247">
        <v>48199</v>
      </c>
      <c r="I987" s="247">
        <v>72</v>
      </c>
      <c r="J987" s="247">
        <v>27</v>
      </c>
      <c r="K987" s="247">
        <v>58.93</v>
      </c>
      <c r="L987" s="247">
        <v>1.8019000000000001</v>
      </c>
      <c r="M987" s="247">
        <v>-0.19400000000000001</v>
      </c>
      <c r="N987" s="247">
        <v>0.4</v>
      </c>
      <c r="O987" s="247">
        <v>1.8731</v>
      </c>
      <c r="P987" s="247">
        <v>6.01</v>
      </c>
      <c r="Q987" s="247">
        <v>6.01</v>
      </c>
      <c r="R987" s="247">
        <v>6.01</v>
      </c>
      <c r="S987" s="247">
        <v>223.8</v>
      </c>
      <c r="T987" s="247">
        <v>223.8</v>
      </c>
      <c r="U987" s="247">
        <v>223.8</v>
      </c>
      <c r="V987" s="247">
        <v>3.78</v>
      </c>
      <c r="W987" s="247">
        <v>3.78</v>
      </c>
      <c r="X987" s="247">
        <v>3.78</v>
      </c>
      <c r="Y987" s="247">
        <v>15</v>
      </c>
      <c r="Z987" s="247">
        <v>15</v>
      </c>
      <c r="AA987" s="247">
        <v>15</v>
      </c>
      <c r="AB987" s="247">
        <v>-0.22850000000000001</v>
      </c>
      <c r="AC987" s="247">
        <v>-0.22850000000000001</v>
      </c>
      <c r="AD987" s="247">
        <v>-0.22850000000000001</v>
      </c>
      <c r="AE987" s="247" t="s">
        <v>52</v>
      </c>
      <c r="AF987" s="247">
        <v>58.12</v>
      </c>
      <c r="AG987" s="247">
        <v>2.9135357642312415E-6</v>
      </c>
      <c r="AH987" s="247">
        <v>0.2</v>
      </c>
      <c r="AI987" s="247">
        <v>4.5199999999999996</v>
      </c>
      <c r="AJ987" s="247">
        <v>4.5</v>
      </c>
      <c r="AK987" s="249"/>
      <c r="AL987" s="250"/>
      <c r="AM987" s="255">
        <f t="shared" si="195"/>
        <v>0</v>
      </c>
    </row>
    <row r="988" spans="1:39" x14ac:dyDescent="0.25">
      <c r="A988" s="246" t="s">
        <v>116</v>
      </c>
      <c r="B988" s="246"/>
      <c r="C988" s="247">
        <v>3.4327900000000002</v>
      </c>
      <c r="D988" s="247"/>
      <c r="E988" s="247">
        <f t="shared" si="194"/>
        <v>0</v>
      </c>
      <c r="F988" s="247"/>
      <c r="G988" s="247">
        <v>2.0710000000000002</v>
      </c>
      <c r="H988" s="247">
        <v>48199</v>
      </c>
      <c r="I988" s="247">
        <v>72</v>
      </c>
      <c r="J988" s="247">
        <v>27</v>
      </c>
      <c r="K988" s="247">
        <v>58.93</v>
      </c>
      <c r="L988" s="247">
        <v>1.8019000000000001</v>
      </c>
      <c r="M988" s="247">
        <v>-0.19400000000000001</v>
      </c>
      <c r="N988" s="247">
        <v>0.4</v>
      </c>
      <c r="O988" s="247">
        <v>1.8731</v>
      </c>
      <c r="P988" s="247">
        <v>6.01</v>
      </c>
      <c r="Q988" s="247">
        <v>6.01</v>
      </c>
      <c r="R988" s="247">
        <v>6.01</v>
      </c>
      <c r="S988" s="247">
        <v>223.8</v>
      </c>
      <c r="T988" s="247">
        <v>223.8</v>
      </c>
      <c r="U988" s="247">
        <v>223.8</v>
      </c>
      <c r="V988" s="247">
        <v>3.78</v>
      </c>
      <c r="W988" s="247">
        <v>3.78</v>
      </c>
      <c r="X988" s="247">
        <v>3.78</v>
      </c>
      <c r="Y988" s="247">
        <v>15</v>
      </c>
      <c r="Z988" s="247">
        <v>15</v>
      </c>
      <c r="AA988" s="247">
        <v>15</v>
      </c>
      <c r="AB988" s="247">
        <v>-0.22850000000000001</v>
      </c>
      <c r="AC988" s="247">
        <v>-0.22850000000000001</v>
      </c>
      <c r="AD988" s="247">
        <v>-0.22850000000000001</v>
      </c>
      <c r="AE988" s="247" t="s">
        <v>58</v>
      </c>
      <c r="AF988" s="247">
        <v>58.12</v>
      </c>
      <c r="AG988" s="247">
        <v>3.1459786150702568E-6</v>
      </c>
      <c r="AH988" s="247">
        <v>0.183</v>
      </c>
      <c r="AI988" s="247">
        <v>4.8</v>
      </c>
      <c r="AJ988" s="247">
        <v>4.42</v>
      </c>
      <c r="AK988" s="249"/>
      <c r="AL988" s="250"/>
      <c r="AM988" s="255">
        <f t="shared" si="195"/>
        <v>0</v>
      </c>
    </row>
    <row r="989" spans="1:39" x14ac:dyDescent="0.25">
      <c r="A989" s="246" t="s">
        <v>116</v>
      </c>
      <c r="B989" s="246"/>
      <c r="C989" s="247">
        <v>3.4327900000000002</v>
      </c>
      <c r="D989" s="246">
        <v>3.6072000000000011</v>
      </c>
      <c r="E989" s="247">
        <f t="shared" ref="E989:E992" si="196">D989/C989</f>
        <v>1.0508070694682754</v>
      </c>
      <c r="F989" s="247"/>
      <c r="G989" s="247">
        <v>2.0710000000000002</v>
      </c>
      <c r="H989" s="247">
        <v>48199</v>
      </c>
      <c r="I989" s="247">
        <v>72</v>
      </c>
      <c r="J989" s="247">
        <v>27</v>
      </c>
      <c r="K989" s="247">
        <v>58.93</v>
      </c>
      <c r="L989" s="247">
        <v>1.8019000000000001</v>
      </c>
      <c r="M989" s="247">
        <v>-0.19400000000000001</v>
      </c>
      <c r="N989" s="247">
        <v>0.4</v>
      </c>
      <c r="O989" s="247">
        <v>1.8731</v>
      </c>
      <c r="P989" s="247">
        <v>6.01</v>
      </c>
      <c r="Q989" s="247">
        <v>6.01</v>
      </c>
      <c r="R989" s="247">
        <v>6.01</v>
      </c>
      <c r="S989" s="247">
        <v>223.8</v>
      </c>
      <c r="T989" s="247">
        <v>223.8</v>
      </c>
      <c r="U989" s="247">
        <v>223.8</v>
      </c>
      <c r="V989" s="247">
        <v>3.78</v>
      </c>
      <c r="W989" s="247">
        <v>3.78</v>
      </c>
      <c r="X989" s="247">
        <v>3.78</v>
      </c>
      <c r="Y989" s="247">
        <v>15</v>
      </c>
      <c r="Z989" s="247">
        <v>15</v>
      </c>
      <c r="AA989" s="247">
        <v>15</v>
      </c>
      <c r="AB989" s="247">
        <v>-0.22850000000000001</v>
      </c>
      <c r="AC989" s="247">
        <v>-0.22850000000000001</v>
      </c>
      <c r="AD989" s="247">
        <v>-0.22850000000000001</v>
      </c>
      <c r="AE989" s="247" t="s">
        <v>53</v>
      </c>
      <c r="AF989" s="247">
        <v>83.8</v>
      </c>
      <c r="AG989" s="247"/>
      <c r="AH989" s="247">
        <v>5.0000000000000001E-3</v>
      </c>
      <c r="AI989" s="247">
        <v>4</v>
      </c>
      <c r="AJ989" s="247">
        <v>3.69</v>
      </c>
      <c r="AK989" s="254">
        <v>9.0399999999999999E-14</v>
      </c>
      <c r="AL989" s="250"/>
      <c r="AM989" s="255">
        <f t="shared" si="195"/>
        <v>0</v>
      </c>
    </row>
    <row r="990" spans="1:39" x14ac:dyDescent="0.25">
      <c r="A990" s="246" t="s">
        <v>116</v>
      </c>
      <c r="B990" s="246"/>
      <c r="C990" s="247">
        <v>3.4327900000000002</v>
      </c>
      <c r="D990" s="246">
        <v>3.6541400000000004</v>
      </c>
      <c r="E990" s="247">
        <f t="shared" si="196"/>
        <v>1.0644810780735203</v>
      </c>
      <c r="F990" s="247"/>
      <c r="G990" s="247">
        <v>2.0710000000000002</v>
      </c>
      <c r="H990" s="247">
        <v>48199</v>
      </c>
      <c r="I990" s="247">
        <v>72</v>
      </c>
      <c r="J990" s="247">
        <v>27</v>
      </c>
      <c r="K990" s="247">
        <v>58.93</v>
      </c>
      <c r="L990" s="247">
        <v>1.8019000000000001</v>
      </c>
      <c r="M990" s="247">
        <v>-0.19400000000000001</v>
      </c>
      <c r="N990" s="247">
        <v>0.4</v>
      </c>
      <c r="O990" s="247">
        <v>1.8731</v>
      </c>
      <c r="P990" s="247">
        <v>6.01</v>
      </c>
      <c r="Q990" s="247">
        <v>6.01</v>
      </c>
      <c r="R990" s="247">
        <v>6.01</v>
      </c>
      <c r="S990" s="247">
        <v>223.8</v>
      </c>
      <c r="T990" s="247">
        <v>223.8</v>
      </c>
      <c r="U990" s="247">
        <v>223.8</v>
      </c>
      <c r="V990" s="247">
        <v>3.78</v>
      </c>
      <c r="W990" s="247">
        <v>3.78</v>
      </c>
      <c r="X990" s="247">
        <v>3.78</v>
      </c>
      <c r="Y990" s="247">
        <v>15</v>
      </c>
      <c r="Z990" s="247">
        <v>15</v>
      </c>
      <c r="AA990" s="247">
        <v>15</v>
      </c>
      <c r="AB990" s="247">
        <v>-0.22850000000000001</v>
      </c>
      <c r="AC990" s="247">
        <v>-0.22850000000000001</v>
      </c>
      <c r="AD990" s="247">
        <v>-0.22850000000000001</v>
      </c>
      <c r="AE990" s="247" t="s">
        <v>54</v>
      </c>
      <c r="AF990" s="247">
        <v>131.29</v>
      </c>
      <c r="AG990" s="247"/>
      <c r="AH990" s="247">
        <v>8.0000000000000002E-3</v>
      </c>
      <c r="AI990" s="247">
        <v>4.0999999999999996</v>
      </c>
      <c r="AJ990" s="247">
        <v>4.0999999999999996</v>
      </c>
      <c r="AK990" s="254">
        <v>1.8099999999999999E-20</v>
      </c>
      <c r="AL990" s="250"/>
      <c r="AM990" s="255">
        <f t="shared" si="195"/>
        <v>0</v>
      </c>
    </row>
    <row r="991" spans="1:39" x14ac:dyDescent="0.25">
      <c r="A991" s="246" t="s">
        <v>116</v>
      </c>
      <c r="B991" s="246"/>
      <c r="C991" s="247">
        <v>3.4327900000000002</v>
      </c>
      <c r="D991" s="246"/>
      <c r="E991" s="247">
        <f t="shared" si="196"/>
        <v>0</v>
      </c>
      <c r="F991" s="247"/>
      <c r="G991" s="247">
        <v>2.0710000000000002</v>
      </c>
      <c r="H991" s="247">
        <v>48199</v>
      </c>
      <c r="I991" s="247">
        <v>72</v>
      </c>
      <c r="J991" s="247">
        <v>27</v>
      </c>
      <c r="K991" s="247">
        <v>58.93</v>
      </c>
      <c r="L991" s="247">
        <v>1.8019000000000001</v>
      </c>
      <c r="M991" s="247">
        <v>-0.19400000000000001</v>
      </c>
      <c r="N991" s="247">
        <v>0.4</v>
      </c>
      <c r="O991" s="247">
        <v>1.8731</v>
      </c>
      <c r="P991" s="247">
        <v>6.01</v>
      </c>
      <c r="Q991" s="247">
        <v>6.01</v>
      </c>
      <c r="R991" s="247">
        <v>6.01</v>
      </c>
      <c r="S991" s="247">
        <v>223.8</v>
      </c>
      <c r="T991" s="247">
        <v>223.8</v>
      </c>
      <c r="U991" s="247">
        <v>223.8</v>
      </c>
      <c r="V991" s="247">
        <v>3.78</v>
      </c>
      <c r="W991" s="247">
        <v>3.78</v>
      </c>
      <c r="X991" s="247">
        <v>3.78</v>
      </c>
      <c r="Y991" s="247">
        <v>15</v>
      </c>
      <c r="Z991" s="247">
        <v>15</v>
      </c>
      <c r="AA991" s="247">
        <v>15</v>
      </c>
      <c r="AB991" s="247">
        <v>-0.22850000000000001</v>
      </c>
      <c r="AC991" s="247">
        <v>-0.22850000000000001</v>
      </c>
      <c r="AD991" s="247">
        <v>-0.22850000000000001</v>
      </c>
      <c r="AE991" s="247" t="s">
        <v>55</v>
      </c>
      <c r="AF991" s="247">
        <v>146.06</v>
      </c>
      <c r="AG991" s="247"/>
      <c r="AH991" s="247">
        <v>0.21</v>
      </c>
      <c r="AI991" s="247">
        <v>5.13</v>
      </c>
      <c r="AJ991" s="247">
        <v>5.0999999999999996</v>
      </c>
      <c r="AK991" s="249"/>
      <c r="AL991" s="250"/>
      <c r="AM991" s="255">
        <f t="shared" si="195"/>
        <v>0</v>
      </c>
    </row>
    <row r="992" spans="1:39" x14ac:dyDescent="0.25">
      <c r="A992" s="246" t="s">
        <v>116</v>
      </c>
      <c r="B992" s="246"/>
      <c r="C992" s="247">
        <v>3.4327900000000002</v>
      </c>
      <c r="D992" s="247"/>
      <c r="E992" s="247">
        <f t="shared" si="196"/>
        <v>0</v>
      </c>
      <c r="F992" s="247"/>
      <c r="G992" s="247">
        <v>2.0710000000000002</v>
      </c>
      <c r="H992" s="247">
        <v>48199</v>
      </c>
      <c r="I992" s="247">
        <v>72</v>
      </c>
      <c r="J992" s="247">
        <v>27</v>
      </c>
      <c r="K992" s="247">
        <v>58.93</v>
      </c>
      <c r="L992" s="247">
        <v>1.8019000000000001</v>
      </c>
      <c r="M992" s="247">
        <v>-0.19400000000000001</v>
      </c>
      <c r="N992" s="247">
        <v>0.4</v>
      </c>
      <c r="O992" s="247">
        <v>1.8731</v>
      </c>
      <c r="P992" s="247">
        <v>6.01</v>
      </c>
      <c r="Q992" s="247">
        <v>6.01</v>
      </c>
      <c r="R992" s="247">
        <v>6.01</v>
      </c>
      <c r="S992" s="247">
        <v>223.8</v>
      </c>
      <c r="T992" s="247">
        <v>223.8</v>
      </c>
      <c r="U992" s="247">
        <v>223.8</v>
      </c>
      <c r="V992" s="247">
        <v>3.78</v>
      </c>
      <c r="W992" s="247">
        <v>3.78</v>
      </c>
      <c r="X992" s="247">
        <v>3.78</v>
      </c>
      <c r="Y992" s="247">
        <v>15</v>
      </c>
      <c r="Z992" s="247">
        <v>15</v>
      </c>
      <c r="AA992" s="247">
        <v>15</v>
      </c>
      <c r="AB992" s="247">
        <v>-0.22850000000000001</v>
      </c>
      <c r="AC992" s="247">
        <v>-0.22850000000000001</v>
      </c>
      <c r="AD992" s="247">
        <v>-0.22850000000000001</v>
      </c>
      <c r="AE992" s="247" t="s">
        <v>56</v>
      </c>
      <c r="AF992" s="247">
        <v>222</v>
      </c>
      <c r="AG992" s="247"/>
      <c r="AH992" s="247">
        <v>8.0000000000000002E-3</v>
      </c>
      <c r="AI992" s="247">
        <v>4.2</v>
      </c>
      <c r="AJ992" s="247">
        <v>4.2</v>
      </c>
      <c r="AK992" s="249">
        <v>1.6699999999999999E-23</v>
      </c>
      <c r="AL992" s="250"/>
      <c r="AM992" s="255">
        <f t="shared" si="195"/>
        <v>0</v>
      </c>
    </row>
    <row r="993" spans="1:39" x14ac:dyDescent="0.25">
      <c r="A993" s="256" t="s">
        <v>117</v>
      </c>
      <c r="B993" s="256"/>
      <c r="C993" s="257">
        <v>3.4156300000000002</v>
      </c>
      <c r="D993" s="257">
        <v>3.4241300000000003</v>
      </c>
      <c r="E993" s="257">
        <f t="shared" ref="E993:E1004" si="197">D993/C993</f>
        <v>1.0024885599435536</v>
      </c>
      <c r="F993" s="257"/>
      <c r="G993" s="257">
        <v>2.0569999999999999</v>
      </c>
      <c r="H993" s="257">
        <v>39162</v>
      </c>
      <c r="I993" s="257">
        <v>71</v>
      </c>
      <c r="J993" s="257">
        <v>29</v>
      </c>
      <c r="K993" s="257">
        <v>63.456000000000003</v>
      </c>
      <c r="L993" s="257">
        <v>1.3842000000000001</v>
      </c>
      <c r="M993" s="257">
        <v>-0.18870000000000001</v>
      </c>
      <c r="N993" s="257">
        <v>0.4</v>
      </c>
      <c r="O993" s="257">
        <v>1.8731</v>
      </c>
      <c r="P993" s="257">
        <v>6.01</v>
      </c>
      <c r="Q993" s="257">
        <v>6.01</v>
      </c>
      <c r="R993" s="257">
        <v>6.01</v>
      </c>
      <c r="S993" s="257">
        <v>223.8</v>
      </c>
      <c r="T993" s="257">
        <v>223.8</v>
      </c>
      <c r="U993" s="257">
        <v>223.8</v>
      </c>
      <c r="V993" s="257">
        <v>3.78</v>
      </c>
      <c r="W993" s="257">
        <v>3.78</v>
      </c>
      <c r="X993" s="257">
        <v>3.78</v>
      </c>
      <c r="Y993" s="257">
        <v>15</v>
      </c>
      <c r="Z993" s="257">
        <v>15</v>
      </c>
      <c r="AA993" s="257">
        <v>15</v>
      </c>
      <c r="AB993" s="257">
        <v>-0.23499999999999999</v>
      </c>
      <c r="AC993" s="257">
        <v>-0.23499999999999999</v>
      </c>
      <c r="AD993" s="257">
        <v>-0.23499999999999999</v>
      </c>
      <c r="AE993" s="257" t="s">
        <v>42</v>
      </c>
      <c r="AF993" s="257">
        <v>4.0019999999999998</v>
      </c>
      <c r="AG993" s="258">
        <v>1.213598928416634E-4</v>
      </c>
      <c r="AH993" s="257">
        <v>-0.39</v>
      </c>
      <c r="AI993" s="257">
        <v>2.66</v>
      </c>
      <c r="AJ993" s="257">
        <v>2.6</v>
      </c>
      <c r="AK993" s="259">
        <v>3.5000000000000002E-8</v>
      </c>
      <c r="AL993" s="260"/>
      <c r="AM993" s="261">
        <f t="shared" ref="AM993:AM1008" si="198">AK993*10000*(AL993)*10000000000</f>
        <v>0</v>
      </c>
    </row>
    <row r="994" spans="1:39" x14ac:dyDescent="0.25">
      <c r="A994" s="256" t="s">
        <v>117</v>
      </c>
      <c r="B994" s="256"/>
      <c r="C994" s="257">
        <v>3.4156300000000002</v>
      </c>
      <c r="D994" s="257">
        <v>3.43113</v>
      </c>
      <c r="E994" s="257">
        <f t="shared" si="197"/>
        <v>1.0045379622500095</v>
      </c>
      <c r="F994" s="257"/>
      <c r="G994" s="257">
        <v>2.0569999999999999</v>
      </c>
      <c r="H994" s="257">
        <v>39162</v>
      </c>
      <c r="I994" s="257">
        <v>71</v>
      </c>
      <c r="J994" s="257">
        <v>29</v>
      </c>
      <c r="K994" s="257">
        <v>63.456000000000003</v>
      </c>
      <c r="L994" s="257">
        <v>1.3842000000000001</v>
      </c>
      <c r="M994" s="257">
        <v>-0.18870000000000001</v>
      </c>
      <c r="N994" s="257">
        <v>0.4</v>
      </c>
      <c r="O994" s="257">
        <v>1.8731</v>
      </c>
      <c r="P994" s="257">
        <v>6.01</v>
      </c>
      <c r="Q994" s="257">
        <v>6.01</v>
      </c>
      <c r="R994" s="257">
        <v>6.01</v>
      </c>
      <c r="S994" s="257">
        <v>223.8</v>
      </c>
      <c r="T994" s="257">
        <v>223.8</v>
      </c>
      <c r="U994" s="257">
        <v>223.8</v>
      </c>
      <c r="V994" s="257">
        <v>3.78</v>
      </c>
      <c r="W994" s="257">
        <v>3.78</v>
      </c>
      <c r="X994" s="257">
        <v>3.78</v>
      </c>
      <c r="Y994" s="257">
        <v>15</v>
      </c>
      <c r="Z994" s="257">
        <v>15</v>
      </c>
      <c r="AA994" s="257">
        <v>15</v>
      </c>
      <c r="AB994" s="257">
        <v>-0.23499999999999999</v>
      </c>
      <c r="AC994" s="257">
        <v>-0.23499999999999999</v>
      </c>
      <c r="AD994" s="257">
        <v>-0.23499999999999999</v>
      </c>
      <c r="AE994" s="257" t="s">
        <v>43</v>
      </c>
      <c r="AF994" s="257">
        <v>2.0099999999999998</v>
      </c>
      <c r="AG994" s="258">
        <v>1.0828692705685033E-4</v>
      </c>
      <c r="AH994" s="257">
        <v>-0.217</v>
      </c>
      <c r="AI994" s="257">
        <v>2.76</v>
      </c>
      <c r="AJ994" s="257">
        <v>2.89</v>
      </c>
      <c r="AK994" s="259">
        <v>2.0999999999999999E-8</v>
      </c>
      <c r="AL994" s="260">
        <v>1.4E-2</v>
      </c>
      <c r="AM994" s="261">
        <f t="shared" si="198"/>
        <v>29399.999999999996</v>
      </c>
    </row>
    <row r="995" spans="1:39" x14ac:dyDescent="0.25">
      <c r="A995" s="256" t="s">
        <v>117</v>
      </c>
      <c r="B995" s="256"/>
      <c r="C995" s="257">
        <v>3.4156300000000002</v>
      </c>
      <c r="D995" s="257">
        <v>3.449170000000001</v>
      </c>
      <c r="E995" s="257">
        <f t="shared" si="197"/>
        <v>1.0098195647655046</v>
      </c>
      <c r="F995" s="257"/>
      <c r="G995" s="257">
        <v>2.0569999999999999</v>
      </c>
      <c r="H995" s="257">
        <v>39162</v>
      </c>
      <c r="I995" s="257">
        <v>71</v>
      </c>
      <c r="J995" s="257">
        <v>29</v>
      </c>
      <c r="K995" s="257">
        <v>63.456000000000003</v>
      </c>
      <c r="L995" s="257">
        <v>1.3842000000000001</v>
      </c>
      <c r="M995" s="257">
        <v>-0.18870000000000001</v>
      </c>
      <c r="N995" s="257">
        <v>0.4</v>
      </c>
      <c r="O995" s="257">
        <v>1.8731</v>
      </c>
      <c r="P995" s="257">
        <v>6.01</v>
      </c>
      <c r="Q995" s="257">
        <v>6.01</v>
      </c>
      <c r="R995" s="257">
        <v>6.01</v>
      </c>
      <c r="S995" s="257">
        <v>223.8</v>
      </c>
      <c r="T995" s="257">
        <v>223.8</v>
      </c>
      <c r="U995" s="257">
        <v>223.8</v>
      </c>
      <c r="V995" s="257">
        <v>3.78</v>
      </c>
      <c r="W995" s="257">
        <v>3.78</v>
      </c>
      <c r="X995" s="257">
        <v>3.78</v>
      </c>
      <c r="Y995" s="257">
        <v>15</v>
      </c>
      <c r="Z995" s="257">
        <v>15</v>
      </c>
      <c r="AA995" s="257">
        <v>15</v>
      </c>
      <c r="AB995" s="257">
        <v>-0.23499999999999999</v>
      </c>
      <c r="AC995" s="257">
        <v>-0.23499999999999999</v>
      </c>
      <c r="AD995" s="257">
        <v>-0.23499999999999999</v>
      </c>
      <c r="AE995" s="257" t="s">
        <v>44</v>
      </c>
      <c r="AF995" s="257">
        <v>31.998999999999999</v>
      </c>
      <c r="AG995" s="258">
        <v>1.5402755908922099E-5</v>
      </c>
      <c r="AH995" s="257">
        <v>2.1999999999999999E-2</v>
      </c>
      <c r="AI995" s="257">
        <v>2.94</v>
      </c>
      <c r="AJ995" s="257">
        <v>3.46</v>
      </c>
      <c r="AK995" s="259">
        <v>2.8000000000000002E-10</v>
      </c>
      <c r="AL995" s="260"/>
      <c r="AM995" s="261">
        <f t="shared" si="198"/>
        <v>0</v>
      </c>
    </row>
    <row r="996" spans="1:39" x14ac:dyDescent="0.25">
      <c r="A996" s="256" t="s">
        <v>117</v>
      </c>
      <c r="B996" s="256"/>
      <c r="C996" s="257">
        <v>3.4156300000000002</v>
      </c>
      <c r="D996" s="256">
        <v>3.4351599999999993</v>
      </c>
      <c r="E996" s="257">
        <f t="shared" si="197"/>
        <v>1.0057178324350118</v>
      </c>
      <c r="F996" s="257"/>
      <c r="G996" s="257">
        <v>2.0569999999999999</v>
      </c>
      <c r="H996" s="257">
        <v>39162</v>
      </c>
      <c r="I996" s="257">
        <v>71</v>
      </c>
      <c r="J996" s="257">
        <v>29</v>
      </c>
      <c r="K996" s="257">
        <v>63.456000000000003</v>
      </c>
      <c r="L996" s="257">
        <v>1.3842000000000001</v>
      </c>
      <c r="M996" s="257">
        <v>-0.18870000000000001</v>
      </c>
      <c r="N996" s="257">
        <v>0.4</v>
      </c>
      <c r="O996" s="257">
        <v>1.8731</v>
      </c>
      <c r="P996" s="257">
        <v>6.01</v>
      </c>
      <c r="Q996" s="257">
        <v>6.01</v>
      </c>
      <c r="R996" s="257">
        <v>6.01</v>
      </c>
      <c r="S996" s="257">
        <v>223.8</v>
      </c>
      <c r="T996" s="257">
        <v>223.8</v>
      </c>
      <c r="U996" s="257">
        <v>223.8</v>
      </c>
      <c r="V996" s="257">
        <v>3.78</v>
      </c>
      <c r="W996" s="257">
        <v>3.78</v>
      </c>
      <c r="X996" s="257">
        <v>3.78</v>
      </c>
      <c r="Y996" s="257">
        <v>15</v>
      </c>
      <c r="Z996" s="257">
        <v>15</v>
      </c>
      <c r="AA996" s="257">
        <v>15</v>
      </c>
      <c r="AB996" s="257">
        <v>-0.23499999999999999</v>
      </c>
      <c r="AC996" s="257">
        <v>-0.23499999999999999</v>
      </c>
      <c r="AD996" s="257">
        <v>-0.23499999999999999</v>
      </c>
      <c r="AE996" s="257" t="s">
        <v>45</v>
      </c>
      <c r="AF996" s="257">
        <v>44.01</v>
      </c>
      <c r="AG996" s="258">
        <v>8.9625087063364713E-6</v>
      </c>
      <c r="AH996" s="257">
        <v>0.22500000000000001</v>
      </c>
      <c r="AI996" s="257">
        <v>3.24</v>
      </c>
      <c r="AJ996" s="257">
        <v>3.3</v>
      </c>
      <c r="AK996" s="259">
        <v>5.4E-10</v>
      </c>
      <c r="AL996" s="260">
        <v>9.4463894081853503</v>
      </c>
      <c r="AM996" s="261">
        <f t="shared" si="198"/>
        <v>510105.02804200893</v>
      </c>
    </row>
    <row r="997" spans="1:39" x14ac:dyDescent="0.25">
      <c r="A997" s="256" t="s">
        <v>117</v>
      </c>
      <c r="B997" s="256"/>
      <c r="C997" s="257">
        <v>3.4156300000000002</v>
      </c>
      <c r="D997" s="256">
        <v>3.4665700000000004</v>
      </c>
      <c r="E997" s="257">
        <f t="shared" si="197"/>
        <v>1.0149137933558379</v>
      </c>
      <c r="F997" s="257"/>
      <c r="G997" s="257">
        <v>2.0569999999999999</v>
      </c>
      <c r="H997" s="257">
        <v>39162</v>
      </c>
      <c r="I997" s="257">
        <v>71</v>
      </c>
      <c r="J997" s="257">
        <v>29</v>
      </c>
      <c r="K997" s="257">
        <v>63.456000000000003</v>
      </c>
      <c r="L997" s="257">
        <v>1.3842000000000001</v>
      </c>
      <c r="M997" s="257">
        <v>-0.18870000000000001</v>
      </c>
      <c r="N997" s="257">
        <v>0.4</v>
      </c>
      <c r="O997" s="257">
        <v>1.8731</v>
      </c>
      <c r="P997" s="257">
        <v>6.01</v>
      </c>
      <c r="Q997" s="257">
        <v>6.01</v>
      </c>
      <c r="R997" s="257">
        <v>6.01</v>
      </c>
      <c r="S997" s="257">
        <v>223.8</v>
      </c>
      <c r="T997" s="257">
        <v>223.8</v>
      </c>
      <c r="U997" s="257">
        <v>223.8</v>
      </c>
      <c r="V997" s="257">
        <v>3.78</v>
      </c>
      <c r="W997" s="257">
        <v>3.78</v>
      </c>
      <c r="X997" s="257">
        <v>3.78</v>
      </c>
      <c r="Y997" s="257">
        <v>15</v>
      </c>
      <c r="Z997" s="257">
        <v>15</v>
      </c>
      <c r="AA997" s="257">
        <v>15</v>
      </c>
      <c r="AB997" s="257">
        <v>-0.23499999999999999</v>
      </c>
      <c r="AC997" s="257">
        <v>-0.23499999999999999</v>
      </c>
      <c r="AD997" s="257">
        <v>-0.23499999999999999</v>
      </c>
      <c r="AE997" s="257" t="s">
        <v>46</v>
      </c>
      <c r="AF997" s="257">
        <v>28</v>
      </c>
      <c r="AG997" s="258">
        <v>1.4859953853764374E-5</v>
      </c>
      <c r="AH997" s="257">
        <v>3.6999999999999998E-2</v>
      </c>
      <c r="AI997" s="257">
        <v>3.13</v>
      </c>
      <c r="AJ997" s="257">
        <v>3.64</v>
      </c>
      <c r="AK997" s="264">
        <v>5.6E-11</v>
      </c>
      <c r="AL997" s="260">
        <v>0.37830882862675702</v>
      </c>
      <c r="AM997" s="261">
        <f t="shared" si="198"/>
        <v>2118.5294403098396</v>
      </c>
    </row>
    <row r="998" spans="1:39" x14ac:dyDescent="0.25">
      <c r="A998" s="256" t="s">
        <v>117</v>
      </c>
      <c r="B998" s="256"/>
      <c r="C998" s="257">
        <v>3.4156300000000002</v>
      </c>
      <c r="D998" s="256">
        <v>3.5318200000000002</v>
      </c>
      <c r="E998" s="257">
        <f t="shared" si="197"/>
        <v>1.0340171505695874</v>
      </c>
      <c r="F998" s="257"/>
      <c r="G998" s="257">
        <v>2.0569999999999999</v>
      </c>
      <c r="H998" s="257">
        <v>39162</v>
      </c>
      <c r="I998" s="257">
        <v>71</v>
      </c>
      <c r="J998" s="257">
        <v>29</v>
      </c>
      <c r="K998" s="257">
        <v>63.456000000000003</v>
      </c>
      <c r="L998" s="257">
        <v>1.3842000000000001</v>
      </c>
      <c r="M998" s="257">
        <v>-0.18870000000000001</v>
      </c>
      <c r="N998" s="257">
        <v>0.4</v>
      </c>
      <c r="O998" s="257">
        <v>1.8731</v>
      </c>
      <c r="P998" s="257">
        <v>6.01</v>
      </c>
      <c r="Q998" s="257">
        <v>6.01</v>
      </c>
      <c r="R998" s="257">
        <v>6.01</v>
      </c>
      <c r="S998" s="257">
        <v>223.8</v>
      </c>
      <c r="T998" s="257">
        <v>223.8</v>
      </c>
      <c r="U998" s="257">
        <v>223.8</v>
      </c>
      <c r="V998" s="257">
        <v>3.78</v>
      </c>
      <c r="W998" s="257">
        <v>3.78</v>
      </c>
      <c r="X998" s="257">
        <v>3.78</v>
      </c>
      <c r="Y998" s="257">
        <v>15</v>
      </c>
      <c r="Z998" s="257">
        <v>15</v>
      </c>
      <c r="AA998" s="257">
        <v>15</v>
      </c>
      <c r="AB998" s="257">
        <v>-0.23499999999999999</v>
      </c>
      <c r="AC998" s="257">
        <v>-0.23499999999999999</v>
      </c>
      <c r="AD998" s="257">
        <v>-0.23499999999999999</v>
      </c>
      <c r="AE998" s="257" t="s">
        <v>47</v>
      </c>
      <c r="AF998" s="257">
        <v>16.04</v>
      </c>
      <c r="AG998" s="258">
        <v>1.6328551327402565E-5</v>
      </c>
      <c r="AH998" s="257">
        <v>1.0999999999999999E-2</v>
      </c>
      <c r="AI998" s="257">
        <v>3.25</v>
      </c>
      <c r="AJ998" s="257">
        <v>3.8</v>
      </c>
      <c r="AK998" s="264">
        <v>1.3E-13</v>
      </c>
      <c r="AL998" s="260">
        <v>4.5512747228238988</v>
      </c>
      <c r="AM998" s="261">
        <f t="shared" si="198"/>
        <v>59.166571396710687</v>
      </c>
    </row>
    <row r="999" spans="1:39" x14ac:dyDescent="0.25">
      <c r="A999" s="256" t="s">
        <v>117</v>
      </c>
      <c r="B999" s="256"/>
      <c r="C999" s="257">
        <v>3.4156300000000002</v>
      </c>
      <c r="D999" s="256">
        <v>3.5390400000000004</v>
      </c>
      <c r="E999" s="257">
        <f t="shared" si="197"/>
        <v>1.0361309626628177</v>
      </c>
      <c r="F999" s="257"/>
      <c r="G999" s="257">
        <v>2.0569999999999999</v>
      </c>
      <c r="H999" s="257">
        <v>39162</v>
      </c>
      <c r="I999" s="257">
        <v>71</v>
      </c>
      <c r="J999" s="257">
        <v>29</v>
      </c>
      <c r="K999" s="257">
        <v>63.456000000000003</v>
      </c>
      <c r="L999" s="257">
        <v>1.3842000000000001</v>
      </c>
      <c r="M999" s="257">
        <v>-0.18870000000000001</v>
      </c>
      <c r="N999" s="257">
        <v>0.4</v>
      </c>
      <c r="O999" s="257">
        <v>1.8731</v>
      </c>
      <c r="P999" s="257">
        <v>6.01</v>
      </c>
      <c r="Q999" s="257">
        <v>6.01</v>
      </c>
      <c r="R999" s="257">
        <v>6.01</v>
      </c>
      <c r="S999" s="257">
        <v>223.8</v>
      </c>
      <c r="T999" s="257">
        <v>223.8</v>
      </c>
      <c r="U999" s="257">
        <v>223.8</v>
      </c>
      <c r="V999" s="257">
        <v>3.78</v>
      </c>
      <c r="W999" s="257">
        <v>3.78</v>
      </c>
      <c r="X999" s="257">
        <v>3.78</v>
      </c>
      <c r="Y999" s="257">
        <v>15</v>
      </c>
      <c r="Z999" s="257">
        <v>15</v>
      </c>
      <c r="AA999" s="257">
        <v>15</v>
      </c>
      <c r="AB999" s="257">
        <v>-0.23499999999999999</v>
      </c>
      <c r="AC999" s="257">
        <v>-0.23499999999999999</v>
      </c>
      <c r="AD999" s="257">
        <v>-0.23499999999999999</v>
      </c>
      <c r="AE999" s="257" t="s">
        <v>48</v>
      </c>
      <c r="AF999" s="257">
        <v>28.05</v>
      </c>
      <c r="AG999" s="257">
        <v>8.597859657763983E-6</v>
      </c>
      <c r="AH999" s="257">
        <v>8.6999999999999994E-2</v>
      </c>
      <c r="AI999" s="257">
        <v>3.59</v>
      </c>
      <c r="AJ999" s="257">
        <v>3.9</v>
      </c>
      <c r="AK999" s="264">
        <v>5.9999999999999997E-15</v>
      </c>
      <c r="AL999" s="260"/>
      <c r="AM999" s="265">
        <f t="shared" si="198"/>
        <v>0</v>
      </c>
    </row>
    <row r="1000" spans="1:39" x14ac:dyDescent="0.25">
      <c r="A1000" s="256" t="s">
        <v>117</v>
      </c>
      <c r="B1000" s="256"/>
      <c r="C1000" s="257">
        <v>3.4156300000000002</v>
      </c>
      <c r="D1000" s="256">
        <v>3.5507399999999998</v>
      </c>
      <c r="E1000" s="257">
        <f t="shared" si="197"/>
        <v>1.0395563922321795</v>
      </c>
      <c r="F1000" s="257"/>
      <c r="G1000" s="257">
        <v>2.0569999999999999</v>
      </c>
      <c r="H1000" s="257">
        <v>39162</v>
      </c>
      <c r="I1000" s="257">
        <v>71</v>
      </c>
      <c r="J1000" s="257">
        <v>29</v>
      </c>
      <c r="K1000" s="257">
        <v>63.456000000000003</v>
      </c>
      <c r="L1000" s="257">
        <v>1.3842000000000001</v>
      </c>
      <c r="M1000" s="257">
        <v>-0.18870000000000001</v>
      </c>
      <c r="N1000" s="257">
        <v>0.4</v>
      </c>
      <c r="O1000" s="257">
        <v>1.8731</v>
      </c>
      <c r="P1000" s="257">
        <v>6.01</v>
      </c>
      <c r="Q1000" s="257">
        <v>6.01</v>
      </c>
      <c r="R1000" s="257">
        <v>6.01</v>
      </c>
      <c r="S1000" s="257">
        <v>223.8</v>
      </c>
      <c r="T1000" s="257">
        <v>223.8</v>
      </c>
      <c r="U1000" s="257">
        <v>223.8</v>
      </c>
      <c r="V1000" s="257">
        <v>3.78</v>
      </c>
      <c r="W1000" s="257">
        <v>3.78</v>
      </c>
      <c r="X1000" s="257">
        <v>3.78</v>
      </c>
      <c r="Y1000" s="257">
        <v>15</v>
      </c>
      <c r="Z1000" s="257">
        <v>15</v>
      </c>
      <c r="AA1000" s="257">
        <v>15</v>
      </c>
      <c r="AB1000" s="257">
        <v>-0.23499999999999999</v>
      </c>
      <c r="AC1000" s="257">
        <v>-0.23499999999999999</v>
      </c>
      <c r="AD1000" s="257">
        <v>-0.23499999999999999</v>
      </c>
      <c r="AE1000" s="257" t="s">
        <v>49</v>
      </c>
      <c r="AF1000" s="257">
        <v>30.07</v>
      </c>
      <c r="AG1000" s="257">
        <v>7.4674534117532306E-6</v>
      </c>
      <c r="AH1000" s="257">
        <v>9.9000000000000005E-2</v>
      </c>
      <c r="AI1000" s="257">
        <v>3.72</v>
      </c>
      <c r="AJ1000" s="257">
        <v>4</v>
      </c>
      <c r="AK1000" s="264">
        <v>1.6E-15</v>
      </c>
      <c r="AL1000" s="260"/>
      <c r="AM1000" s="265">
        <f t="shared" si="198"/>
        <v>0</v>
      </c>
    </row>
    <row r="1001" spans="1:39" x14ac:dyDescent="0.25">
      <c r="A1001" s="256" t="s">
        <v>117</v>
      </c>
      <c r="B1001" s="256"/>
      <c r="C1001" s="257">
        <v>3.4156300000000002</v>
      </c>
      <c r="D1001" s="256">
        <v>3.59301</v>
      </c>
      <c r="E1001" s="257">
        <f t="shared" si="197"/>
        <v>1.0519318544455927</v>
      </c>
      <c r="F1001" s="257"/>
      <c r="G1001" s="257">
        <v>2.0569999999999999</v>
      </c>
      <c r="H1001" s="257">
        <v>39162</v>
      </c>
      <c r="I1001" s="257">
        <v>71</v>
      </c>
      <c r="J1001" s="257">
        <v>29</v>
      </c>
      <c r="K1001" s="257">
        <v>63.456000000000003</v>
      </c>
      <c r="L1001" s="257">
        <v>1.3842000000000001</v>
      </c>
      <c r="M1001" s="257">
        <v>-0.18870000000000001</v>
      </c>
      <c r="N1001" s="257">
        <v>0.4</v>
      </c>
      <c r="O1001" s="257">
        <v>1.8731</v>
      </c>
      <c r="P1001" s="257">
        <v>6.01</v>
      </c>
      <c r="Q1001" s="257">
        <v>6.01</v>
      </c>
      <c r="R1001" s="257">
        <v>6.01</v>
      </c>
      <c r="S1001" s="257">
        <v>223.8</v>
      </c>
      <c r="T1001" s="257">
        <v>223.8</v>
      </c>
      <c r="U1001" s="257">
        <v>223.8</v>
      </c>
      <c r="V1001" s="257">
        <v>3.78</v>
      </c>
      <c r="W1001" s="257">
        <v>3.78</v>
      </c>
      <c r="X1001" s="257">
        <v>3.78</v>
      </c>
      <c r="Y1001" s="257">
        <v>15</v>
      </c>
      <c r="Z1001" s="257">
        <v>15</v>
      </c>
      <c r="AA1001" s="257">
        <v>15</v>
      </c>
      <c r="AB1001" s="257">
        <v>-0.23499999999999999</v>
      </c>
      <c r="AC1001" s="257">
        <v>-0.23499999999999999</v>
      </c>
      <c r="AD1001" s="257">
        <v>-0.23499999999999999</v>
      </c>
      <c r="AE1001" s="257" t="s">
        <v>50</v>
      </c>
      <c r="AF1001" s="257">
        <v>42.08</v>
      </c>
      <c r="AG1001" s="257">
        <v>4.9578486170417476E-6</v>
      </c>
      <c r="AH1001" s="257">
        <v>0.14199999999999999</v>
      </c>
      <c r="AI1001" s="257">
        <v>4.03</v>
      </c>
      <c r="AJ1001" s="257">
        <v>4.5</v>
      </c>
      <c r="AK1001" s="264">
        <v>2.4200000000000001E-17</v>
      </c>
      <c r="AL1001" s="260"/>
      <c r="AM1001" s="265">
        <f t="shared" si="198"/>
        <v>0</v>
      </c>
    </row>
    <row r="1002" spans="1:39" x14ac:dyDescent="0.25">
      <c r="A1002" s="256" t="s">
        <v>117</v>
      </c>
      <c r="B1002" s="256"/>
      <c r="C1002" s="257">
        <v>3.4156300000000002</v>
      </c>
      <c r="D1002" s="256">
        <v>3.6380599999999998</v>
      </c>
      <c r="E1002" s="257">
        <f t="shared" si="197"/>
        <v>1.0651212221464268</v>
      </c>
      <c r="F1002" s="257"/>
      <c r="G1002" s="257">
        <v>2.0569999999999999</v>
      </c>
      <c r="H1002" s="257">
        <v>39162</v>
      </c>
      <c r="I1002" s="257">
        <v>71</v>
      </c>
      <c r="J1002" s="257">
        <v>29</v>
      </c>
      <c r="K1002" s="257">
        <v>63.456000000000003</v>
      </c>
      <c r="L1002" s="257">
        <v>1.3842000000000001</v>
      </c>
      <c r="M1002" s="257">
        <v>-0.18870000000000001</v>
      </c>
      <c r="N1002" s="257">
        <v>0.4</v>
      </c>
      <c r="O1002" s="257">
        <v>1.8731</v>
      </c>
      <c r="P1002" s="257">
        <v>6.01</v>
      </c>
      <c r="Q1002" s="257">
        <v>6.01</v>
      </c>
      <c r="R1002" s="257">
        <v>6.01</v>
      </c>
      <c r="S1002" s="257">
        <v>223.8</v>
      </c>
      <c r="T1002" s="257">
        <v>223.8</v>
      </c>
      <c r="U1002" s="257">
        <v>223.8</v>
      </c>
      <c r="V1002" s="257">
        <v>3.78</v>
      </c>
      <c r="W1002" s="257">
        <v>3.78</v>
      </c>
      <c r="X1002" s="257">
        <v>3.78</v>
      </c>
      <c r="Y1002" s="257">
        <v>15</v>
      </c>
      <c r="Z1002" s="257">
        <v>15</v>
      </c>
      <c r="AA1002" s="257">
        <v>15</v>
      </c>
      <c r="AB1002" s="257">
        <v>-0.23499999999999999</v>
      </c>
      <c r="AC1002" s="257">
        <v>-0.23499999999999999</v>
      </c>
      <c r="AD1002" s="257">
        <v>-0.23499999999999999</v>
      </c>
      <c r="AE1002" s="257" t="s">
        <v>51</v>
      </c>
      <c r="AF1002" s="257">
        <v>44.1</v>
      </c>
      <c r="AG1002" s="257">
        <v>4.5187843755253608E-6</v>
      </c>
      <c r="AH1002" s="257">
        <v>0.152</v>
      </c>
      <c r="AI1002" s="257">
        <v>4.16</v>
      </c>
      <c r="AJ1002" s="257">
        <v>4.3</v>
      </c>
      <c r="AK1002" s="264">
        <v>3.9999999999999998E-20</v>
      </c>
      <c r="AL1002" s="260"/>
      <c r="AM1002" s="265">
        <f t="shared" si="198"/>
        <v>0</v>
      </c>
    </row>
    <row r="1003" spans="1:39" x14ac:dyDescent="0.25">
      <c r="A1003" s="256" t="s">
        <v>117</v>
      </c>
      <c r="B1003" s="256"/>
      <c r="C1003" s="257">
        <v>3.4156300000000002</v>
      </c>
      <c r="D1003" s="256"/>
      <c r="E1003" s="257">
        <f t="shared" si="197"/>
        <v>0</v>
      </c>
      <c r="F1003" s="257"/>
      <c r="G1003" s="257">
        <v>2.0569999999999999</v>
      </c>
      <c r="H1003" s="257">
        <v>39162</v>
      </c>
      <c r="I1003" s="257">
        <v>71</v>
      </c>
      <c r="J1003" s="257">
        <v>29</v>
      </c>
      <c r="K1003" s="257">
        <v>63.456000000000003</v>
      </c>
      <c r="L1003" s="257">
        <v>1.3842000000000001</v>
      </c>
      <c r="M1003" s="257">
        <v>-0.18870000000000001</v>
      </c>
      <c r="N1003" s="257">
        <v>0.4</v>
      </c>
      <c r="O1003" s="257">
        <v>1.8731</v>
      </c>
      <c r="P1003" s="257">
        <v>6.01</v>
      </c>
      <c r="Q1003" s="257">
        <v>6.01</v>
      </c>
      <c r="R1003" s="257">
        <v>6.01</v>
      </c>
      <c r="S1003" s="257">
        <v>223.8</v>
      </c>
      <c r="T1003" s="257">
        <v>223.8</v>
      </c>
      <c r="U1003" s="257">
        <v>223.8</v>
      </c>
      <c r="V1003" s="257">
        <v>3.78</v>
      </c>
      <c r="W1003" s="257">
        <v>3.78</v>
      </c>
      <c r="X1003" s="257">
        <v>3.78</v>
      </c>
      <c r="Y1003" s="257">
        <v>15</v>
      </c>
      <c r="Z1003" s="257">
        <v>15</v>
      </c>
      <c r="AA1003" s="257">
        <v>15</v>
      </c>
      <c r="AB1003" s="257">
        <v>-0.23499999999999999</v>
      </c>
      <c r="AC1003" s="257">
        <v>-0.23499999999999999</v>
      </c>
      <c r="AD1003" s="257">
        <v>-0.23499999999999999</v>
      </c>
      <c r="AE1003" s="257" t="s">
        <v>52</v>
      </c>
      <c r="AF1003" s="257">
        <v>58.12</v>
      </c>
      <c r="AG1003" s="257">
        <v>2.9135357642312415E-6</v>
      </c>
      <c r="AH1003" s="257">
        <v>0.2</v>
      </c>
      <c r="AI1003" s="257">
        <v>4.5199999999999996</v>
      </c>
      <c r="AJ1003" s="257">
        <v>4.5</v>
      </c>
      <c r="AK1003" s="259"/>
      <c r="AL1003" s="260"/>
      <c r="AM1003" s="265">
        <f t="shared" si="198"/>
        <v>0</v>
      </c>
    </row>
    <row r="1004" spans="1:39" x14ac:dyDescent="0.25">
      <c r="A1004" s="256" t="s">
        <v>117</v>
      </c>
      <c r="B1004" s="256"/>
      <c r="C1004" s="257">
        <v>3.4156300000000002</v>
      </c>
      <c r="D1004" s="257"/>
      <c r="E1004" s="257">
        <f t="shared" si="197"/>
        <v>0</v>
      </c>
      <c r="F1004" s="257"/>
      <c r="G1004" s="257">
        <v>2.0569999999999999</v>
      </c>
      <c r="H1004" s="257">
        <v>39162</v>
      </c>
      <c r="I1004" s="257">
        <v>71</v>
      </c>
      <c r="J1004" s="257">
        <v>29</v>
      </c>
      <c r="K1004" s="257">
        <v>63.456000000000003</v>
      </c>
      <c r="L1004" s="257">
        <v>1.3842000000000001</v>
      </c>
      <c r="M1004" s="257">
        <v>-0.18870000000000001</v>
      </c>
      <c r="N1004" s="257">
        <v>0.4</v>
      </c>
      <c r="O1004" s="257">
        <v>1.8731</v>
      </c>
      <c r="P1004" s="257">
        <v>6.01</v>
      </c>
      <c r="Q1004" s="257">
        <v>6.01</v>
      </c>
      <c r="R1004" s="257">
        <v>6.01</v>
      </c>
      <c r="S1004" s="257">
        <v>223.8</v>
      </c>
      <c r="T1004" s="257">
        <v>223.8</v>
      </c>
      <c r="U1004" s="257">
        <v>223.8</v>
      </c>
      <c r="V1004" s="257">
        <v>3.78</v>
      </c>
      <c r="W1004" s="257">
        <v>3.78</v>
      </c>
      <c r="X1004" s="257">
        <v>3.78</v>
      </c>
      <c r="Y1004" s="257">
        <v>15</v>
      </c>
      <c r="Z1004" s="257">
        <v>15</v>
      </c>
      <c r="AA1004" s="257">
        <v>15</v>
      </c>
      <c r="AB1004" s="257">
        <v>-0.23499999999999999</v>
      </c>
      <c r="AC1004" s="257">
        <v>-0.23499999999999999</v>
      </c>
      <c r="AD1004" s="257">
        <v>-0.23499999999999999</v>
      </c>
      <c r="AE1004" s="257" t="s">
        <v>58</v>
      </c>
      <c r="AF1004" s="257">
        <v>58.12</v>
      </c>
      <c r="AG1004" s="257">
        <v>3.1459786150702568E-6</v>
      </c>
      <c r="AH1004" s="257">
        <v>0.183</v>
      </c>
      <c r="AI1004" s="257">
        <v>4.8</v>
      </c>
      <c r="AJ1004" s="257">
        <v>4.42</v>
      </c>
      <c r="AK1004" s="259"/>
      <c r="AL1004" s="260"/>
      <c r="AM1004" s="265">
        <f t="shared" si="198"/>
        <v>0</v>
      </c>
    </row>
    <row r="1005" spans="1:39" x14ac:dyDescent="0.25">
      <c r="A1005" s="256" t="s">
        <v>117</v>
      </c>
      <c r="B1005" s="256"/>
      <c r="C1005" s="257">
        <v>3.4156300000000002</v>
      </c>
      <c r="D1005" s="256">
        <v>3.59301</v>
      </c>
      <c r="E1005" s="257">
        <f t="shared" ref="E1005:E1008" si="199">D1005/C1005</f>
        <v>1.0519318544455927</v>
      </c>
      <c r="F1005" s="257"/>
      <c r="G1005" s="257">
        <v>2.0569999999999999</v>
      </c>
      <c r="H1005" s="257">
        <v>39162</v>
      </c>
      <c r="I1005" s="257">
        <v>71</v>
      </c>
      <c r="J1005" s="257">
        <v>29</v>
      </c>
      <c r="K1005" s="257">
        <v>63.456000000000003</v>
      </c>
      <c r="L1005" s="257">
        <v>1.3842000000000001</v>
      </c>
      <c r="M1005" s="257">
        <v>-0.18870000000000001</v>
      </c>
      <c r="N1005" s="257">
        <v>0.4</v>
      </c>
      <c r="O1005" s="257">
        <v>1.8731</v>
      </c>
      <c r="P1005" s="257">
        <v>6.01</v>
      </c>
      <c r="Q1005" s="257">
        <v>6.01</v>
      </c>
      <c r="R1005" s="257">
        <v>6.01</v>
      </c>
      <c r="S1005" s="257">
        <v>223.8</v>
      </c>
      <c r="T1005" s="257">
        <v>223.8</v>
      </c>
      <c r="U1005" s="257">
        <v>223.8</v>
      </c>
      <c r="V1005" s="257">
        <v>3.78</v>
      </c>
      <c r="W1005" s="257">
        <v>3.78</v>
      </c>
      <c r="X1005" s="257">
        <v>3.78</v>
      </c>
      <c r="Y1005" s="257">
        <v>15</v>
      </c>
      <c r="Z1005" s="257">
        <v>15</v>
      </c>
      <c r="AA1005" s="257">
        <v>15</v>
      </c>
      <c r="AB1005" s="257">
        <v>-0.23499999999999999</v>
      </c>
      <c r="AC1005" s="257">
        <v>-0.23499999999999999</v>
      </c>
      <c r="AD1005" s="257">
        <v>-0.23499999999999999</v>
      </c>
      <c r="AE1005" s="257" t="s">
        <v>53</v>
      </c>
      <c r="AF1005" s="257">
        <v>83.8</v>
      </c>
      <c r="AG1005" s="257"/>
      <c r="AH1005" s="257">
        <v>5.0000000000000001E-3</v>
      </c>
      <c r="AI1005" s="257">
        <v>4</v>
      </c>
      <c r="AJ1005" s="257">
        <v>3.69</v>
      </c>
      <c r="AK1005" s="264">
        <v>5.6999999999999997E-14</v>
      </c>
      <c r="AL1005" s="260"/>
      <c r="AM1005" s="265">
        <f t="shared" si="198"/>
        <v>0</v>
      </c>
    </row>
    <row r="1006" spans="1:39" x14ac:dyDescent="0.25">
      <c r="A1006" s="256" t="s">
        <v>117</v>
      </c>
      <c r="B1006" s="256"/>
      <c r="C1006" s="257">
        <v>3.4156300000000002</v>
      </c>
      <c r="D1006" s="256">
        <v>3.6380599999999998</v>
      </c>
      <c r="E1006" s="257">
        <f t="shared" si="199"/>
        <v>1.0651212221464268</v>
      </c>
      <c r="F1006" s="257"/>
      <c r="G1006" s="257">
        <v>2.0569999999999999</v>
      </c>
      <c r="H1006" s="257">
        <v>39162</v>
      </c>
      <c r="I1006" s="257">
        <v>71</v>
      </c>
      <c r="J1006" s="257">
        <v>29</v>
      </c>
      <c r="K1006" s="257">
        <v>63.456000000000003</v>
      </c>
      <c r="L1006" s="257">
        <v>1.3842000000000001</v>
      </c>
      <c r="M1006" s="257">
        <v>-0.18870000000000001</v>
      </c>
      <c r="N1006" s="257">
        <v>0.4</v>
      </c>
      <c r="O1006" s="257">
        <v>1.8731</v>
      </c>
      <c r="P1006" s="257">
        <v>6.01</v>
      </c>
      <c r="Q1006" s="257">
        <v>6.01</v>
      </c>
      <c r="R1006" s="257">
        <v>6.01</v>
      </c>
      <c r="S1006" s="257">
        <v>223.8</v>
      </c>
      <c r="T1006" s="257">
        <v>223.8</v>
      </c>
      <c r="U1006" s="257">
        <v>223.8</v>
      </c>
      <c r="V1006" s="257">
        <v>3.78</v>
      </c>
      <c r="W1006" s="257">
        <v>3.78</v>
      </c>
      <c r="X1006" s="257">
        <v>3.78</v>
      </c>
      <c r="Y1006" s="257">
        <v>15</v>
      </c>
      <c r="Z1006" s="257">
        <v>15</v>
      </c>
      <c r="AA1006" s="257">
        <v>15</v>
      </c>
      <c r="AB1006" s="257">
        <v>-0.23499999999999999</v>
      </c>
      <c r="AC1006" s="257">
        <v>-0.23499999999999999</v>
      </c>
      <c r="AD1006" s="257">
        <v>-0.23499999999999999</v>
      </c>
      <c r="AE1006" s="257" t="s">
        <v>54</v>
      </c>
      <c r="AF1006" s="257">
        <v>131.29</v>
      </c>
      <c r="AG1006" s="257"/>
      <c r="AH1006" s="257">
        <v>8.0000000000000002E-3</v>
      </c>
      <c r="AI1006" s="257">
        <v>4.0999999999999996</v>
      </c>
      <c r="AJ1006" s="257">
        <v>4.0999999999999996</v>
      </c>
      <c r="AK1006" s="264">
        <v>1.2800000000000001E-20</v>
      </c>
      <c r="AL1006" s="260"/>
      <c r="AM1006" s="265">
        <f t="shared" si="198"/>
        <v>0</v>
      </c>
    </row>
    <row r="1007" spans="1:39" x14ac:dyDescent="0.25">
      <c r="A1007" s="256" t="s">
        <v>117</v>
      </c>
      <c r="B1007" s="256"/>
      <c r="C1007" s="257">
        <v>3.4156300000000002</v>
      </c>
      <c r="D1007" s="256"/>
      <c r="E1007" s="257">
        <f t="shared" si="199"/>
        <v>0</v>
      </c>
      <c r="F1007" s="257"/>
      <c r="G1007" s="257">
        <v>2.0569999999999999</v>
      </c>
      <c r="H1007" s="257">
        <v>39162</v>
      </c>
      <c r="I1007" s="257">
        <v>71</v>
      </c>
      <c r="J1007" s="257">
        <v>29</v>
      </c>
      <c r="K1007" s="257">
        <v>63.456000000000003</v>
      </c>
      <c r="L1007" s="257">
        <v>1.3842000000000001</v>
      </c>
      <c r="M1007" s="257">
        <v>-0.18870000000000001</v>
      </c>
      <c r="N1007" s="257">
        <v>0.4</v>
      </c>
      <c r="O1007" s="257">
        <v>1.8731</v>
      </c>
      <c r="P1007" s="257">
        <v>6.01</v>
      </c>
      <c r="Q1007" s="257">
        <v>6.01</v>
      </c>
      <c r="R1007" s="257">
        <v>6.01</v>
      </c>
      <c r="S1007" s="257">
        <v>223.8</v>
      </c>
      <c r="T1007" s="257">
        <v>223.8</v>
      </c>
      <c r="U1007" s="257">
        <v>223.8</v>
      </c>
      <c r="V1007" s="257">
        <v>3.78</v>
      </c>
      <c r="W1007" s="257">
        <v>3.78</v>
      </c>
      <c r="X1007" s="257">
        <v>3.78</v>
      </c>
      <c r="Y1007" s="257">
        <v>15</v>
      </c>
      <c r="Z1007" s="257">
        <v>15</v>
      </c>
      <c r="AA1007" s="257">
        <v>15</v>
      </c>
      <c r="AB1007" s="257">
        <v>-0.23499999999999999</v>
      </c>
      <c r="AC1007" s="257">
        <v>-0.23499999999999999</v>
      </c>
      <c r="AD1007" s="257">
        <v>-0.23499999999999999</v>
      </c>
      <c r="AE1007" s="257" t="s">
        <v>55</v>
      </c>
      <c r="AF1007" s="257">
        <v>146.06</v>
      </c>
      <c r="AG1007" s="257"/>
      <c r="AH1007" s="257">
        <v>0.21</v>
      </c>
      <c r="AI1007" s="257">
        <v>5.13</v>
      </c>
      <c r="AJ1007" s="257">
        <v>5.0999999999999996</v>
      </c>
      <c r="AK1007" s="259"/>
      <c r="AL1007" s="260"/>
      <c r="AM1007" s="265">
        <f t="shared" si="198"/>
        <v>0</v>
      </c>
    </row>
    <row r="1008" spans="1:39" x14ac:dyDescent="0.25">
      <c r="A1008" s="256" t="s">
        <v>117</v>
      </c>
      <c r="B1008" s="256"/>
      <c r="C1008" s="257">
        <v>3.4156300000000002</v>
      </c>
      <c r="D1008" s="257"/>
      <c r="E1008" s="257">
        <f t="shared" si="199"/>
        <v>0</v>
      </c>
      <c r="F1008" s="257"/>
      <c r="G1008" s="257">
        <v>2.0569999999999999</v>
      </c>
      <c r="H1008" s="257">
        <v>39162</v>
      </c>
      <c r="I1008" s="257">
        <v>71</v>
      </c>
      <c r="J1008" s="257">
        <v>29</v>
      </c>
      <c r="K1008" s="257">
        <v>63.456000000000003</v>
      </c>
      <c r="L1008" s="257">
        <v>1.3842000000000001</v>
      </c>
      <c r="M1008" s="257">
        <v>-0.18870000000000001</v>
      </c>
      <c r="N1008" s="257">
        <v>0.4</v>
      </c>
      <c r="O1008" s="257">
        <v>1.8731</v>
      </c>
      <c r="P1008" s="257">
        <v>6.01</v>
      </c>
      <c r="Q1008" s="257">
        <v>6.01</v>
      </c>
      <c r="R1008" s="257">
        <v>6.01</v>
      </c>
      <c r="S1008" s="257">
        <v>223.8</v>
      </c>
      <c r="T1008" s="257">
        <v>223.8</v>
      </c>
      <c r="U1008" s="257">
        <v>223.8</v>
      </c>
      <c r="V1008" s="257">
        <v>3.78</v>
      </c>
      <c r="W1008" s="257">
        <v>3.78</v>
      </c>
      <c r="X1008" s="257">
        <v>3.78</v>
      </c>
      <c r="Y1008" s="257">
        <v>15</v>
      </c>
      <c r="Z1008" s="257">
        <v>15</v>
      </c>
      <c r="AA1008" s="257">
        <v>15</v>
      </c>
      <c r="AB1008" s="257">
        <v>-0.23499999999999999</v>
      </c>
      <c r="AC1008" s="257">
        <v>-0.23499999999999999</v>
      </c>
      <c r="AD1008" s="257">
        <v>-0.23499999999999999</v>
      </c>
      <c r="AE1008" s="257" t="s">
        <v>56</v>
      </c>
      <c r="AF1008" s="257">
        <v>222</v>
      </c>
      <c r="AG1008" s="257"/>
      <c r="AH1008" s="257">
        <v>8.0000000000000002E-3</v>
      </c>
      <c r="AI1008" s="257">
        <v>4.2</v>
      </c>
      <c r="AJ1008" s="257">
        <v>4.2</v>
      </c>
      <c r="AK1008" s="259">
        <v>6.11E-24</v>
      </c>
      <c r="AL1008" s="260"/>
      <c r="AM1008" s="265">
        <f t="shared" si="198"/>
        <v>0</v>
      </c>
    </row>
    <row r="1009" spans="1:39" x14ac:dyDescent="0.25">
      <c r="A1009" s="266" t="s">
        <v>118</v>
      </c>
      <c r="B1009" s="266"/>
      <c r="C1009" s="267">
        <v>3.5497299999999998</v>
      </c>
      <c r="D1009" s="267">
        <v>3.55667</v>
      </c>
      <c r="E1009" s="267">
        <f t="shared" ref="E1009:E1052" si="200">D1009/C1009</f>
        <v>1.0019550782735589</v>
      </c>
      <c r="F1009" s="267"/>
      <c r="G1009" s="267">
        <v>2.2850000000000001</v>
      </c>
      <c r="H1009" s="267">
        <v>37823</v>
      </c>
      <c r="I1009" s="267">
        <v>92</v>
      </c>
      <c r="J1009" s="267">
        <v>48</v>
      </c>
      <c r="K1009" s="267">
        <v>112.411</v>
      </c>
      <c r="L1009" s="267">
        <v>1.1721999999999999</v>
      </c>
      <c r="M1009" s="267">
        <v>-0.18110000000000001</v>
      </c>
      <c r="N1009" s="267">
        <v>0.4</v>
      </c>
      <c r="O1009" s="267">
        <v>1.8731</v>
      </c>
      <c r="P1009" s="267">
        <v>6.01</v>
      </c>
      <c r="Q1009" s="267">
        <v>6.01</v>
      </c>
      <c r="R1009" s="267">
        <v>6.01</v>
      </c>
      <c r="S1009" s="267">
        <v>223.8</v>
      </c>
      <c r="T1009" s="267">
        <v>223.8</v>
      </c>
      <c r="U1009" s="267">
        <v>223.8</v>
      </c>
      <c r="V1009" s="267">
        <v>3.78</v>
      </c>
      <c r="W1009" s="267">
        <v>3.78</v>
      </c>
      <c r="X1009" s="267">
        <v>3.78</v>
      </c>
      <c r="Y1009" s="267">
        <v>15</v>
      </c>
      <c r="Z1009" s="267">
        <v>15</v>
      </c>
      <c r="AA1009" s="267">
        <v>15</v>
      </c>
      <c r="AB1009" s="267">
        <v>-0.23200000000000001</v>
      </c>
      <c r="AC1009" s="267">
        <v>-0.23200000000000001</v>
      </c>
      <c r="AD1009" s="267">
        <v>-0.23200000000000001</v>
      </c>
      <c r="AE1009" s="267" t="s">
        <v>42</v>
      </c>
      <c r="AF1009" s="267">
        <v>4.0019999999999998</v>
      </c>
      <c r="AG1009" s="268">
        <v>1.213598928416634E-4</v>
      </c>
      <c r="AH1009" s="267">
        <v>-0.39</v>
      </c>
      <c r="AI1009" s="267">
        <v>2.66</v>
      </c>
      <c r="AJ1009" s="267">
        <v>2.6</v>
      </c>
      <c r="AK1009" s="269">
        <v>4.2499999999999997E-8</v>
      </c>
      <c r="AL1009" s="270"/>
      <c r="AM1009" s="271">
        <f t="shared" ref="AM1009:AM1056" si="201">AK1009*10000*(AL1009)*10000000000</f>
        <v>0</v>
      </c>
    </row>
    <row r="1010" spans="1:39" x14ac:dyDescent="0.25">
      <c r="A1010" s="266" t="s">
        <v>118</v>
      </c>
      <c r="B1010" s="266"/>
      <c r="C1010" s="267">
        <v>3.5497299999999998</v>
      </c>
      <c r="D1010" s="267">
        <v>3.5655499999999996</v>
      </c>
      <c r="E1010" s="267">
        <f t="shared" si="200"/>
        <v>1.0044566769867003</v>
      </c>
      <c r="F1010" s="267"/>
      <c r="G1010" s="267">
        <v>2.2850000000000001</v>
      </c>
      <c r="H1010" s="267">
        <v>37823</v>
      </c>
      <c r="I1010" s="267">
        <v>92</v>
      </c>
      <c r="J1010" s="267">
        <v>48</v>
      </c>
      <c r="K1010" s="267">
        <v>112.411</v>
      </c>
      <c r="L1010" s="267">
        <v>1.1721999999999999</v>
      </c>
      <c r="M1010" s="267">
        <v>-0.18110000000000001</v>
      </c>
      <c r="N1010" s="267">
        <v>0.4</v>
      </c>
      <c r="O1010" s="267">
        <v>1.8731</v>
      </c>
      <c r="P1010" s="267">
        <v>6.01</v>
      </c>
      <c r="Q1010" s="267">
        <v>6.01</v>
      </c>
      <c r="R1010" s="267">
        <v>6.01</v>
      </c>
      <c r="S1010" s="267">
        <v>223.8</v>
      </c>
      <c r="T1010" s="267">
        <v>223.8</v>
      </c>
      <c r="U1010" s="267">
        <v>223.8</v>
      </c>
      <c r="V1010" s="267">
        <v>3.78</v>
      </c>
      <c r="W1010" s="267">
        <v>3.78</v>
      </c>
      <c r="X1010" s="267">
        <v>3.78</v>
      </c>
      <c r="Y1010" s="267">
        <v>15</v>
      </c>
      <c r="Z1010" s="267">
        <v>15</v>
      </c>
      <c r="AA1010" s="267">
        <v>15</v>
      </c>
      <c r="AB1010" s="267">
        <v>-0.23200000000000001</v>
      </c>
      <c r="AC1010" s="267">
        <v>-0.23200000000000001</v>
      </c>
      <c r="AD1010" s="267">
        <v>-0.23200000000000001</v>
      </c>
      <c r="AE1010" s="267" t="s">
        <v>43</v>
      </c>
      <c r="AF1010" s="267">
        <v>2.0099999999999998</v>
      </c>
      <c r="AG1010" s="268">
        <v>1.0828692705685033E-4</v>
      </c>
      <c r="AH1010" s="267">
        <v>-0.217</v>
      </c>
      <c r="AI1010" s="267">
        <v>2.76</v>
      </c>
      <c r="AJ1010" s="267">
        <v>2.89</v>
      </c>
      <c r="AK1010" s="269">
        <v>2.7999999999999999E-8</v>
      </c>
      <c r="AL1010" s="270">
        <v>1.4E-2</v>
      </c>
      <c r="AM1010" s="271">
        <f t="shared" si="201"/>
        <v>39200</v>
      </c>
    </row>
    <row r="1011" spans="1:39" x14ac:dyDescent="0.25">
      <c r="A1011" s="266" t="s">
        <v>118</v>
      </c>
      <c r="B1011" s="266"/>
      <c r="C1011" s="267">
        <v>3.5497299999999998</v>
      </c>
      <c r="D1011" s="267">
        <v>3.5851000000000002</v>
      </c>
      <c r="E1011" s="267">
        <f t="shared" si="200"/>
        <v>1.009964138117547</v>
      </c>
      <c r="F1011" s="267"/>
      <c r="G1011" s="267">
        <v>2.2850000000000001</v>
      </c>
      <c r="H1011" s="267">
        <v>37823</v>
      </c>
      <c r="I1011" s="267">
        <v>92</v>
      </c>
      <c r="J1011" s="267">
        <v>48</v>
      </c>
      <c r="K1011" s="267">
        <v>112.411</v>
      </c>
      <c r="L1011" s="267">
        <v>1.1721999999999999</v>
      </c>
      <c r="M1011" s="267">
        <v>-0.18110000000000001</v>
      </c>
      <c r="N1011" s="267">
        <v>0.4</v>
      </c>
      <c r="O1011" s="267">
        <v>1.8731</v>
      </c>
      <c r="P1011" s="267">
        <v>6.01</v>
      </c>
      <c r="Q1011" s="267">
        <v>6.01</v>
      </c>
      <c r="R1011" s="267">
        <v>6.01</v>
      </c>
      <c r="S1011" s="267">
        <v>223.8</v>
      </c>
      <c r="T1011" s="267">
        <v>223.8</v>
      </c>
      <c r="U1011" s="267">
        <v>223.8</v>
      </c>
      <c r="V1011" s="267">
        <v>3.78</v>
      </c>
      <c r="W1011" s="267">
        <v>3.78</v>
      </c>
      <c r="X1011" s="267">
        <v>3.78</v>
      </c>
      <c r="Y1011" s="267">
        <v>15</v>
      </c>
      <c r="Z1011" s="267">
        <v>15</v>
      </c>
      <c r="AA1011" s="267">
        <v>15</v>
      </c>
      <c r="AB1011" s="267">
        <v>-0.23200000000000001</v>
      </c>
      <c r="AC1011" s="267">
        <v>-0.23200000000000001</v>
      </c>
      <c r="AD1011" s="267">
        <v>-0.23200000000000001</v>
      </c>
      <c r="AE1011" s="267" t="s">
        <v>44</v>
      </c>
      <c r="AF1011" s="267">
        <v>31.998999999999999</v>
      </c>
      <c r="AG1011" s="268">
        <v>1.5402755908922099E-5</v>
      </c>
      <c r="AH1011" s="267">
        <v>2.1999999999999999E-2</v>
      </c>
      <c r="AI1011" s="267">
        <v>2.94</v>
      </c>
      <c r="AJ1011" s="267">
        <v>3.46</v>
      </c>
      <c r="AK1011" s="269">
        <v>6.9999999999999996E-10</v>
      </c>
      <c r="AL1011" s="270"/>
      <c r="AM1011" s="271">
        <f t="shared" si="201"/>
        <v>0</v>
      </c>
    </row>
    <row r="1012" spans="1:39" x14ac:dyDescent="0.25">
      <c r="A1012" s="266" t="s">
        <v>118</v>
      </c>
      <c r="B1012" s="266"/>
      <c r="C1012" s="267">
        <v>3.5497299999999998</v>
      </c>
      <c r="D1012" s="266">
        <v>3.5647600000000002</v>
      </c>
      <c r="E1012" s="267">
        <f t="shared" si="200"/>
        <v>1.0042341248489322</v>
      </c>
      <c r="F1012" s="267"/>
      <c r="G1012" s="267">
        <v>2.2850000000000001</v>
      </c>
      <c r="H1012" s="267">
        <v>37823</v>
      </c>
      <c r="I1012" s="267">
        <v>92</v>
      </c>
      <c r="J1012" s="267">
        <v>48</v>
      </c>
      <c r="K1012" s="267">
        <v>112.411</v>
      </c>
      <c r="L1012" s="267">
        <v>1.1721999999999999</v>
      </c>
      <c r="M1012" s="267">
        <v>-0.18110000000000001</v>
      </c>
      <c r="N1012" s="267">
        <v>0.4</v>
      </c>
      <c r="O1012" s="267">
        <v>1.8731</v>
      </c>
      <c r="P1012" s="267">
        <v>6.01</v>
      </c>
      <c r="Q1012" s="267">
        <v>6.01</v>
      </c>
      <c r="R1012" s="267">
        <v>6.01</v>
      </c>
      <c r="S1012" s="267">
        <v>223.8</v>
      </c>
      <c r="T1012" s="267">
        <v>223.8</v>
      </c>
      <c r="U1012" s="267">
        <v>223.8</v>
      </c>
      <c r="V1012" s="267">
        <v>3.78</v>
      </c>
      <c r="W1012" s="267">
        <v>3.78</v>
      </c>
      <c r="X1012" s="267">
        <v>3.78</v>
      </c>
      <c r="Y1012" s="267">
        <v>15</v>
      </c>
      <c r="Z1012" s="267">
        <v>15</v>
      </c>
      <c r="AA1012" s="267">
        <v>15</v>
      </c>
      <c r="AB1012" s="267">
        <v>-0.23200000000000001</v>
      </c>
      <c r="AC1012" s="267">
        <v>-0.23200000000000001</v>
      </c>
      <c r="AD1012" s="267">
        <v>-0.23200000000000001</v>
      </c>
      <c r="AE1012" s="267" t="s">
        <v>45</v>
      </c>
      <c r="AF1012" s="267">
        <v>44.01</v>
      </c>
      <c r="AG1012" s="268">
        <v>8.9625087063364713E-6</v>
      </c>
      <c r="AH1012" s="267">
        <v>0.22500000000000001</v>
      </c>
      <c r="AI1012" s="267">
        <v>3.24</v>
      </c>
      <c r="AJ1012" s="267">
        <v>3.3</v>
      </c>
      <c r="AK1012" s="269">
        <v>6E-10</v>
      </c>
      <c r="AL1012" s="270">
        <v>9.822562874593622</v>
      </c>
      <c r="AM1012" s="271">
        <f t="shared" si="201"/>
        <v>589353.77247561736</v>
      </c>
    </row>
    <row r="1013" spans="1:39" x14ac:dyDescent="0.25">
      <c r="A1013" s="266" t="s">
        <v>118</v>
      </c>
      <c r="B1013" s="266"/>
      <c r="C1013" s="267">
        <v>3.5497299999999998</v>
      </c>
      <c r="D1013" s="266">
        <v>3.5984599999999998</v>
      </c>
      <c r="E1013" s="267">
        <f t="shared" si="200"/>
        <v>1.0137278046499312</v>
      </c>
      <c r="F1013" s="267"/>
      <c r="G1013" s="267">
        <v>2.2850000000000001</v>
      </c>
      <c r="H1013" s="267">
        <v>37823</v>
      </c>
      <c r="I1013" s="267">
        <v>92</v>
      </c>
      <c r="J1013" s="267">
        <v>48</v>
      </c>
      <c r="K1013" s="267">
        <v>112.411</v>
      </c>
      <c r="L1013" s="267">
        <v>1.1721999999999999</v>
      </c>
      <c r="M1013" s="267">
        <v>-0.18110000000000001</v>
      </c>
      <c r="N1013" s="267">
        <v>0.4</v>
      </c>
      <c r="O1013" s="267">
        <v>1.8731</v>
      </c>
      <c r="P1013" s="267">
        <v>6.01</v>
      </c>
      <c r="Q1013" s="267">
        <v>6.01</v>
      </c>
      <c r="R1013" s="267">
        <v>6.01</v>
      </c>
      <c r="S1013" s="267">
        <v>223.8</v>
      </c>
      <c r="T1013" s="267">
        <v>223.8</v>
      </c>
      <c r="U1013" s="267">
        <v>223.8</v>
      </c>
      <c r="V1013" s="267">
        <v>3.78</v>
      </c>
      <c r="W1013" s="267">
        <v>3.78</v>
      </c>
      <c r="X1013" s="267">
        <v>3.78</v>
      </c>
      <c r="Y1013" s="267">
        <v>15</v>
      </c>
      <c r="Z1013" s="267">
        <v>15</v>
      </c>
      <c r="AA1013" s="267">
        <v>15</v>
      </c>
      <c r="AB1013" s="267">
        <v>-0.23200000000000001</v>
      </c>
      <c r="AC1013" s="267">
        <v>-0.23200000000000001</v>
      </c>
      <c r="AD1013" s="267">
        <v>-0.23200000000000001</v>
      </c>
      <c r="AE1013" s="267" t="s">
        <v>46</v>
      </c>
      <c r="AF1013" s="267">
        <v>28</v>
      </c>
      <c r="AG1013" s="268">
        <v>1.4859953853764374E-5</v>
      </c>
      <c r="AH1013" s="267">
        <v>3.6999999999999998E-2</v>
      </c>
      <c r="AI1013" s="267">
        <v>3.13</v>
      </c>
      <c r="AJ1013" s="267">
        <v>3.64</v>
      </c>
      <c r="AK1013" s="274">
        <v>1.5E-10</v>
      </c>
      <c r="AL1013" s="270">
        <v>0.33517657634268849</v>
      </c>
      <c r="AM1013" s="271">
        <f t="shared" si="201"/>
        <v>5027.6486451403271</v>
      </c>
    </row>
    <row r="1014" spans="1:39" x14ac:dyDescent="0.25">
      <c r="A1014" s="266" t="s">
        <v>118</v>
      </c>
      <c r="B1014" s="266"/>
      <c r="C1014" s="267">
        <v>3.5497299999999998</v>
      </c>
      <c r="D1014" s="266">
        <v>3.6617999999999999</v>
      </c>
      <c r="E1014" s="267">
        <f t="shared" si="200"/>
        <v>1.0315714152907405</v>
      </c>
      <c r="F1014" s="267"/>
      <c r="G1014" s="267">
        <v>2.2850000000000001</v>
      </c>
      <c r="H1014" s="267">
        <v>37823</v>
      </c>
      <c r="I1014" s="267">
        <v>92</v>
      </c>
      <c r="J1014" s="267">
        <v>48</v>
      </c>
      <c r="K1014" s="267">
        <v>112.411</v>
      </c>
      <c r="L1014" s="267">
        <v>1.1721999999999999</v>
      </c>
      <c r="M1014" s="267">
        <v>-0.18110000000000001</v>
      </c>
      <c r="N1014" s="267">
        <v>0.4</v>
      </c>
      <c r="O1014" s="267">
        <v>1.8731</v>
      </c>
      <c r="P1014" s="267">
        <v>6.01</v>
      </c>
      <c r="Q1014" s="267">
        <v>6.01</v>
      </c>
      <c r="R1014" s="267">
        <v>6.01</v>
      </c>
      <c r="S1014" s="267">
        <v>223.8</v>
      </c>
      <c r="T1014" s="267">
        <v>223.8</v>
      </c>
      <c r="U1014" s="267">
        <v>223.8</v>
      </c>
      <c r="V1014" s="267">
        <v>3.78</v>
      </c>
      <c r="W1014" s="267">
        <v>3.78</v>
      </c>
      <c r="X1014" s="267">
        <v>3.78</v>
      </c>
      <c r="Y1014" s="267">
        <v>15</v>
      </c>
      <c r="Z1014" s="267">
        <v>15</v>
      </c>
      <c r="AA1014" s="267">
        <v>15</v>
      </c>
      <c r="AB1014" s="267">
        <v>-0.23200000000000001</v>
      </c>
      <c r="AC1014" s="267">
        <v>-0.23200000000000001</v>
      </c>
      <c r="AD1014" s="267">
        <v>-0.23200000000000001</v>
      </c>
      <c r="AE1014" s="267" t="s">
        <v>47</v>
      </c>
      <c r="AF1014" s="267">
        <v>16.04</v>
      </c>
      <c r="AG1014" s="268">
        <v>1.6328551327402565E-5</v>
      </c>
      <c r="AH1014" s="267">
        <v>1.0999999999999999E-2</v>
      </c>
      <c r="AI1014" s="267">
        <v>3.25</v>
      </c>
      <c r="AJ1014" s="267">
        <v>3.8</v>
      </c>
      <c r="AK1014" s="274">
        <v>1.4000000000000001E-12</v>
      </c>
      <c r="AL1014" s="270">
        <v>3.4898923857029112</v>
      </c>
      <c r="AM1014" s="271">
        <f t="shared" si="201"/>
        <v>488.58493399840762</v>
      </c>
    </row>
    <row r="1015" spans="1:39" x14ac:dyDescent="0.25">
      <c r="A1015" s="266" t="s">
        <v>118</v>
      </c>
      <c r="B1015" s="266"/>
      <c r="C1015" s="267">
        <v>3.5497299999999998</v>
      </c>
      <c r="D1015" s="266">
        <v>3.6710500000000006</v>
      </c>
      <c r="E1015" s="267">
        <f t="shared" si="200"/>
        <v>1.0341772472835964</v>
      </c>
      <c r="F1015" s="267"/>
      <c r="G1015" s="267">
        <v>2.2850000000000001</v>
      </c>
      <c r="H1015" s="267">
        <v>37823</v>
      </c>
      <c r="I1015" s="267">
        <v>92</v>
      </c>
      <c r="J1015" s="267">
        <v>48</v>
      </c>
      <c r="K1015" s="267">
        <v>112.411</v>
      </c>
      <c r="L1015" s="267">
        <v>1.1721999999999999</v>
      </c>
      <c r="M1015" s="267">
        <v>-0.18110000000000001</v>
      </c>
      <c r="N1015" s="267">
        <v>0.4</v>
      </c>
      <c r="O1015" s="267">
        <v>1.8731</v>
      </c>
      <c r="P1015" s="267">
        <v>6.01</v>
      </c>
      <c r="Q1015" s="267">
        <v>6.01</v>
      </c>
      <c r="R1015" s="267">
        <v>6.01</v>
      </c>
      <c r="S1015" s="267">
        <v>223.8</v>
      </c>
      <c r="T1015" s="267">
        <v>223.8</v>
      </c>
      <c r="U1015" s="267">
        <v>223.8</v>
      </c>
      <c r="V1015" s="267">
        <v>3.78</v>
      </c>
      <c r="W1015" s="267">
        <v>3.78</v>
      </c>
      <c r="X1015" s="267">
        <v>3.78</v>
      </c>
      <c r="Y1015" s="267">
        <v>15</v>
      </c>
      <c r="Z1015" s="267">
        <v>15</v>
      </c>
      <c r="AA1015" s="267">
        <v>15</v>
      </c>
      <c r="AB1015" s="267">
        <v>-0.23200000000000001</v>
      </c>
      <c r="AC1015" s="267">
        <v>-0.23200000000000001</v>
      </c>
      <c r="AD1015" s="267">
        <v>-0.23200000000000001</v>
      </c>
      <c r="AE1015" s="267" t="s">
        <v>48</v>
      </c>
      <c r="AF1015" s="267">
        <v>28.05</v>
      </c>
      <c r="AG1015" s="267">
        <v>8.597859657763983E-6</v>
      </c>
      <c r="AH1015" s="267">
        <v>8.6999999999999994E-2</v>
      </c>
      <c r="AI1015" s="267">
        <v>3.59</v>
      </c>
      <c r="AJ1015" s="267">
        <v>3.9</v>
      </c>
      <c r="AK1015" s="283">
        <v>1.2800000000000001E-13</v>
      </c>
      <c r="AL1015" s="270"/>
      <c r="AM1015" s="275">
        <f t="shared" si="201"/>
        <v>0</v>
      </c>
    </row>
    <row r="1016" spans="1:39" x14ac:dyDescent="0.25">
      <c r="A1016" s="266" t="s">
        <v>118</v>
      </c>
      <c r="B1016" s="266"/>
      <c r="C1016" s="267">
        <v>3.5497299999999998</v>
      </c>
      <c r="D1016" s="266">
        <v>3.68336</v>
      </c>
      <c r="E1016" s="267">
        <f t="shared" si="200"/>
        <v>1.0376451166708454</v>
      </c>
      <c r="F1016" s="267"/>
      <c r="G1016" s="267">
        <v>2.2850000000000001</v>
      </c>
      <c r="H1016" s="267">
        <v>37823</v>
      </c>
      <c r="I1016" s="267">
        <v>92</v>
      </c>
      <c r="J1016" s="267">
        <v>48</v>
      </c>
      <c r="K1016" s="267">
        <v>112.411</v>
      </c>
      <c r="L1016" s="267">
        <v>1.1721999999999999</v>
      </c>
      <c r="M1016" s="267">
        <v>-0.18110000000000001</v>
      </c>
      <c r="N1016" s="267">
        <v>0.4</v>
      </c>
      <c r="O1016" s="267">
        <v>1.8731</v>
      </c>
      <c r="P1016" s="267">
        <v>6.01</v>
      </c>
      <c r="Q1016" s="267">
        <v>6.01</v>
      </c>
      <c r="R1016" s="267">
        <v>6.01</v>
      </c>
      <c r="S1016" s="267">
        <v>223.8</v>
      </c>
      <c r="T1016" s="267">
        <v>223.8</v>
      </c>
      <c r="U1016" s="267">
        <v>223.8</v>
      </c>
      <c r="V1016" s="267">
        <v>3.78</v>
      </c>
      <c r="W1016" s="267">
        <v>3.78</v>
      </c>
      <c r="X1016" s="267">
        <v>3.78</v>
      </c>
      <c r="Y1016" s="267">
        <v>15</v>
      </c>
      <c r="Z1016" s="267">
        <v>15</v>
      </c>
      <c r="AA1016" s="267">
        <v>15</v>
      </c>
      <c r="AB1016" s="267">
        <v>-0.23200000000000001</v>
      </c>
      <c r="AC1016" s="267">
        <v>-0.23200000000000001</v>
      </c>
      <c r="AD1016" s="267">
        <v>-0.23200000000000001</v>
      </c>
      <c r="AE1016" s="267" t="s">
        <v>49</v>
      </c>
      <c r="AF1016" s="267">
        <v>30.07</v>
      </c>
      <c r="AG1016" s="267">
        <v>7.4674534117532306E-6</v>
      </c>
      <c r="AH1016" s="267">
        <v>9.9000000000000005E-2</v>
      </c>
      <c r="AI1016" s="267">
        <v>3.72</v>
      </c>
      <c r="AJ1016" s="267">
        <v>4</v>
      </c>
      <c r="AK1016" s="283">
        <v>2.1700000000000002E-14</v>
      </c>
      <c r="AL1016" s="270"/>
      <c r="AM1016" s="275">
        <f t="shared" si="201"/>
        <v>0</v>
      </c>
    </row>
    <row r="1017" spans="1:39" x14ac:dyDescent="0.25">
      <c r="A1017" s="266" t="s">
        <v>118</v>
      </c>
      <c r="B1017" s="266"/>
      <c r="C1017" s="267">
        <v>3.5497299999999998</v>
      </c>
      <c r="D1017" s="266">
        <v>3.7236700000000007</v>
      </c>
      <c r="E1017" s="267">
        <f t="shared" si="200"/>
        <v>1.049000909928361</v>
      </c>
      <c r="F1017" s="267"/>
      <c r="G1017" s="267">
        <v>2.2850000000000001</v>
      </c>
      <c r="H1017" s="267">
        <v>37823</v>
      </c>
      <c r="I1017" s="267">
        <v>92</v>
      </c>
      <c r="J1017" s="267">
        <v>48</v>
      </c>
      <c r="K1017" s="267">
        <v>112.411</v>
      </c>
      <c r="L1017" s="267">
        <v>1.1721999999999999</v>
      </c>
      <c r="M1017" s="267">
        <v>-0.18110000000000001</v>
      </c>
      <c r="N1017" s="267">
        <v>0.4</v>
      </c>
      <c r="O1017" s="267">
        <v>1.8731</v>
      </c>
      <c r="P1017" s="267">
        <v>6.01</v>
      </c>
      <c r="Q1017" s="267">
        <v>6.01</v>
      </c>
      <c r="R1017" s="267">
        <v>6.01</v>
      </c>
      <c r="S1017" s="267">
        <v>223.8</v>
      </c>
      <c r="T1017" s="267">
        <v>223.8</v>
      </c>
      <c r="U1017" s="267">
        <v>223.8</v>
      </c>
      <c r="V1017" s="267">
        <v>3.78</v>
      </c>
      <c r="W1017" s="267">
        <v>3.78</v>
      </c>
      <c r="X1017" s="267">
        <v>3.78</v>
      </c>
      <c r="Y1017" s="267">
        <v>15</v>
      </c>
      <c r="Z1017" s="267">
        <v>15</v>
      </c>
      <c r="AA1017" s="267">
        <v>15</v>
      </c>
      <c r="AB1017" s="267">
        <v>-0.23200000000000001</v>
      </c>
      <c r="AC1017" s="267">
        <v>-0.23200000000000001</v>
      </c>
      <c r="AD1017" s="267">
        <v>-0.23200000000000001</v>
      </c>
      <c r="AE1017" s="267" t="s">
        <v>50</v>
      </c>
      <c r="AF1017" s="267">
        <v>42.08</v>
      </c>
      <c r="AG1017" s="267">
        <v>4.9578486170417476E-6</v>
      </c>
      <c r="AH1017" s="267">
        <v>0.14199999999999999</v>
      </c>
      <c r="AI1017" s="267">
        <v>4.03</v>
      </c>
      <c r="AJ1017" s="267">
        <v>4.5</v>
      </c>
      <c r="AK1017" s="283">
        <v>1.8300000000000002E-15</v>
      </c>
      <c r="AL1017" s="270"/>
      <c r="AM1017" s="275">
        <f t="shared" si="201"/>
        <v>0</v>
      </c>
    </row>
    <row r="1018" spans="1:39" x14ac:dyDescent="0.25">
      <c r="A1018" s="266" t="s">
        <v>118</v>
      </c>
      <c r="B1018" s="266"/>
      <c r="C1018" s="267">
        <v>3.5497299999999998</v>
      </c>
      <c r="D1018" s="266">
        <v>3.7709000000000006</v>
      </c>
      <c r="E1018" s="267">
        <f t="shared" si="200"/>
        <v>1.0623061472280992</v>
      </c>
      <c r="F1018" s="267"/>
      <c r="G1018" s="267">
        <v>2.2850000000000001</v>
      </c>
      <c r="H1018" s="267">
        <v>37823</v>
      </c>
      <c r="I1018" s="267">
        <v>92</v>
      </c>
      <c r="J1018" s="267">
        <v>48</v>
      </c>
      <c r="K1018" s="267">
        <v>112.411</v>
      </c>
      <c r="L1018" s="267">
        <v>1.1721999999999999</v>
      </c>
      <c r="M1018" s="267">
        <v>-0.18110000000000001</v>
      </c>
      <c r="N1018" s="267">
        <v>0.4</v>
      </c>
      <c r="O1018" s="267">
        <v>1.8731</v>
      </c>
      <c r="P1018" s="267">
        <v>6.01</v>
      </c>
      <c r="Q1018" s="267">
        <v>6.01</v>
      </c>
      <c r="R1018" s="267">
        <v>6.01</v>
      </c>
      <c r="S1018" s="267">
        <v>223.8</v>
      </c>
      <c r="T1018" s="267">
        <v>223.8</v>
      </c>
      <c r="U1018" s="267">
        <v>223.8</v>
      </c>
      <c r="V1018" s="267">
        <v>3.78</v>
      </c>
      <c r="W1018" s="267">
        <v>3.78</v>
      </c>
      <c r="X1018" s="267">
        <v>3.78</v>
      </c>
      <c r="Y1018" s="267">
        <v>15</v>
      </c>
      <c r="Z1018" s="267">
        <v>15</v>
      </c>
      <c r="AA1018" s="267">
        <v>15</v>
      </c>
      <c r="AB1018" s="267">
        <v>-0.23200000000000001</v>
      </c>
      <c r="AC1018" s="267">
        <v>-0.23200000000000001</v>
      </c>
      <c r="AD1018" s="267">
        <v>-0.23200000000000001</v>
      </c>
      <c r="AE1018" s="267" t="s">
        <v>51</v>
      </c>
      <c r="AF1018" s="267">
        <v>44.1</v>
      </c>
      <c r="AG1018" s="267">
        <v>4.5187843755253608E-6</v>
      </c>
      <c r="AH1018" s="267">
        <v>0.152</v>
      </c>
      <c r="AI1018" s="267">
        <v>4.16</v>
      </c>
      <c r="AJ1018" s="267">
        <v>4.3</v>
      </c>
      <c r="AK1018" s="283">
        <v>5.2000000000000001E-18</v>
      </c>
      <c r="AL1018" s="270"/>
      <c r="AM1018" s="275">
        <f t="shared" si="201"/>
        <v>0</v>
      </c>
    </row>
    <row r="1019" spans="1:39" x14ac:dyDescent="0.25">
      <c r="A1019" s="266" t="s">
        <v>118</v>
      </c>
      <c r="B1019" s="266"/>
      <c r="C1019" s="267">
        <v>3.5497299999999998</v>
      </c>
      <c r="D1019" s="266"/>
      <c r="E1019" s="267">
        <f t="shared" si="200"/>
        <v>0</v>
      </c>
      <c r="F1019" s="267"/>
      <c r="G1019" s="267">
        <v>2.2850000000000001</v>
      </c>
      <c r="H1019" s="267">
        <v>37823</v>
      </c>
      <c r="I1019" s="267">
        <v>92</v>
      </c>
      <c r="J1019" s="267">
        <v>48</v>
      </c>
      <c r="K1019" s="267">
        <v>112.411</v>
      </c>
      <c r="L1019" s="267">
        <v>1.1721999999999999</v>
      </c>
      <c r="M1019" s="267">
        <v>-0.18110000000000001</v>
      </c>
      <c r="N1019" s="267">
        <v>0.4</v>
      </c>
      <c r="O1019" s="267">
        <v>1.8731</v>
      </c>
      <c r="P1019" s="267">
        <v>6.01</v>
      </c>
      <c r="Q1019" s="267">
        <v>6.01</v>
      </c>
      <c r="R1019" s="267">
        <v>6.01</v>
      </c>
      <c r="S1019" s="267">
        <v>223.8</v>
      </c>
      <c r="T1019" s="267">
        <v>223.8</v>
      </c>
      <c r="U1019" s="267">
        <v>223.8</v>
      </c>
      <c r="V1019" s="267">
        <v>3.78</v>
      </c>
      <c r="W1019" s="267">
        <v>3.78</v>
      </c>
      <c r="X1019" s="267">
        <v>3.78</v>
      </c>
      <c r="Y1019" s="267">
        <v>15</v>
      </c>
      <c r="Z1019" s="267">
        <v>15</v>
      </c>
      <c r="AA1019" s="267">
        <v>15</v>
      </c>
      <c r="AB1019" s="267">
        <v>-0.23200000000000001</v>
      </c>
      <c r="AC1019" s="267">
        <v>-0.23200000000000001</v>
      </c>
      <c r="AD1019" s="267">
        <v>-0.23200000000000001</v>
      </c>
      <c r="AE1019" s="267" t="s">
        <v>52</v>
      </c>
      <c r="AF1019" s="267">
        <v>58.12</v>
      </c>
      <c r="AG1019" s="267">
        <v>2.9135357642312415E-6</v>
      </c>
      <c r="AH1019" s="267">
        <v>0.2</v>
      </c>
      <c r="AI1019" s="267">
        <v>4.5199999999999996</v>
      </c>
      <c r="AJ1019" s="267">
        <v>4.5</v>
      </c>
      <c r="AK1019" s="269"/>
      <c r="AL1019" s="270"/>
      <c r="AM1019" s="275">
        <f t="shared" si="201"/>
        <v>0</v>
      </c>
    </row>
    <row r="1020" spans="1:39" x14ac:dyDescent="0.25">
      <c r="A1020" s="266" t="s">
        <v>118</v>
      </c>
      <c r="B1020" s="266"/>
      <c r="C1020" s="267">
        <v>3.5497299999999998</v>
      </c>
      <c r="D1020" s="267"/>
      <c r="E1020" s="267">
        <f t="shared" si="200"/>
        <v>0</v>
      </c>
      <c r="F1020" s="267"/>
      <c r="G1020" s="267">
        <v>2.2850000000000001</v>
      </c>
      <c r="H1020" s="267">
        <v>37823</v>
      </c>
      <c r="I1020" s="267">
        <v>92</v>
      </c>
      <c r="J1020" s="267">
        <v>48</v>
      </c>
      <c r="K1020" s="267">
        <v>112.411</v>
      </c>
      <c r="L1020" s="267">
        <v>1.1721999999999999</v>
      </c>
      <c r="M1020" s="267">
        <v>-0.18110000000000001</v>
      </c>
      <c r="N1020" s="267">
        <v>0.4</v>
      </c>
      <c r="O1020" s="267">
        <v>1.8731</v>
      </c>
      <c r="P1020" s="267">
        <v>6.01</v>
      </c>
      <c r="Q1020" s="267">
        <v>6.01</v>
      </c>
      <c r="R1020" s="267">
        <v>6.01</v>
      </c>
      <c r="S1020" s="267">
        <v>223.8</v>
      </c>
      <c r="T1020" s="267">
        <v>223.8</v>
      </c>
      <c r="U1020" s="267">
        <v>223.8</v>
      </c>
      <c r="V1020" s="267">
        <v>3.78</v>
      </c>
      <c r="W1020" s="267">
        <v>3.78</v>
      </c>
      <c r="X1020" s="267">
        <v>3.78</v>
      </c>
      <c r="Y1020" s="267">
        <v>15</v>
      </c>
      <c r="Z1020" s="267">
        <v>15</v>
      </c>
      <c r="AA1020" s="267">
        <v>15</v>
      </c>
      <c r="AB1020" s="267">
        <v>-0.23200000000000001</v>
      </c>
      <c r="AC1020" s="267">
        <v>-0.23200000000000001</v>
      </c>
      <c r="AD1020" s="267">
        <v>-0.23200000000000001</v>
      </c>
      <c r="AE1020" s="267" t="s">
        <v>58</v>
      </c>
      <c r="AF1020" s="267">
        <v>58.12</v>
      </c>
      <c r="AG1020" s="267">
        <v>3.1459786150702568E-6</v>
      </c>
      <c r="AH1020" s="267">
        <v>0.183</v>
      </c>
      <c r="AI1020" s="267">
        <v>4.8</v>
      </c>
      <c r="AJ1020" s="267">
        <v>4.42</v>
      </c>
      <c r="AK1020" s="269"/>
      <c r="AL1020" s="270"/>
      <c r="AM1020" s="275">
        <f t="shared" si="201"/>
        <v>0</v>
      </c>
    </row>
    <row r="1021" spans="1:39" x14ac:dyDescent="0.25">
      <c r="A1021" s="266" t="s">
        <v>118</v>
      </c>
      <c r="B1021" s="266"/>
      <c r="C1021" s="267">
        <v>3.5497299999999998</v>
      </c>
      <c r="D1021" s="266">
        <v>3.7236700000000007</v>
      </c>
      <c r="E1021" s="267">
        <f t="shared" ref="E1021:E1024" si="202">D1021/C1021</f>
        <v>1.049000909928361</v>
      </c>
      <c r="F1021" s="267"/>
      <c r="G1021" s="267">
        <v>2.2850000000000001</v>
      </c>
      <c r="H1021" s="267">
        <v>37823</v>
      </c>
      <c r="I1021" s="267">
        <v>92</v>
      </c>
      <c r="J1021" s="267">
        <v>48</v>
      </c>
      <c r="K1021" s="267">
        <v>112.411</v>
      </c>
      <c r="L1021" s="267">
        <v>1.1721999999999999</v>
      </c>
      <c r="M1021" s="267">
        <v>-0.18110000000000001</v>
      </c>
      <c r="N1021" s="267">
        <v>0.4</v>
      </c>
      <c r="O1021" s="267">
        <v>1.8731</v>
      </c>
      <c r="P1021" s="267">
        <v>6.01</v>
      </c>
      <c r="Q1021" s="267">
        <v>6.01</v>
      </c>
      <c r="R1021" s="267">
        <v>6.01</v>
      </c>
      <c r="S1021" s="267">
        <v>223.8</v>
      </c>
      <c r="T1021" s="267">
        <v>223.8</v>
      </c>
      <c r="U1021" s="267">
        <v>223.8</v>
      </c>
      <c r="V1021" s="267">
        <v>3.78</v>
      </c>
      <c r="W1021" s="267">
        <v>3.78</v>
      </c>
      <c r="X1021" s="267">
        <v>3.78</v>
      </c>
      <c r="Y1021" s="267">
        <v>15</v>
      </c>
      <c r="Z1021" s="267">
        <v>15</v>
      </c>
      <c r="AA1021" s="267">
        <v>15</v>
      </c>
      <c r="AB1021" s="267">
        <v>-0.23200000000000001</v>
      </c>
      <c r="AC1021" s="267">
        <v>-0.23200000000000001</v>
      </c>
      <c r="AD1021" s="267">
        <v>-0.23200000000000001</v>
      </c>
      <c r="AE1021" s="267" t="s">
        <v>53</v>
      </c>
      <c r="AF1021" s="267">
        <v>83.8</v>
      </c>
      <c r="AG1021" s="267"/>
      <c r="AH1021" s="267">
        <v>5.0000000000000001E-3</v>
      </c>
      <c r="AI1021" s="267">
        <v>4</v>
      </c>
      <c r="AJ1021" s="267">
        <v>3.69</v>
      </c>
      <c r="AK1021" s="283">
        <v>7.5000000000000004E-13</v>
      </c>
      <c r="AL1021" s="270"/>
      <c r="AM1021" s="275">
        <f t="shared" si="201"/>
        <v>0</v>
      </c>
    </row>
    <row r="1022" spans="1:39" x14ac:dyDescent="0.25">
      <c r="A1022" s="266" t="s">
        <v>118</v>
      </c>
      <c r="B1022" s="266"/>
      <c r="C1022" s="267">
        <v>3.5497299999999998</v>
      </c>
      <c r="D1022" s="266">
        <v>3.7709000000000006</v>
      </c>
      <c r="E1022" s="267">
        <f t="shared" si="202"/>
        <v>1.0623061472280992</v>
      </c>
      <c r="F1022" s="267"/>
      <c r="G1022" s="267">
        <v>2.2850000000000001</v>
      </c>
      <c r="H1022" s="267">
        <v>37823</v>
      </c>
      <c r="I1022" s="267">
        <v>92</v>
      </c>
      <c r="J1022" s="267">
        <v>48</v>
      </c>
      <c r="K1022" s="267">
        <v>112.411</v>
      </c>
      <c r="L1022" s="267">
        <v>1.1721999999999999</v>
      </c>
      <c r="M1022" s="267">
        <v>-0.18110000000000001</v>
      </c>
      <c r="N1022" s="267">
        <v>0.4</v>
      </c>
      <c r="O1022" s="267">
        <v>1.8731</v>
      </c>
      <c r="P1022" s="267">
        <v>6.01</v>
      </c>
      <c r="Q1022" s="267">
        <v>6.01</v>
      </c>
      <c r="R1022" s="267">
        <v>6.01</v>
      </c>
      <c r="S1022" s="267">
        <v>223.8</v>
      </c>
      <c r="T1022" s="267">
        <v>223.8</v>
      </c>
      <c r="U1022" s="267">
        <v>223.8</v>
      </c>
      <c r="V1022" s="267">
        <v>3.78</v>
      </c>
      <c r="W1022" s="267">
        <v>3.78</v>
      </c>
      <c r="X1022" s="267">
        <v>3.78</v>
      </c>
      <c r="Y1022" s="267">
        <v>15</v>
      </c>
      <c r="Z1022" s="267">
        <v>15</v>
      </c>
      <c r="AA1022" s="267">
        <v>15</v>
      </c>
      <c r="AB1022" s="267">
        <v>-0.23200000000000001</v>
      </c>
      <c r="AC1022" s="267">
        <v>-0.23200000000000001</v>
      </c>
      <c r="AD1022" s="267">
        <v>-0.23200000000000001</v>
      </c>
      <c r="AE1022" s="267" t="s">
        <v>54</v>
      </c>
      <c r="AF1022" s="267">
        <v>131.29</v>
      </c>
      <c r="AG1022" s="267"/>
      <c r="AH1022" s="267">
        <v>8.0000000000000002E-3</v>
      </c>
      <c r="AI1022" s="267">
        <v>4.0999999999999996</v>
      </c>
      <c r="AJ1022" s="267">
        <v>4.0999999999999996</v>
      </c>
      <c r="AK1022" s="283">
        <v>5.2000000000000001E-18</v>
      </c>
      <c r="AL1022" s="270"/>
      <c r="AM1022" s="275">
        <f t="shared" si="201"/>
        <v>0</v>
      </c>
    </row>
    <row r="1023" spans="1:39" x14ac:dyDescent="0.25">
      <c r="A1023" s="266" t="s">
        <v>118</v>
      </c>
      <c r="B1023" s="266"/>
      <c r="C1023" s="267">
        <v>3.5497299999999998</v>
      </c>
      <c r="D1023" s="266"/>
      <c r="E1023" s="267">
        <f t="shared" si="202"/>
        <v>0</v>
      </c>
      <c r="F1023" s="267"/>
      <c r="G1023" s="267">
        <v>2.2850000000000001</v>
      </c>
      <c r="H1023" s="267">
        <v>37823</v>
      </c>
      <c r="I1023" s="267">
        <v>92</v>
      </c>
      <c r="J1023" s="267">
        <v>48</v>
      </c>
      <c r="K1023" s="267">
        <v>112.411</v>
      </c>
      <c r="L1023" s="267">
        <v>1.1721999999999999</v>
      </c>
      <c r="M1023" s="267">
        <v>-0.18110000000000001</v>
      </c>
      <c r="N1023" s="267">
        <v>0.4</v>
      </c>
      <c r="O1023" s="267">
        <v>1.8731</v>
      </c>
      <c r="P1023" s="267">
        <v>6.01</v>
      </c>
      <c r="Q1023" s="267">
        <v>6.01</v>
      </c>
      <c r="R1023" s="267">
        <v>6.01</v>
      </c>
      <c r="S1023" s="267">
        <v>223.8</v>
      </c>
      <c r="T1023" s="267">
        <v>223.8</v>
      </c>
      <c r="U1023" s="267">
        <v>223.8</v>
      </c>
      <c r="V1023" s="267">
        <v>3.78</v>
      </c>
      <c r="W1023" s="267">
        <v>3.78</v>
      </c>
      <c r="X1023" s="267">
        <v>3.78</v>
      </c>
      <c r="Y1023" s="267">
        <v>15</v>
      </c>
      <c r="Z1023" s="267">
        <v>15</v>
      </c>
      <c r="AA1023" s="267">
        <v>15</v>
      </c>
      <c r="AB1023" s="267">
        <v>-0.23200000000000001</v>
      </c>
      <c r="AC1023" s="267">
        <v>-0.23200000000000001</v>
      </c>
      <c r="AD1023" s="267">
        <v>-0.23200000000000001</v>
      </c>
      <c r="AE1023" s="267" t="s">
        <v>55</v>
      </c>
      <c r="AF1023" s="267">
        <v>146.06</v>
      </c>
      <c r="AG1023" s="267"/>
      <c r="AH1023" s="267">
        <v>0.21</v>
      </c>
      <c r="AI1023" s="267">
        <v>5.13</v>
      </c>
      <c r="AJ1023" s="267">
        <v>5.0999999999999996</v>
      </c>
      <c r="AK1023" s="269"/>
      <c r="AL1023" s="270"/>
      <c r="AM1023" s="275">
        <f t="shared" si="201"/>
        <v>0</v>
      </c>
    </row>
    <row r="1024" spans="1:39" x14ac:dyDescent="0.25">
      <c r="A1024" s="266" t="s">
        <v>118</v>
      </c>
      <c r="B1024" s="266"/>
      <c r="C1024" s="267">
        <v>3.5497299999999998</v>
      </c>
      <c r="D1024" s="267"/>
      <c r="E1024" s="267">
        <f t="shared" si="202"/>
        <v>0</v>
      </c>
      <c r="F1024" s="267"/>
      <c r="G1024" s="267">
        <v>2.2850000000000001</v>
      </c>
      <c r="H1024" s="267">
        <v>37823</v>
      </c>
      <c r="I1024" s="267">
        <v>92</v>
      </c>
      <c r="J1024" s="267">
        <v>48</v>
      </c>
      <c r="K1024" s="267">
        <v>112.411</v>
      </c>
      <c r="L1024" s="267">
        <v>1.1721999999999999</v>
      </c>
      <c r="M1024" s="267">
        <v>-0.18110000000000001</v>
      </c>
      <c r="N1024" s="267">
        <v>0.4</v>
      </c>
      <c r="O1024" s="267">
        <v>1.8731</v>
      </c>
      <c r="P1024" s="267">
        <v>6.01</v>
      </c>
      <c r="Q1024" s="267">
        <v>6.01</v>
      </c>
      <c r="R1024" s="267">
        <v>6.01</v>
      </c>
      <c r="S1024" s="267">
        <v>223.8</v>
      </c>
      <c r="T1024" s="267">
        <v>223.8</v>
      </c>
      <c r="U1024" s="267">
        <v>223.8</v>
      </c>
      <c r="V1024" s="267">
        <v>3.78</v>
      </c>
      <c r="W1024" s="267">
        <v>3.78</v>
      </c>
      <c r="X1024" s="267">
        <v>3.78</v>
      </c>
      <c r="Y1024" s="267">
        <v>15</v>
      </c>
      <c r="Z1024" s="267">
        <v>15</v>
      </c>
      <c r="AA1024" s="267">
        <v>15</v>
      </c>
      <c r="AB1024" s="267">
        <v>-0.23200000000000001</v>
      </c>
      <c r="AC1024" s="267">
        <v>-0.23200000000000001</v>
      </c>
      <c r="AD1024" s="267">
        <v>-0.23200000000000001</v>
      </c>
      <c r="AE1024" s="267" t="s">
        <v>56</v>
      </c>
      <c r="AF1024" s="267">
        <v>222</v>
      </c>
      <c r="AG1024" s="267"/>
      <c r="AH1024" s="267">
        <v>8.0000000000000002E-3</v>
      </c>
      <c r="AI1024" s="267">
        <v>4.2</v>
      </c>
      <c r="AJ1024" s="267">
        <v>4.2</v>
      </c>
      <c r="AK1024" s="269">
        <v>7.5999999999999995E-21</v>
      </c>
      <c r="AL1024" s="270"/>
      <c r="AM1024" s="275">
        <f t="shared" si="201"/>
        <v>0</v>
      </c>
    </row>
    <row r="1025" spans="1:39" x14ac:dyDescent="0.25">
      <c r="A1025" s="256" t="s">
        <v>119</v>
      </c>
      <c r="B1025" s="256"/>
      <c r="C1025" s="257">
        <v>3.4710100000000002</v>
      </c>
      <c r="D1025" s="257">
        <v>3.47776</v>
      </c>
      <c r="E1025" s="257">
        <f t="shared" si="200"/>
        <v>1.0019446789263067</v>
      </c>
      <c r="F1025" s="257"/>
      <c r="G1025" s="257">
        <v>2.13</v>
      </c>
      <c r="H1025" s="257">
        <v>41588</v>
      </c>
      <c r="I1025" s="257">
        <v>71</v>
      </c>
      <c r="J1025" s="257">
        <v>12</v>
      </c>
      <c r="K1025" s="257">
        <v>24.305</v>
      </c>
      <c r="L1025" s="257">
        <v>1.6977</v>
      </c>
      <c r="M1025" s="257">
        <v>-0.19040000000000001</v>
      </c>
      <c r="N1025" s="257">
        <v>0.4</v>
      </c>
      <c r="O1025" s="257">
        <v>1.8731</v>
      </c>
      <c r="P1025" s="257">
        <v>6.01</v>
      </c>
      <c r="Q1025" s="257">
        <v>6.01</v>
      </c>
      <c r="R1025" s="257">
        <v>6.01</v>
      </c>
      <c r="S1025" s="257">
        <v>223.8</v>
      </c>
      <c r="T1025" s="257">
        <v>223.8</v>
      </c>
      <c r="U1025" s="257">
        <v>223.8</v>
      </c>
      <c r="V1025" s="257">
        <v>3.78</v>
      </c>
      <c r="W1025" s="257">
        <v>3.78</v>
      </c>
      <c r="X1025" s="257">
        <v>3.78</v>
      </c>
      <c r="Y1025" s="257">
        <v>15</v>
      </c>
      <c r="Z1025" s="257">
        <v>15</v>
      </c>
      <c r="AA1025" s="257">
        <v>15</v>
      </c>
      <c r="AB1025" s="257">
        <v>-0.22600000000000001</v>
      </c>
      <c r="AC1025" s="257">
        <v>-0.22600000000000001</v>
      </c>
      <c r="AD1025" s="257">
        <v>-0.22600000000000001</v>
      </c>
      <c r="AE1025" s="257" t="s">
        <v>42</v>
      </c>
      <c r="AF1025" s="257">
        <v>4.0019999999999998</v>
      </c>
      <c r="AG1025" s="258">
        <v>1.213598928416634E-4</v>
      </c>
      <c r="AH1025" s="257">
        <v>-0.39</v>
      </c>
      <c r="AI1025" s="257">
        <v>2.66</v>
      </c>
      <c r="AJ1025" s="257">
        <v>2.6</v>
      </c>
      <c r="AK1025" s="259">
        <v>4.4999999999999999E-8</v>
      </c>
      <c r="AL1025" s="260"/>
      <c r="AM1025" s="261">
        <f t="shared" si="201"/>
        <v>0</v>
      </c>
    </row>
    <row r="1026" spans="1:39" x14ac:dyDescent="0.25">
      <c r="A1026" s="256" t="s">
        <v>119</v>
      </c>
      <c r="B1026" s="256"/>
      <c r="C1026" s="257">
        <v>3.4710100000000002</v>
      </c>
      <c r="D1026" s="257">
        <v>3.4875799999999999</v>
      </c>
      <c r="E1026" s="257">
        <f t="shared" si="200"/>
        <v>1.0047738266383559</v>
      </c>
      <c r="F1026" s="257"/>
      <c r="G1026" s="257">
        <v>2.13</v>
      </c>
      <c r="H1026" s="257">
        <v>41588</v>
      </c>
      <c r="I1026" s="257">
        <v>71</v>
      </c>
      <c r="J1026" s="257">
        <v>12</v>
      </c>
      <c r="K1026" s="257">
        <v>24.305</v>
      </c>
      <c r="L1026" s="257">
        <v>1.6977</v>
      </c>
      <c r="M1026" s="257">
        <v>-0.19040000000000001</v>
      </c>
      <c r="N1026" s="257">
        <v>0.4</v>
      </c>
      <c r="O1026" s="257">
        <v>1.8731</v>
      </c>
      <c r="P1026" s="257">
        <v>6.01</v>
      </c>
      <c r="Q1026" s="257">
        <v>6.01</v>
      </c>
      <c r="R1026" s="257">
        <v>6.01</v>
      </c>
      <c r="S1026" s="257">
        <v>223.8</v>
      </c>
      <c r="T1026" s="257">
        <v>223.8</v>
      </c>
      <c r="U1026" s="257">
        <v>223.8</v>
      </c>
      <c r="V1026" s="257">
        <v>3.78</v>
      </c>
      <c r="W1026" s="257">
        <v>3.78</v>
      </c>
      <c r="X1026" s="257">
        <v>3.78</v>
      </c>
      <c r="Y1026" s="257">
        <v>15</v>
      </c>
      <c r="Z1026" s="257">
        <v>15</v>
      </c>
      <c r="AA1026" s="257">
        <v>15</v>
      </c>
      <c r="AB1026" s="257">
        <v>-0.22600000000000001</v>
      </c>
      <c r="AC1026" s="257">
        <v>-0.22600000000000001</v>
      </c>
      <c r="AD1026" s="257">
        <v>-0.22600000000000001</v>
      </c>
      <c r="AE1026" s="257" t="s">
        <v>43</v>
      </c>
      <c r="AF1026" s="257">
        <v>2.0099999999999998</v>
      </c>
      <c r="AG1026" s="258">
        <v>1.0828692705685033E-4</v>
      </c>
      <c r="AH1026" s="257">
        <v>-0.217</v>
      </c>
      <c r="AI1026" s="257">
        <v>2.76</v>
      </c>
      <c r="AJ1026" s="257">
        <v>2.89</v>
      </c>
      <c r="AK1026" s="259">
        <v>2.1999999999999998E-8</v>
      </c>
      <c r="AL1026" s="260">
        <v>0.01</v>
      </c>
      <c r="AM1026" s="261">
        <f t="shared" si="201"/>
        <v>21999.999999999996</v>
      </c>
    </row>
    <row r="1027" spans="1:39" x14ac:dyDescent="0.25">
      <c r="A1027" s="256" t="s">
        <v>119</v>
      </c>
      <c r="B1027" s="256"/>
      <c r="C1027" s="257">
        <v>3.4710100000000002</v>
      </c>
      <c r="D1027" s="257">
        <v>3.5063499999999999</v>
      </c>
      <c r="E1027" s="257">
        <f t="shared" si="200"/>
        <v>1.0101814745563971</v>
      </c>
      <c r="F1027" s="257"/>
      <c r="G1027" s="257">
        <v>2.13</v>
      </c>
      <c r="H1027" s="257">
        <v>41588</v>
      </c>
      <c r="I1027" s="257">
        <v>71</v>
      </c>
      <c r="J1027" s="257">
        <v>12</v>
      </c>
      <c r="K1027" s="257">
        <v>24.305</v>
      </c>
      <c r="L1027" s="257">
        <v>1.6977</v>
      </c>
      <c r="M1027" s="257">
        <v>-0.19040000000000001</v>
      </c>
      <c r="N1027" s="257">
        <v>0.4</v>
      </c>
      <c r="O1027" s="257">
        <v>1.8731</v>
      </c>
      <c r="P1027" s="257">
        <v>6.01</v>
      </c>
      <c r="Q1027" s="257">
        <v>6.01</v>
      </c>
      <c r="R1027" s="257">
        <v>6.01</v>
      </c>
      <c r="S1027" s="257">
        <v>223.8</v>
      </c>
      <c r="T1027" s="257">
        <v>223.8</v>
      </c>
      <c r="U1027" s="257">
        <v>223.8</v>
      </c>
      <c r="V1027" s="257">
        <v>3.78</v>
      </c>
      <c r="W1027" s="257">
        <v>3.78</v>
      </c>
      <c r="X1027" s="257">
        <v>3.78</v>
      </c>
      <c r="Y1027" s="257">
        <v>15</v>
      </c>
      <c r="Z1027" s="257">
        <v>15</v>
      </c>
      <c r="AA1027" s="257">
        <v>15</v>
      </c>
      <c r="AB1027" s="257">
        <v>-0.22600000000000001</v>
      </c>
      <c r="AC1027" s="257">
        <v>-0.22600000000000001</v>
      </c>
      <c r="AD1027" s="257">
        <v>-0.22600000000000001</v>
      </c>
      <c r="AE1027" s="257" t="s">
        <v>44</v>
      </c>
      <c r="AF1027" s="257">
        <v>31.998999999999999</v>
      </c>
      <c r="AG1027" s="258">
        <v>1.5402755908922099E-5</v>
      </c>
      <c r="AH1027" s="257">
        <v>2.1999999999999999E-2</v>
      </c>
      <c r="AI1027" s="257">
        <v>2.94</v>
      </c>
      <c r="AJ1027" s="257">
        <v>3.46</v>
      </c>
      <c r="AK1027" s="259">
        <v>4.5E-10</v>
      </c>
      <c r="AL1027" s="260"/>
      <c r="AM1027" s="261">
        <f t="shared" si="201"/>
        <v>0</v>
      </c>
    </row>
    <row r="1028" spans="1:39" x14ac:dyDescent="0.25">
      <c r="A1028" s="256" t="s">
        <v>119</v>
      </c>
      <c r="B1028" s="256"/>
      <c r="C1028" s="257">
        <v>3.4710100000000002</v>
      </c>
      <c r="D1028" s="256">
        <v>3.4897300000000002</v>
      </c>
      <c r="E1028" s="257">
        <f t="shared" si="200"/>
        <v>1.0053932428889574</v>
      </c>
      <c r="F1028" s="257"/>
      <c r="G1028" s="257">
        <v>2.13</v>
      </c>
      <c r="H1028" s="257">
        <v>41588</v>
      </c>
      <c r="I1028" s="257">
        <v>71</v>
      </c>
      <c r="J1028" s="257">
        <v>12</v>
      </c>
      <c r="K1028" s="257">
        <v>24.305</v>
      </c>
      <c r="L1028" s="257">
        <v>1.6977</v>
      </c>
      <c r="M1028" s="257">
        <v>-0.19040000000000001</v>
      </c>
      <c r="N1028" s="257">
        <v>0.4</v>
      </c>
      <c r="O1028" s="257">
        <v>1.8731</v>
      </c>
      <c r="P1028" s="257">
        <v>6.01</v>
      </c>
      <c r="Q1028" s="257">
        <v>6.01</v>
      </c>
      <c r="R1028" s="257">
        <v>6.01</v>
      </c>
      <c r="S1028" s="257">
        <v>223.8</v>
      </c>
      <c r="T1028" s="257">
        <v>223.8</v>
      </c>
      <c r="U1028" s="257">
        <v>223.8</v>
      </c>
      <c r="V1028" s="257">
        <v>3.78</v>
      </c>
      <c r="W1028" s="257">
        <v>3.78</v>
      </c>
      <c r="X1028" s="257">
        <v>3.78</v>
      </c>
      <c r="Y1028" s="257">
        <v>15</v>
      </c>
      <c r="Z1028" s="257">
        <v>15</v>
      </c>
      <c r="AA1028" s="257">
        <v>15</v>
      </c>
      <c r="AB1028" s="257">
        <v>-0.22600000000000001</v>
      </c>
      <c r="AC1028" s="257">
        <v>-0.22600000000000001</v>
      </c>
      <c r="AD1028" s="257">
        <v>-0.22600000000000001</v>
      </c>
      <c r="AE1028" s="257" t="s">
        <v>45</v>
      </c>
      <c r="AF1028" s="257">
        <v>44.01</v>
      </c>
      <c r="AG1028" s="258">
        <v>8.9625087063364713E-6</v>
      </c>
      <c r="AH1028" s="257">
        <v>0.22500000000000001</v>
      </c>
      <c r="AI1028" s="257">
        <v>3.24</v>
      </c>
      <c r="AJ1028" s="257">
        <v>3.3</v>
      </c>
      <c r="AK1028" s="259">
        <v>5.1999999999999996E-10</v>
      </c>
      <c r="AL1028" s="260">
        <v>9.821606026635718E-3</v>
      </c>
      <c r="AM1028" s="261">
        <f t="shared" si="201"/>
        <v>510.72351338505723</v>
      </c>
    </row>
    <row r="1029" spans="1:39" x14ac:dyDescent="0.25">
      <c r="A1029" s="256" t="s">
        <v>119</v>
      </c>
      <c r="B1029" s="256"/>
      <c r="C1029" s="257">
        <v>3.4710100000000002</v>
      </c>
      <c r="D1029" s="256">
        <v>3.52549</v>
      </c>
      <c r="E1029" s="257">
        <f t="shared" si="200"/>
        <v>1.0156957196896581</v>
      </c>
      <c r="F1029" s="257"/>
      <c r="G1029" s="257">
        <v>2.13</v>
      </c>
      <c r="H1029" s="257">
        <v>41588</v>
      </c>
      <c r="I1029" s="257">
        <v>71</v>
      </c>
      <c r="J1029" s="257">
        <v>12</v>
      </c>
      <c r="K1029" s="257">
        <v>24.305</v>
      </c>
      <c r="L1029" s="257">
        <v>1.6977</v>
      </c>
      <c r="M1029" s="257">
        <v>-0.19040000000000001</v>
      </c>
      <c r="N1029" s="257">
        <v>0.4</v>
      </c>
      <c r="O1029" s="257">
        <v>1.8731</v>
      </c>
      <c r="P1029" s="257">
        <v>6.01</v>
      </c>
      <c r="Q1029" s="257">
        <v>6.01</v>
      </c>
      <c r="R1029" s="257">
        <v>6.01</v>
      </c>
      <c r="S1029" s="257">
        <v>223.8</v>
      </c>
      <c r="T1029" s="257">
        <v>223.8</v>
      </c>
      <c r="U1029" s="257">
        <v>223.8</v>
      </c>
      <c r="V1029" s="257">
        <v>3.78</v>
      </c>
      <c r="W1029" s="257">
        <v>3.78</v>
      </c>
      <c r="X1029" s="257">
        <v>3.78</v>
      </c>
      <c r="Y1029" s="257">
        <v>15</v>
      </c>
      <c r="Z1029" s="257">
        <v>15</v>
      </c>
      <c r="AA1029" s="257">
        <v>15</v>
      </c>
      <c r="AB1029" s="257">
        <v>-0.22600000000000001</v>
      </c>
      <c r="AC1029" s="257">
        <v>-0.22600000000000001</v>
      </c>
      <c r="AD1029" s="257">
        <v>-0.22600000000000001</v>
      </c>
      <c r="AE1029" s="257" t="s">
        <v>46</v>
      </c>
      <c r="AF1029" s="257">
        <v>28</v>
      </c>
      <c r="AG1029" s="258">
        <v>1.4859953853764374E-5</v>
      </c>
      <c r="AH1029" s="257">
        <v>3.6999999999999998E-2</v>
      </c>
      <c r="AI1029" s="257">
        <v>3.13</v>
      </c>
      <c r="AJ1029" s="257">
        <v>3.64</v>
      </c>
      <c r="AK1029" s="264">
        <v>8.2999999999999998E-11</v>
      </c>
      <c r="AL1029" s="260">
        <v>10.213716294793244</v>
      </c>
      <c r="AM1029" s="261">
        <f t="shared" si="201"/>
        <v>84773.845246783923</v>
      </c>
    </row>
    <row r="1030" spans="1:39" x14ac:dyDescent="0.25">
      <c r="A1030" s="256" t="s">
        <v>119</v>
      </c>
      <c r="B1030" s="256"/>
      <c r="C1030" s="257">
        <v>3.4710100000000002</v>
      </c>
      <c r="D1030" s="256">
        <v>3.5842499999999999</v>
      </c>
      <c r="E1030" s="257">
        <f t="shared" si="200"/>
        <v>1.0326245098688853</v>
      </c>
      <c r="F1030" s="257"/>
      <c r="G1030" s="257">
        <v>2.13</v>
      </c>
      <c r="H1030" s="257">
        <v>41588</v>
      </c>
      <c r="I1030" s="257">
        <v>71</v>
      </c>
      <c r="J1030" s="257">
        <v>12</v>
      </c>
      <c r="K1030" s="257">
        <v>24.305</v>
      </c>
      <c r="L1030" s="257">
        <v>1.6977</v>
      </c>
      <c r="M1030" s="257">
        <v>-0.19040000000000001</v>
      </c>
      <c r="N1030" s="257">
        <v>0.4</v>
      </c>
      <c r="O1030" s="257">
        <v>1.8731</v>
      </c>
      <c r="P1030" s="257">
        <v>6.01</v>
      </c>
      <c r="Q1030" s="257">
        <v>6.01</v>
      </c>
      <c r="R1030" s="257">
        <v>6.01</v>
      </c>
      <c r="S1030" s="257">
        <v>223.8</v>
      </c>
      <c r="T1030" s="257">
        <v>223.8</v>
      </c>
      <c r="U1030" s="257">
        <v>223.8</v>
      </c>
      <c r="V1030" s="257">
        <v>3.78</v>
      </c>
      <c r="W1030" s="257">
        <v>3.78</v>
      </c>
      <c r="X1030" s="257">
        <v>3.78</v>
      </c>
      <c r="Y1030" s="257">
        <v>15</v>
      </c>
      <c r="Z1030" s="257">
        <v>15</v>
      </c>
      <c r="AA1030" s="257">
        <v>15</v>
      </c>
      <c r="AB1030" s="257">
        <v>-0.22600000000000001</v>
      </c>
      <c r="AC1030" s="257">
        <v>-0.22600000000000001</v>
      </c>
      <c r="AD1030" s="257">
        <v>-0.22600000000000001</v>
      </c>
      <c r="AE1030" s="257" t="s">
        <v>47</v>
      </c>
      <c r="AF1030" s="257">
        <v>16.04</v>
      </c>
      <c r="AG1030" s="258">
        <v>1.6328551327402565E-5</v>
      </c>
      <c r="AH1030" s="257">
        <v>1.0999999999999999E-2</v>
      </c>
      <c r="AI1030" s="257">
        <v>3.25</v>
      </c>
      <c r="AJ1030" s="257">
        <v>3.8</v>
      </c>
      <c r="AK1030" s="264">
        <v>3.3000000000000001E-13</v>
      </c>
      <c r="AL1030" s="260">
        <v>0.36524426122685255</v>
      </c>
      <c r="AM1030" s="261">
        <f t="shared" si="201"/>
        <v>12.053060620486136</v>
      </c>
    </row>
    <row r="1031" spans="1:39" x14ac:dyDescent="0.25">
      <c r="A1031" s="256" t="s">
        <v>119</v>
      </c>
      <c r="B1031" s="256"/>
      <c r="C1031" s="257">
        <v>3.4710100000000002</v>
      </c>
      <c r="D1031" s="256">
        <v>3.5932300000000001</v>
      </c>
      <c r="E1031" s="257">
        <f t="shared" si="200"/>
        <v>1.0352116530923277</v>
      </c>
      <c r="F1031" s="257"/>
      <c r="G1031" s="257">
        <v>2.13</v>
      </c>
      <c r="H1031" s="257">
        <v>41588</v>
      </c>
      <c r="I1031" s="257">
        <v>71</v>
      </c>
      <c r="J1031" s="257">
        <v>12</v>
      </c>
      <c r="K1031" s="257">
        <v>24.305</v>
      </c>
      <c r="L1031" s="257">
        <v>1.6977</v>
      </c>
      <c r="M1031" s="257">
        <v>-0.19040000000000001</v>
      </c>
      <c r="N1031" s="257">
        <v>0.4</v>
      </c>
      <c r="O1031" s="257">
        <v>1.8731</v>
      </c>
      <c r="P1031" s="257">
        <v>6.01</v>
      </c>
      <c r="Q1031" s="257">
        <v>6.01</v>
      </c>
      <c r="R1031" s="257">
        <v>6.01</v>
      </c>
      <c r="S1031" s="257">
        <v>223.8</v>
      </c>
      <c r="T1031" s="257">
        <v>223.8</v>
      </c>
      <c r="U1031" s="257">
        <v>223.8</v>
      </c>
      <c r="V1031" s="257">
        <v>3.78</v>
      </c>
      <c r="W1031" s="257">
        <v>3.78</v>
      </c>
      <c r="X1031" s="257">
        <v>3.78</v>
      </c>
      <c r="Y1031" s="257">
        <v>15</v>
      </c>
      <c r="Z1031" s="257">
        <v>15</v>
      </c>
      <c r="AA1031" s="257">
        <v>15</v>
      </c>
      <c r="AB1031" s="257">
        <v>-0.22600000000000001</v>
      </c>
      <c r="AC1031" s="257">
        <v>-0.22600000000000001</v>
      </c>
      <c r="AD1031" s="257">
        <v>-0.22600000000000001</v>
      </c>
      <c r="AE1031" s="257" t="s">
        <v>48</v>
      </c>
      <c r="AF1031" s="257">
        <v>28.05</v>
      </c>
      <c r="AG1031" s="257">
        <v>8.597859657763983E-6</v>
      </c>
      <c r="AH1031" s="257">
        <v>8.6999999999999994E-2</v>
      </c>
      <c r="AI1031" s="257">
        <v>3.59</v>
      </c>
      <c r="AJ1031" s="257">
        <v>3.9</v>
      </c>
      <c r="AK1031" s="283">
        <v>2.1399999999999999E-14</v>
      </c>
      <c r="AL1031" s="260">
        <v>4.3769751219031114</v>
      </c>
      <c r="AM1031" s="265">
        <f t="shared" si="201"/>
        <v>9.3667267608726572</v>
      </c>
    </row>
    <row r="1032" spans="1:39" x14ac:dyDescent="0.25">
      <c r="A1032" s="256" t="s">
        <v>119</v>
      </c>
      <c r="B1032" s="256"/>
      <c r="C1032" s="257">
        <v>3.4710100000000002</v>
      </c>
      <c r="D1032" s="256">
        <v>3.6078399999999999</v>
      </c>
      <c r="E1032" s="257">
        <f t="shared" si="200"/>
        <v>1.0394208025906004</v>
      </c>
      <c r="F1032" s="257"/>
      <c r="G1032" s="257">
        <v>2.13</v>
      </c>
      <c r="H1032" s="257">
        <v>41588</v>
      </c>
      <c r="I1032" s="257">
        <v>71</v>
      </c>
      <c r="J1032" s="257">
        <v>12</v>
      </c>
      <c r="K1032" s="257">
        <v>24.305</v>
      </c>
      <c r="L1032" s="257">
        <v>1.6977</v>
      </c>
      <c r="M1032" s="257">
        <v>-0.19040000000000001</v>
      </c>
      <c r="N1032" s="257">
        <v>0.4</v>
      </c>
      <c r="O1032" s="257">
        <v>1.8731</v>
      </c>
      <c r="P1032" s="257">
        <v>6.01</v>
      </c>
      <c r="Q1032" s="257">
        <v>6.01</v>
      </c>
      <c r="R1032" s="257">
        <v>6.01</v>
      </c>
      <c r="S1032" s="257">
        <v>223.8</v>
      </c>
      <c r="T1032" s="257">
        <v>223.8</v>
      </c>
      <c r="U1032" s="257">
        <v>223.8</v>
      </c>
      <c r="V1032" s="257">
        <v>3.78</v>
      </c>
      <c r="W1032" s="257">
        <v>3.78</v>
      </c>
      <c r="X1032" s="257">
        <v>3.78</v>
      </c>
      <c r="Y1032" s="257">
        <v>15</v>
      </c>
      <c r="Z1032" s="257">
        <v>15</v>
      </c>
      <c r="AA1032" s="257">
        <v>15</v>
      </c>
      <c r="AB1032" s="257">
        <v>-0.22600000000000001</v>
      </c>
      <c r="AC1032" s="257">
        <v>-0.22600000000000001</v>
      </c>
      <c r="AD1032" s="257">
        <v>-0.22600000000000001</v>
      </c>
      <c r="AE1032" s="257" t="s">
        <v>49</v>
      </c>
      <c r="AF1032" s="257">
        <v>30.07</v>
      </c>
      <c r="AG1032" s="257">
        <v>7.4674534117532306E-6</v>
      </c>
      <c r="AH1032" s="257">
        <v>9.9000000000000005E-2</v>
      </c>
      <c r="AI1032" s="257">
        <v>3.72</v>
      </c>
      <c r="AJ1032" s="257">
        <v>4</v>
      </c>
      <c r="AK1032" s="283">
        <v>3.1999999999999999E-15</v>
      </c>
      <c r="AL1032" s="260"/>
      <c r="AM1032" s="265">
        <f t="shared" si="201"/>
        <v>0</v>
      </c>
    </row>
    <row r="1033" spans="1:39" x14ac:dyDescent="0.25">
      <c r="A1033" s="256" t="s">
        <v>119</v>
      </c>
      <c r="B1033" s="256"/>
      <c r="C1033" s="257">
        <v>3.4710100000000002</v>
      </c>
      <c r="D1033" s="256">
        <v>3.64561</v>
      </c>
      <c r="E1033" s="257">
        <f t="shared" si="200"/>
        <v>1.0503023615604679</v>
      </c>
      <c r="F1033" s="257"/>
      <c r="G1033" s="257">
        <v>2.13</v>
      </c>
      <c r="H1033" s="257">
        <v>41588</v>
      </c>
      <c r="I1033" s="257">
        <v>71</v>
      </c>
      <c r="J1033" s="257">
        <v>12</v>
      </c>
      <c r="K1033" s="257">
        <v>24.305</v>
      </c>
      <c r="L1033" s="257">
        <v>1.6977</v>
      </c>
      <c r="M1033" s="257">
        <v>-0.19040000000000001</v>
      </c>
      <c r="N1033" s="257">
        <v>0.4</v>
      </c>
      <c r="O1033" s="257">
        <v>1.8731</v>
      </c>
      <c r="P1033" s="257">
        <v>6.01</v>
      </c>
      <c r="Q1033" s="257">
        <v>6.01</v>
      </c>
      <c r="R1033" s="257">
        <v>6.01</v>
      </c>
      <c r="S1033" s="257">
        <v>223.8</v>
      </c>
      <c r="T1033" s="257">
        <v>223.8</v>
      </c>
      <c r="U1033" s="257">
        <v>223.8</v>
      </c>
      <c r="V1033" s="257">
        <v>3.78</v>
      </c>
      <c r="W1033" s="257">
        <v>3.78</v>
      </c>
      <c r="X1033" s="257">
        <v>3.78</v>
      </c>
      <c r="Y1033" s="257">
        <v>15</v>
      </c>
      <c r="Z1033" s="257">
        <v>15</v>
      </c>
      <c r="AA1033" s="257">
        <v>15</v>
      </c>
      <c r="AB1033" s="257">
        <v>-0.22600000000000001</v>
      </c>
      <c r="AC1033" s="257">
        <v>-0.22600000000000001</v>
      </c>
      <c r="AD1033" s="257">
        <v>-0.22600000000000001</v>
      </c>
      <c r="AE1033" s="257" t="s">
        <v>50</v>
      </c>
      <c r="AF1033" s="257">
        <v>42.08</v>
      </c>
      <c r="AG1033" s="257">
        <v>4.9578486170417476E-6</v>
      </c>
      <c r="AH1033" s="257">
        <v>0.14199999999999999</v>
      </c>
      <c r="AI1033" s="257">
        <v>4.03</v>
      </c>
      <c r="AJ1033" s="257">
        <v>4.5</v>
      </c>
      <c r="AK1033" s="283">
        <v>3.1199999999999999E-16</v>
      </c>
      <c r="AL1033" s="260"/>
      <c r="AM1033" s="265">
        <f t="shared" si="201"/>
        <v>0</v>
      </c>
    </row>
    <row r="1034" spans="1:39" x14ac:dyDescent="0.25">
      <c r="A1034" s="256" t="s">
        <v>119</v>
      </c>
      <c r="B1034" s="256"/>
      <c r="C1034" s="257">
        <v>3.4710100000000002</v>
      </c>
      <c r="D1034" s="256">
        <v>3.6938200000000001</v>
      </c>
      <c r="E1034" s="257">
        <f t="shared" si="200"/>
        <v>1.0641916906030233</v>
      </c>
      <c r="F1034" s="257"/>
      <c r="G1034" s="257">
        <v>2.13</v>
      </c>
      <c r="H1034" s="257">
        <v>41588</v>
      </c>
      <c r="I1034" s="257">
        <v>71</v>
      </c>
      <c r="J1034" s="257">
        <v>12</v>
      </c>
      <c r="K1034" s="257">
        <v>24.305</v>
      </c>
      <c r="L1034" s="257">
        <v>1.6977</v>
      </c>
      <c r="M1034" s="257">
        <v>-0.19040000000000001</v>
      </c>
      <c r="N1034" s="257">
        <v>0.4</v>
      </c>
      <c r="O1034" s="257">
        <v>1.8731</v>
      </c>
      <c r="P1034" s="257">
        <v>6.01</v>
      </c>
      <c r="Q1034" s="257">
        <v>6.01</v>
      </c>
      <c r="R1034" s="257">
        <v>6.01</v>
      </c>
      <c r="S1034" s="257">
        <v>223.8</v>
      </c>
      <c r="T1034" s="257">
        <v>223.8</v>
      </c>
      <c r="U1034" s="257">
        <v>223.8</v>
      </c>
      <c r="V1034" s="257">
        <v>3.78</v>
      </c>
      <c r="W1034" s="257">
        <v>3.78</v>
      </c>
      <c r="X1034" s="257">
        <v>3.78</v>
      </c>
      <c r="Y1034" s="257">
        <v>15</v>
      </c>
      <c r="Z1034" s="257">
        <v>15</v>
      </c>
      <c r="AA1034" s="257">
        <v>15</v>
      </c>
      <c r="AB1034" s="257">
        <v>-0.22600000000000001</v>
      </c>
      <c r="AC1034" s="257">
        <v>-0.22600000000000001</v>
      </c>
      <c r="AD1034" s="257">
        <v>-0.22600000000000001</v>
      </c>
      <c r="AE1034" s="257" t="s">
        <v>51</v>
      </c>
      <c r="AF1034" s="257">
        <v>44.1</v>
      </c>
      <c r="AG1034" s="257">
        <v>4.5187843755253608E-6</v>
      </c>
      <c r="AH1034" s="257">
        <v>0.152</v>
      </c>
      <c r="AI1034" s="257">
        <v>4.16</v>
      </c>
      <c r="AJ1034" s="257">
        <v>4.3</v>
      </c>
      <c r="AK1034" s="283">
        <v>1.8000000000000001E-19</v>
      </c>
      <c r="AL1034" s="260"/>
      <c r="AM1034" s="265">
        <f t="shared" si="201"/>
        <v>0</v>
      </c>
    </row>
    <row r="1035" spans="1:39" x14ac:dyDescent="0.25">
      <c r="A1035" s="256" t="s">
        <v>119</v>
      </c>
      <c r="B1035" s="256"/>
      <c r="C1035" s="257">
        <v>3.4710100000000002</v>
      </c>
      <c r="D1035" s="256"/>
      <c r="E1035" s="257">
        <f t="shared" si="200"/>
        <v>0</v>
      </c>
      <c r="F1035" s="257"/>
      <c r="G1035" s="257">
        <v>2.13</v>
      </c>
      <c r="H1035" s="257">
        <v>41588</v>
      </c>
      <c r="I1035" s="257">
        <v>71</v>
      </c>
      <c r="J1035" s="257">
        <v>12</v>
      </c>
      <c r="K1035" s="257">
        <v>24.305</v>
      </c>
      <c r="L1035" s="257">
        <v>1.6977</v>
      </c>
      <c r="M1035" s="257">
        <v>-0.19040000000000001</v>
      </c>
      <c r="N1035" s="257">
        <v>0.4</v>
      </c>
      <c r="O1035" s="257">
        <v>1.8731</v>
      </c>
      <c r="P1035" s="257">
        <v>6.01</v>
      </c>
      <c r="Q1035" s="257">
        <v>6.01</v>
      </c>
      <c r="R1035" s="257">
        <v>6.01</v>
      </c>
      <c r="S1035" s="257">
        <v>223.8</v>
      </c>
      <c r="T1035" s="257">
        <v>223.8</v>
      </c>
      <c r="U1035" s="257">
        <v>223.8</v>
      </c>
      <c r="V1035" s="257">
        <v>3.78</v>
      </c>
      <c r="W1035" s="257">
        <v>3.78</v>
      </c>
      <c r="X1035" s="257">
        <v>3.78</v>
      </c>
      <c r="Y1035" s="257">
        <v>15</v>
      </c>
      <c r="Z1035" s="257">
        <v>15</v>
      </c>
      <c r="AA1035" s="257">
        <v>15</v>
      </c>
      <c r="AB1035" s="257">
        <v>-0.22600000000000001</v>
      </c>
      <c r="AC1035" s="257">
        <v>-0.22600000000000001</v>
      </c>
      <c r="AD1035" s="257">
        <v>-0.22600000000000001</v>
      </c>
      <c r="AE1035" s="257" t="s">
        <v>52</v>
      </c>
      <c r="AF1035" s="257">
        <v>58.12</v>
      </c>
      <c r="AG1035" s="257">
        <v>2.9135357642312415E-6</v>
      </c>
      <c r="AH1035" s="257">
        <v>0.2</v>
      </c>
      <c r="AI1035" s="257">
        <v>4.5199999999999996</v>
      </c>
      <c r="AJ1035" s="257">
        <v>4.5</v>
      </c>
      <c r="AK1035" s="259"/>
      <c r="AL1035" s="260"/>
      <c r="AM1035" s="265">
        <f t="shared" si="201"/>
        <v>0</v>
      </c>
    </row>
    <row r="1036" spans="1:39" x14ac:dyDescent="0.25">
      <c r="A1036" s="256" t="s">
        <v>119</v>
      </c>
      <c r="B1036" s="256"/>
      <c r="C1036" s="257">
        <v>3.4710100000000002</v>
      </c>
      <c r="D1036" s="257"/>
      <c r="E1036" s="257">
        <f t="shared" si="200"/>
        <v>0</v>
      </c>
      <c r="F1036" s="257"/>
      <c r="G1036" s="257">
        <v>2.13</v>
      </c>
      <c r="H1036" s="257">
        <v>41588</v>
      </c>
      <c r="I1036" s="257">
        <v>71</v>
      </c>
      <c r="J1036" s="257">
        <v>12</v>
      </c>
      <c r="K1036" s="257">
        <v>24.305</v>
      </c>
      <c r="L1036" s="257">
        <v>1.6977</v>
      </c>
      <c r="M1036" s="257">
        <v>-0.19040000000000001</v>
      </c>
      <c r="N1036" s="257">
        <v>0.4</v>
      </c>
      <c r="O1036" s="257">
        <v>1.8731</v>
      </c>
      <c r="P1036" s="257">
        <v>6.01</v>
      </c>
      <c r="Q1036" s="257">
        <v>6.01</v>
      </c>
      <c r="R1036" s="257">
        <v>6.01</v>
      </c>
      <c r="S1036" s="257">
        <v>223.8</v>
      </c>
      <c r="T1036" s="257">
        <v>223.8</v>
      </c>
      <c r="U1036" s="257">
        <v>223.8</v>
      </c>
      <c r="V1036" s="257">
        <v>3.78</v>
      </c>
      <c r="W1036" s="257">
        <v>3.78</v>
      </c>
      <c r="X1036" s="257">
        <v>3.78</v>
      </c>
      <c r="Y1036" s="257">
        <v>15</v>
      </c>
      <c r="Z1036" s="257">
        <v>15</v>
      </c>
      <c r="AA1036" s="257">
        <v>15</v>
      </c>
      <c r="AB1036" s="257">
        <v>-0.22600000000000001</v>
      </c>
      <c r="AC1036" s="257">
        <v>-0.22600000000000001</v>
      </c>
      <c r="AD1036" s="257">
        <v>-0.22600000000000001</v>
      </c>
      <c r="AE1036" s="257" t="s">
        <v>58</v>
      </c>
      <c r="AF1036" s="257">
        <v>58.12</v>
      </c>
      <c r="AG1036" s="257">
        <v>3.1459786150702568E-6</v>
      </c>
      <c r="AH1036" s="257">
        <v>0.183</v>
      </c>
      <c r="AI1036" s="257">
        <v>4.8</v>
      </c>
      <c r="AJ1036" s="257">
        <v>4.42</v>
      </c>
      <c r="AK1036" s="259"/>
      <c r="AL1036" s="260"/>
      <c r="AM1036" s="265">
        <f t="shared" si="201"/>
        <v>0</v>
      </c>
    </row>
    <row r="1037" spans="1:39" x14ac:dyDescent="0.25">
      <c r="A1037" s="256" t="s">
        <v>119</v>
      </c>
      <c r="B1037" s="256"/>
      <c r="C1037" s="257">
        <v>3.4710100000000002</v>
      </c>
      <c r="D1037" s="256">
        <v>3.64561</v>
      </c>
      <c r="E1037" s="257">
        <f t="shared" ref="E1037:E1040" si="203">D1037/C1037</f>
        <v>1.0503023615604679</v>
      </c>
      <c r="F1037" s="257"/>
      <c r="G1037" s="257">
        <v>2.13</v>
      </c>
      <c r="H1037" s="257">
        <v>41588</v>
      </c>
      <c r="I1037" s="257">
        <v>71</v>
      </c>
      <c r="J1037" s="257">
        <v>12</v>
      </c>
      <c r="K1037" s="257">
        <v>24.305</v>
      </c>
      <c r="L1037" s="257">
        <v>1.6977</v>
      </c>
      <c r="M1037" s="257">
        <v>-0.19040000000000001</v>
      </c>
      <c r="N1037" s="257">
        <v>0.4</v>
      </c>
      <c r="O1037" s="257">
        <v>1.8731</v>
      </c>
      <c r="P1037" s="257">
        <v>6.01</v>
      </c>
      <c r="Q1037" s="257">
        <v>6.01</v>
      </c>
      <c r="R1037" s="257">
        <v>6.01</v>
      </c>
      <c r="S1037" s="257">
        <v>223.8</v>
      </c>
      <c r="T1037" s="257">
        <v>223.8</v>
      </c>
      <c r="U1037" s="257">
        <v>223.8</v>
      </c>
      <c r="V1037" s="257">
        <v>3.78</v>
      </c>
      <c r="W1037" s="257">
        <v>3.78</v>
      </c>
      <c r="X1037" s="257">
        <v>3.78</v>
      </c>
      <c r="Y1037" s="257">
        <v>15</v>
      </c>
      <c r="Z1037" s="257">
        <v>15</v>
      </c>
      <c r="AA1037" s="257">
        <v>15</v>
      </c>
      <c r="AB1037" s="257">
        <v>-0.22600000000000001</v>
      </c>
      <c r="AC1037" s="257">
        <v>-0.22600000000000001</v>
      </c>
      <c r="AD1037" s="257">
        <v>-0.22600000000000001</v>
      </c>
      <c r="AE1037" s="257" t="s">
        <v>53</v>
      </c>
      <c r="AF1037" s="257">
        <v>83.8</v>
      </c>
      <c r="AG1037" s="257"/>
      <c r="AH1037" s="257">
        <v>5.0000000000000001E-3</v>
      </c>
      <c r="AI1037" s="257">
        <v>4</v>
      </c>
      <c r="AJ1037" s="257">
        <v>3.69</v>
      </c>
      <c r="AK1037" s="283">
        <v>2.4500000000000002E-13</v>
      </c>
      <c r="AL1037" s="260"/>
      <c r="AM1037" s="265">
        <f t="shared" ref="AM1037:AM1040" si="204">AK1037*10000*(AL1037)*10000000000</f>
        <v>0</v>
      </c>
    </row>
    <row r="1038" spans="1:39" x14ac:dyDescent="0.25">
      <c r="A1038" s="256" t="s">
        <v>119</v>
      </c>
      <c r="B1038" s="256"/>
      <c r="C1038" s="257">
        <v>3.4710100000000002</v>
      </c>
      <c r="D1038" s="256">
        <v>3.6938200000000001</v>
      </c>
      <c r="E1038" s="257">
        <f t="shared" si="203"/>
        <v>1.0641916906030233</v>
      </c>
      <c r="F1038" s="257"/>
      <c r="G1038" s="257">
        <v>2.13</v>
      </c>
      <c r="H1038" s="257">
        <v>41588</v>
      </c>
      <c r="I1038" s="257">
        <v>71</v>
      </c>
      <c r="J1038" s="257">
        <v>12</v>
      </c>
      <c r="K1038" s="257">
        <v>24.305</v>
      </c>
      <c r="L1038" s="257">
        <v>1.6977</v>
      </c>
      <c r="M1038" s="257">
        <v>-0.19040000000000001</v>
      </c>
      <c r="N1038" s="257">
        <v>0.4</v>
      </c>
      <c r="O1038" s="257">
        <v>1.8731</v>
      </c>
      <c r="P1038" s="257">
        <v>6.01</v>
      </c>
      <c r="Q1038" s="257">
        <v>6.01</v>
      </c>
      <c r="R1038" s="257">
        <v>6.01</v>
      </c>
      <c r="S1038" s="257">
        <v>223.8</v>
      </c>
      <c r="T1038" s="257">
        <v>223.8</v>
      </c>
      <c r="U1038" s="257">
        <v>223.8</v>
      </c>
      <c r="V1038" s="257">
        <v>3.78</v>
      </c>
      <c r="W1038" s="257">
        <v>3.78</v>
      </c>
      <c r="X1038" s="257">
        <v>3.78</v>
      </c>
      <c r="Y1038" s="257">
        <v>15</v>
      </c>
      <c r="Z1038" s="257">
        <v>15</v>
      </c>
      <c r="AA1038" s="257">
        <v>15</v>
      </c>
      <c r="AB1038" s="257">
        <v>-0.22600000000000001</v>
      </c>
      <c r="AC1038" s="257">
        <v>-0.22600000000000001</v>
      </c>
      <c r="AD1038" s="257">
        <v>-0.22600000000000001</v>
      </c>
      <c r="AE1038" s="257" t="s">
        <v>54</v>
      </c>
      <c r="AF1038" s="257">
        <v>131.29</v>
      </c>
      <c r="AG1038" s="257"/>
      <c r="AH1038" s="257">
        <v>8.0000000000000002E-3</v>
      </c>
      <c r="AI1038" s="257">
        <v>4.0999999999999996</v>
      </c>
      <c r="AJ1038" s="257">
        <v>4.0999999999999996</v>
      </c>
      <c r="AK1038" s="283">
        <v>1.5199999999999999E-19</v>
      </c>
      <c r="AL1038" s="260"/>
      <c r="AM1038" s="265">
        <f t="shared" si="204"/>
        <v>0</v>
      </c>
    </row>
    <row r="1039" spans="1:39" x14ac:dyDescent="0.25">
      <c r="A1039" s="256" t="s">
        <v>119</v>
      </c>
      <c r="B1039" s="256"/>
      <c r="C1039" s="257">
        <v>3.4710100000000002</v>
      </c>
      <c r="D1039" s="256"/>
      <c r="E1039" s="257">
        <f t="shared" si="203"/>
        <v>0</v>
      </c>
      <c r="F1039" s="257"/>
      <c r="G1039" s="257">
        <v>2.13</v>
      </c>
      <c r="H1039" s="257">
        <v>41588</v>
      </c>
      <c r="I1039" s="257">
        <v>71</v>
      </c>
      <c r="J1039" s="257">
        <v>12</v>
      </c>
      <c r="K1039" s="257">
        <v>24.305</v>
      </c>
      <c r="L1039" s="257">
        <v>1.6977</v>
      </c>
      <c r="M1039" s="257">
        <v>-0.19040000000000001</v>
      </c>
      <c r="N1039" s="257">
        <v>0.4</v>
      </c>
      <c r="O1039" s="257">
        <v>1.8731</v>
      </c>
      <c r="P1039" s="257">
        <v>6.01</v>
      </c>
      <c r="Q1039" s="257">
        <v>6.01</v>
      </c>
      <c r="R1039" s="257">
        <v>6.01</v>
      </c>
      <c r="S1039" s="257">
        <v>223.8</v>
      </c>
      <c r="T1039" s="257">
        <v>223.8</v>
      </c>
      <c r="U1039" s="257">
        <v>223.8</v>
      </c>
      <c r="V1039" s="257">
        <v>3.78</v>
      </c>
      <c r="W1039" s="257">
        <v>3.78</v>
      </c>
      <c r="X1039" s="257">
        <v>3.78</v>
      </c>
      <c r="Y1039" s="257">
        <v>15</v>
      </c>
      <c r="Z1039" s="257">
        <v>15</v>
      </c>
      <c r="AA1039" s="257">
        <v>15</v>
      </c>
      <c r="AB1039" s="257">
        <v>-0.22600000000000001</v>
      </c>
      <c r="AC1039" s="257">
        <v>-0.22600000000000001</v>
      </c>
      <c r="AD1039" s="257">
        <v>-0.22600000000000001</v>
      </c>
      <c r="AE1039" s="257" t="s">
        <v>55</v>
      </c>
      <c r="AF1039" s="257">
        <v>146.06</v>
      </c>
      <c r="AG1039" s="257"/>
      <c r="AH1039" s="257">
        <v>0.21</v>
      </c>
      <c r="AI1039" s="257">
        <v>5.13</v>
      </c>
      <c r="AJ1039" s="257">
        <v>5.0999999999999996</v>
      </c>
      <c r="AK1039" s="259"/>
      <c r="AL1039" s="260"/>
      <c r="AM1039" s="265">
        <f t="shared" si="204"/>
        <v>0</v>
      </c>
    </row>
    <row r="1040" spans="1:39" x14ac:dyDescent="0.25">
      <c r="A1040" s="256" t="s">
        <v>119</v>
      </c>
      <c r="B1040" s="256"/>
      <c r="C1040" s="257">
        <v>3.4710100000000002</v>
      </c>
      <c r="D1040" s="257"/>
      <c r="E1040" s="257">
        <f t="shared" si="203"/>
        <v>0</v>
      </c>
      <c r="F1040" s="257"/>
      <c r="G1040" s="257">
        <v>2.13</v>
      </c>
      <c r="H1040" s="257">
        <v>41588</v>
      </c>
      <c r="I1040" s="257">
        <v>71</v>
      </c>
      <c r="J1040" s="257">
        <v>12</v>
      </c>
      <c r="K1040" s="257">
        <v>24.305</v>
      </c>
      <c r="L1040" s="257">
        <v>1.6977</v>
      </c>
      <c r="M1040" s="257">
        <v>-0.19040000000000001</v>
      </c>
      <c r="N1040" s="257">
        <v>0.4</v>
      </c>
      <c r="O1040" s="257">
        <v>1.8731</v>
      </c>
      <c r="P1040" s="257">
        <v>6.01</v>
      </c>
      <c r="Q1040" s="257">
        <v>6.01</v>
      </c>
      <c r="R1040" s="257">
        <v>6.01</v>
      </c>
      <c r="S1040" s="257">
        <v>223.8</v>
      </c>
      <c r="T1040" s="257">
        <v>223.8</v>
      </c>
      <c r="U1040" s="257">
        <v>223.8</v>
      </c>
      <c r="V1040" s="257">
        <v>3.78</v>
      </c>
      <c r="W1040" s="257">
        <v>3.78</v>
      </c>
      <c r="X1040" s="257">
        <v>3.78</v>
      </c>
      <c r="Y1040" s="257">
        <v>15</v>
      </c>
      <c r="Z1040" s="257">
        <v>15</v>
      </c>
      <c r="AA1040" s="257">
        <v>15</v>
      </c>
      <c r="AB1040" s="257">
        <v>-0.22600000000000001</v>
      </c>
      <c r="AC1040" s="257">
        <v>-0.22600000000000001</v>
      </c>
      <c r="AD1040" s="257">
        <v>-0.22600000000000001</v>
      </c>
      <c r="AE1040" s="257" t="s">
        <v>56</v>
      </c>
      <c r="AF1040" s="257">
        <v>222</v>
      </c>
      <c r="AG1040" s="257"/>
      <c r="AH1040" s="257">
        <v>8.0000000000000002E-3</v>
      </c>
      <c r="AI1040" s="257">
        <v>4.2</v>
      </c>
      <c r="AJ1040" s="257">
        <v>4.2</v>
      </c>
      <c r="AK1040" s="259">
        <v>1.0900000000000001E-22</v>
      </c>
      <c r="AL1040" s="260"/>
      <c r="AM1040" s="265">
        <f t="shared" si="204"/>
        <v>0</v>
      </c>
    </row>
    <row r="1041" spans="1:39" x14ac:dyDescent="0.25">
      <c r="A1041" s="192" t="s">
        <v>120</v>
      </c>
      <c r="B1041" s="192"/>
      <c r="C1041" s="193">
        <v>3.3490000000000002</v>
      </c>
      <c r="D1041" s="193">
        <v>3.3721999999999994</v>
      </c>
      <c r="E1041" s="193">
        <f t="shared" si="200"/>
        <v>1.006927441027172</v>
      </c>
      <c r="F1041" s="193"/>
      <c r="G1041" s="193">
        <v>2.052</v>
      </c>
      <c r="H1041" s="193">
        <v>53304</v>
      </c>
      <c r="I1041" s="193">
        <v>72</v>
      </c>
      <c r="J1041" s="193">
        <v>27</v>
      </c>
      <c r="K1041" s="193">
        <v>58.93</v>
      </c>
      <c r="L1041" s="193">
        <v>1.2464</v>
      </c>
      <c r="M1041" s="193">
        <v>-0.2273</v>
      </c>
      <c r="N1041" s="193">
        <v>0.28499999999999998</v>
      </c>
      <c r="O1041" s="193">
        <v>0.255</v>
      </c>
      <c r="P1041" s="193">
        <v>4.8600000000000003</v>
      </c>
      <c r="Q1041" s="193">
        <v>4.8600000000000003</v>
      </c>
      <c r="R1041" s="193">
        <v>4.8600000000000003</v>
      </c>
      <c r="S1041" s="193">
        <v>101.98</v>
      </c>
      <c r="T1041" s="193">
        <v>101.98</v>
      </c>
      <c r="U1041" s="193">
        <v>101.98</v>
      </c>
      <c r="V1041" s="193">
        <v>3.78</v>
      </c>
      <c r="W1041" s="193">
        <v>3.78</v>
      </c>
      <c r="X1041" s="193">
        <v>3.78</v>
      </c>
      <c r="Y1041" s="193">
        <v>15</v>
      </c>
      <c r="Z1041" s="193">
        <v>15</v>
      </c>
      <c r="AA1041" s="193">
        <v>15</v>
      </c>
      <c r="AB1041" s="193">
        <v>-0.18210000000000001</v>
      </c>
      <c r="AC1041" s="193">
        <v>-0.18210000000000001</v>
      </c>
      <c r="AD1041" s="193">
        <v>-0.18210000000000001</v>
      </c>
      <c r="AE1041" s="193" t="s">
        <v>42</v>
      </c>
      <c r="AF1041" s="193">
        <v>4.0019999999999998</v>
      </c>
      <c r="AG1041" s="194">
        <v>1.213598928416634E-4</v>
      </c>
      <c r="AH1041" s="193">
        <v>-0.39</v>
      </c>
      <c r="AI1041" s="193">
        <v>2.66</v>
      </c>
      <c r="AJ1041" s="193">
        <v>2.6</v>
      </c>
      <c r="AK1041" s="195">
        <v>2.3000000000000001E-8</v>
      </c>
      <c r="AL1041" s="242"/>
      <c r="AM1041" s="197">
        <f t="shared" si="201"/>
        <v>0</v>
      </c>
    </row>
    <row r="1042" spans="1:39" x14ac:dyDescent="0.25">
      <c r="A1042" s="192" t="s">
        <v>120</v>
      </c>
      <c r="B1042" s="192"/>
      <c r="C1042" s="193">
        <v>3.3490000000000002</v>
      </c>
      <c r="D1042" s="193">
        <v>3.3990400000000003</v>
      </c>
      <c r="E1042" s="193">
        <f t="shared" si="200"/>
        <v>1.0149417736637802</v>
      </c>
      <c r="F1042" s="193"/>
      <c r="G1042" s="193">
        <v>2.052</v>
      </c>
      <c r="H1042" s="193">
        <v>53304</v>
      </c>
      <c r="I1042" s="193">
        <v>72</v>
      </c>
      <c r="J1042" s="193">
        <v>27</v>
      </c>
      <c r="K1042" s="193">
        <v>58.93</v>
      </c>
      <c r="L1042" s="193">
        <v>1.2464</v>
      </c>
      <c r="M1042" s="193">
        <v>-0.2273</v>
      </c>
      <c r="N1042" s="193">
        <v>0.28499999999999998</v>
      </c>
      <c r="O1042" s="193">
        <v>0.255</v>
      </c>
      <c r="P1042" s="193">
        <v>4.8600000000000003</v>
      </c>
      <c r="Q1042" s="193">
        <v>4.8600000000000003</v>
      </c>
      <c r="R1042" s="193">
        <v>4.8600000000000003</v>
      </c>
      <c r="S1042" s="193">
        <v>101.98</v>
      </c>
      <c r="T1042" s="193">
        <v>101.98</v>
      </c>
      <c r="U1042" s="193">
        <v>101.98</v>
      </c>
      <c r="V1042" s="193">
        <v>3.78</v>
      </c>
      <c r="W1042" s="193">
        <v>3.78</v>
      </c>
      <c r="X1042" s="193">
        <v>3.78</v>
      </c>
      <c r="Y1042" s="193">
        <v>15</v>
      </c>
      <c r="Z1042" s="193">
        <v>15</v>
      </c>
      <c r="AA1042" s="193">
        <v>15</v>
      </c>
      <c r="AB1042" s="193">
        <v>-0.18210000000000001</v>
      </c>
      <c r="AC1042" s="193">
        <v>-0.18210000000000001</v>
      </c>
      <c r="AD1042" s="193">
        <v>-0.18210000000000001</v>
      </c>
      <c r="AE1042" s="193" t="s">
        <v>43</v>
      </c>
      <c r="AF1042" s="193">
        <v>2.0099999999999998</v>
      </c>
      <c r="AG1042" s="194">
        <v>1.0828692705685033E-4</v>
      </c>
      <c r="AH1042" s="193">
        <v>-0.217</v>
      </c>
      <c r="AI1042" s="193">
        <v>2.76</v>
      </c>
      <c r="AJ1042" s="193">
        <v>2.89</v>
      </c>
      <c r="AK1042" s="195">
        <v>2.7E-8</v>
      </c>
      <c r="AL1042" s="242">
        <v>0.01</v>
      </c>
      <c r="AM1042" s="197">
        <f t="shared" si="201"/>
        <v>27000</v>
      </c>
    </row>
    <row r="1043" spans="1:39" x14ac:dyDescent="0.25">
      <c r="A1043" s="192" t="s">
        <v>120</v>
      </c>
      <c r="B1043" s="192"/>
      <c r="C1043" s="193">
        <v>3.3490000000000002</v>
      </c>
      <c r="D1043" s="193">
        <v>3.4351699999999994</v>
      </c>
      <c r="E1043" s="193">
        <f t="shared" si="200"/>
        <v>1.0257300686772168</v>
      </c>
      <c r="F1043" s="193"/>
      <c r="G1043" s="193">
        <v>2.052</v>
      </c>
      <c r="H1043" s="193">
        <v>53304</v>
      </c>
      <c r="I1043" s="193">
        <v>72</v>
      </c>
      <c r="J1043" s="193">
        <v>27</v>
      </c>
      <c r="K1043" s="193">
        <v>58.93</v>
      </c>
      <c r="L1043" s="193">
        <v>1.2464</v>
      </c>
      <c r="M1043" s="193">
        <v>-0.2273</v>
      </c>
      <c r="N1043" s="193">
        <v>0.28499999999999998</v>
      </c>
      <c r="O1043" s="193">
        <v>0.255</v>
      </c>
      <c r="P1043" s="193">
        <v>4.8600000000000003</v>
      </c>
      <c r="Q1043" s="193">
        <v>4.8600000000000003</v>
      </c>
      <c r="R1043" s="193">
        <v>4.8600000000000003</v>
      </c>
      <c r="S1043" s="193">
        <v>101.98</v>
      </c>
      <c r="T1043" s="193">
        <v>101.98</v>
      </c>
      <c r="U1043" s="193">
        <v>101.98</v>
      </c>
      <c r="V1043" s="193">
        <v>3.78</v>
      </c>
      <c r="W1043" s="193">
        <v>3.78</v>
      </c>
      <c r="X1043" s="193">
        <v>3.78</v>
      </c>
      <c r="Y1043" s="193">
        <v>15</v>
      </c>
      <c r="Z1043" s="193">
        <v>15</v>
      </c>
      <c r="AA1043" s="193">
        <v>15</v>
      </c>
      <c r="AB1043" s="193">
        <v>-0.18210000000000001</v>
      </c>
      <c r="AC1043" s="193">
        <v>-0.18210000000000001</v>
      </c>
      <c r="AD1043" s="193">
        <v>-0.18210000000000001</v>
      </c>
      <c r="AE1043" s="193" t="s">
        <v>44</v>
      </c>
      <c r="AF1043" s="193">
        <v>31.998999999999999</v>
      </c>
      <c r="AG1043" s="194">
        <v>1.5402755908922099E-5</v>
      </c>
      <c r="AH1043" s="193">
        <v>2.1999999999999999E-2</v>
      </c>
      <c r="AI1043" s="193">
        <v>2.94</v>
      </c>
      <c r="AJ1043" s="193">
        <v>3.46</v>
      </c>
      <c r="AK1043" s="195">
        <v>2.1000000000000002E-9</v>
      </c>
      <c r="AL1043" s="242"/>
      <c r="AM1043" s="197">
        <f t="shared" si="201"/>
        <v>0</v>
      </c>
    </row>
    <row r="1044" spans="1:39" x14ac:dyDescent="0.25">
      <c r="A1044" s="192" t="s">
        <v>120</v>
      </c>
      <c r="B1044" s="192"/>
      <c r="C1044" s="193">
        <v>3.3490000000000002</v>
      </c>
      <c r="D1044" s="192">
        <v>3.3629199999999999</v>
      </c>
      <c r="E1044" s="193">
        <f t="shared" si="200"/>
        <v>1.0041564646163033</v>
      </c>
      <c r="F1044" s="193"/>
      <c r="G1044" s="193">
        <v>2.052</v>
      </c>
      <c r="H1044" s="193">
        <v>53304</v>
      </c>
      <c r="I1044" s="193">
        <v>72</v>
      </c>
      <c r="J1044" s="193">
        <v>27</v>
      </c>
      <c r="K1044" s="193">
        <v>58.93</v>
      </c>
      <c r="L1044" s="193">
        <v>1.2464</v>
      </c>
      <c r="M1044" s="193">
        <v>-0.2273</v>
      </c>
      <c r="N1044" s="193">
        <v>0.28499999999999998</v>
      </c>
      <c r="O1044" s="193">
        <v>0.255</v>
      </c>
      <c r="P1044" s="193">
        <v>4.8600000000000003</v>
      </c>
      <c r="Q1044" s="193">
        <v>4.8600000000000003</v>
      </c>
      <c r="R1044" s="193">
        <v>4.8600000000000003</v>
      </c>
      <c r="S1044" s="193">
        <v>101.98</v>
      </c>
      <c r="T1044" s="193">
        <v>101.98</v>
      </c>
      <c r="U1044" s="193">
        <v>101.98</v>
      </c>
      <c r="V1044" s="193">
        <v>3.78</v>
      </c>
      <c r="W1044" s="193">
        <v>3.78</v>
      </c>
      <c r="X1044" s="193">
        <v>3.78</v>
      </c>
      <c r="Y1044" s="193">
        <v>15</v>
      </c>
      <c r="Z1044" s="193">
        <v>15</v>
      </c>
      <c r="AA1044" s="193">
        <v>15</v>
      </c>
      <c r="AB1044" s="193">
        <v>-0.18210000000000001</v>
      </c>
      <c r="AC1044" s="193">
        <v>-0.18210000000000001</v>
      </c>
      <c r="AD1044" s="193">
        <v>-0.18210000000000001</v>
      </c>
      <c r="AE1044" s="193" t="s">
        <v>45</v>
      </c>
      <c r="AF1044" s="193">
        <v>44.01</v>
      </c>
      <c r="AG1044" s="194">
        <v>8.9625087063364713E-6</v>
      </c>
      <c r="AH1044" s="193">
        <v>0.22500000000000001</v>
      </c>
      <c r="AI1044" s="193">
        <v>3.24</v>
      </c>
      <c r="AJ1044" s="193">
        <v>3.3</v>
      </c>
      <c r="AK1044" s="195">
        <v>2.0000000000000001E-9</v>
      </c>
      <c r="AL1044" s="242">
        <v>0.34852395481010956</v>
      </c>
      <c r="AM1044" s="197">
        <f t="shared" si="201"/>
        <v>69704.790962021914</v>
      </c>
    </row>
    <row r="1045" spans="1:39" x14ac:dyDescent="0.25">
      <c r="A1045" s="192" t="s">
        <v>120</v>
      </c>
      <c r="B1045" s="192"/>
      <c r="C1045" s="193">
        <v>3.3490000000000002</v>
      </c>
      <c r="D1045" s="192">
        <v>3.4638599999999995</v>
      </c>
      <c r="E1045" s="193">
        <f t="shared" si="200"/>
        <v>1.0342968050164225</v>
      </c>
      <c r="F1045" s="193"/>
      <c r="G1045" s="193">
        <v>2.052</v>
      </c>
      <c r="H1045" s="193">
        <v>53304</v>
      </c>
      <c r="I1045" s="193">
        <v>72</v>
      </c>
      <c r="J1045" s="193">
        <v>27</v>
      </c>
      <c r="K1045" s="193">
        <v>58.93</v>
      </c>
      <c r="L1045" s="193">
        <v>1.2464</v>
      </c>
      <c r="M1045" s="193">
        <v>-0.2273</v>
      </c>
      <c r="N1045" s="193">
        <v>0.28499999999999998</v>
      </c>
      <c r="O1045" s="193">
        <v>0.255</v>
      </c>
      <c r="P1045" s="193">
        <v>4.8600000000000003</v>
      </c>
      <c r="Q1045" s="193">
        <v>4.8600000000000003</v>
      </c>
      <c r="R1045" s="193">
        <v>4.8600000000000003</v>
      </c>
      <c r="S1045" s="193">
        <v>101.98</v>
      </c>
      <c r="T1045" s="193">
        <v>101.98</v>
      </c>
      <c r="U1045" s="193">
        <v>101.98</v>
      </c>
      <c r="V1045" s="193">
        <v>3.78</v>
      </c>
      <c r="W1045" s="193">
        <v>3.78</v>
      </c>
      <c r="X1045" s="193">
        <v>3.78</v>
      </c>
      <c r="Y1045" s="193">
        <v>15</v>
      </c>
      <c r="Z1045" s="193">
        <v>15</v>
      </c>
      <c r="AA1045" s="193">
        <v>15</v>
      </c>
      <c r="AB1045" s="193">
        <v>-0.18210000000000001</v>
      </c>
      <c r="AC1045" s="193">
        <v>-0.18210000000000001</v>
      </c>
      <c r="AD1045" s="193">
        <v>-0.18210000000000001</v>
      </c>
      <c r="AE1045" s="193" t="s">
        <v>46</v>
      </c>
      <c r="AF1045" s="193">
        <v>28</v>
      </c>
      <c r="AG1045" s="194">
        <v>1.4859953853764374E-5</v>
      </c>
      <c r="AH1045" s="193">
        <v>3.6999999999999998E-2</v>
      </c>
      <c r="AI1045" s="193">
        <v>3.13</v>
      </c>
      <c r="AJ1045" s="193">
        <v>3.64</v>
      </c>
      <c r="AK1045" s="199">
        <v>7.2E-10</v>
      </c>
      <c r="AL1045" s="242">
        <v>4.4687973240882535E-2</v>
      </c>
      <c r="AM1045" s="197">
        <f t="shared" si="201"/>
        <v>3217.5340733435423</v>
      </c>
    </row>
    <row r="1046" spans="1:39" x14ac:dyDescent="0.25">
      <c r="A1046" s="192" t="s">
        <v>120</v>
      </c>
      <c r="B1046" s="192"/>
      <c r="C1046" s="193">
        <v>3.3490000000000002</v>
      </c>
      <c r="D1046" s="192">
        <v>3.5989899999999997</v>
      </c>
      <c r="E1046" s="193">
        <f t="shared" si="200"/>
        <v>1.0746461630337412</v>
      </c>
      <c r="F1046" s="193"/>
      <c r="G1046" s="193">
        <v>2.052</v>
      </c>
      <c r="H1046" s="193">
        <v>53304</v>
      </c>
      <c r="I1046" s="193">
        <v>72</v>
      </c>
      <c r="J1046" s="193">
        <v>27</v>
      </c>
      <c r="K1046" s="193">
        <v>58.93</v>
      </c>
      <c r="L1046" s="193">
        <v>1.2464</v>
      </c>
      <c r="M1046" s="193">
        <v>-0.2273</v>
      </c>
      <c r="N1046" s="193">
        <v>0.28499999999999998</v>
      </c>
      <c r="O1046" s="193">
        <v>0.255</v>
      </c>
      <c r="P1046" s="193">
        <v>4.8600000000000003</v>
      </c>
      <c r="Q1046" s="193">
        <v>4.8600000000000003</v>
      </c>
      <c r="R1046" s="193">
        <v>4.8600000000000003</v>
      </c>
      <c r="S1046" s="193">
        <v>101.98</v>
      </c>
      <c r="T1046" s="193">
        <v>101.98</v>
      </c>
      <c r="U1046" s="193">
        <v>101.98</v>
      </c>
      <c r="V1046" s="193">
        <v>3.78</v>
      </c>
      <c r="W1046" s="193">
        <v>3.78</v>
      </c>
      <c r="X1046" s="193">
        <v>3.78</v>
      </c>
      <c r="Y1046" s="193">
        <v>15</v>
      </c>
      <c r="Z1046" s="193">
        <v>15</v>
      </c>
      <c r="AA1046" s="193">
        <v>15</v>
      </c>
      <c r="AB1046" s="193">
        <v>-0.18210000000000001</v>
      </c>
      <c r="AC1046" s="193">
        <v>-0.18210000000000001</v>
      </c>
      <c r="AD1046" s="193">
        <v>-0.18210000000000001</v>
      </c>
      <c r="AE1046" s="193" t="s">
        <v>47</v>
      </c>
      <c r="AF1046" s="193">
        <v>16.04</v>
      </c>
      <c r="AG1046" s="194">
        <v>1.6328551327402565E-5</v>
      </c>
      <c r="AH1046" s="193">
        <v>1.0999999999999999E-2</v>
      </c>
      <c r="AI1046" s="193">
        <v>3.25</v>
      </c>
      <c r="AJ1046" s="193">
        <v>3.8</v>
      </c>
      <c r="AK1046" s="283">
        <v>8.3500000000000006E-12</v>
      </c>
      <c r="AL1046" s="242">
        <v>0.16596333302608338</v>
      </c>
      <c r="AM1046" s="197">
        <f t="shared" si="201"/>
        <v>138.57938307677964</v>
      </c>
    </row>
    <row r="1047" spans="1:39" x14ac:dyDescent="0.25">
      <c r="A1047" s="192" t="s">
        <v>120</v>
      </c>
      <c r="B1047" s="192"/>
      <c r="C1047" s="193">
        <v>3.3490000000000002</v>
      </c>
      <c r="D1047" s="192">
        <v>3.6033499999999998</v>
      </c>
      <c r="E1047" s="193">
        <f t="shared" si="200"/>
        <v>1.0759480441922962</v>
      </c>
      <c r="F1047" s="193"/>
      <c r="G1047" s="193">
        <v>2.052</v>
      </c>
      <c r="H1047" s="193">
        <v>53304</v>
      </c>
      <c r="I1047" s="193">
        <v>72</v>
      </c>
      <c r="J1047" s="193">
        <v>27</v>
      </c>
      <c r="K1047" s="193">
        <v>58.93</v>
      </c>
      <c r="L1047" s="193">
        <v>1.2464</v>
      </c>
      <c r="M1047" s="193">
        <v>-0.2273</v>
      </c>
      <c r="N1047" s="193">
        <v>0.28499999999999998</v>
      </c>
      <c r="O1047" s="193">
        <v>0.255</v>
      </c>
      <c r="P1047" s="193">
        <v>4.8600000000000003</v>
      </c>
      <c r="Q1047" s="193">
        <v>4.8600000000000003</v>
      </c>
      <c r="R1047" s="193">
        <v>4.8600000000000003</v>
      </c>
      <c r="S1047" s="193">
        <v>101.98</v>
      </c>
      <c r="T1047" s="193">
        <v>101.98</v>
      </c>
      <c r="U1047" s="193">
        <v>101.98</v>
      </c>
      <c r="V1047" s="193">
        <v>3.78</v>
      </c>
      <c r="W1047" s="193">
        <v>3.78</v>
      </c>
      <c r="X1047" s="193">
        <v>3.78</v>
      </c>
      <c r="Y1047" s="193">
        <v>15</v>
      </c>
      <c r="Z1047" s="193">
        <v>15</v>
      </c>
      <c r="AA1047" s="193">
        <v>15</v>
      </c>
      <c r="AB1047" s="193">
        <v>-0.18210000000000001</v>
      </c>
      <c r="AC1047" s="193">
        <v>-0.18210000000000001</v>
      </c>
      <c r="AD1047" s="193">
        <v>-0.18210000000000001</v>
      </c>
      <c r="AE1047" s="193" t="s">
        <v>48</v>
      </c>
      <c r="AF1047" s="193">
        <v>28.05</v>
      </c>
      <c r="AG1047" s="193">
        <v>8.597859657763983E-6</v>
      </c>
      <c r="AH1047" s="193">
        <v>8.6999999999999994E-2</v>
      </c>
      <c r="AI1047" s="193">
        <v>3.59</v>
      </c>
      <c r="AJ1047" s="193">
        <v>3.9</v>
      </c>
      <c r="AK1047" s="283">
        <v>1.8E-12</v>
      </c>
      <c r="AL1047" s="242"/>
      <c r="AM1047" s="200">
        <f t="shared" si="201"/>
        <v>0</v>
      </c>
    </row>
    <row r="1048" spans="1:39" x14ac:dyDescent="0.25">
      <c r="A1048" s="192" t="s">
        <v>120</v>
      </c>
      <c r="B1048" s="192"/>
      <c r="C1048" s="193">
        <v>3.3490000000000002</v>
      </c>
      <c r="D1048" s="192">
        <v>3.6209999999999996</v>
      </c>
      <c r="E1048" s="193">
        <f t="shared" si="200"/>
        <v>1.0812182741116749</v>
      </c>
      <c r="F1048" s="193"/>
      <c r="G1048" s="193">
        <v>2.052</v>
      </c>
      <c r="H1048" s="193">
        <v>53304</v>
      </c>
      <c r="I1048" s="193">
        <v>72</v>
      </c>
      <c r="J1048" s="193">
        <v>27</v>
      </c>
      <c r="K1048" s="193">
        <v>58.93</v>
      </c>
      <c r="L1048" s="193">
        <v>1.2464</v>
      </c>
      <c r="M1048" s="193">
        <v>-0.2273</v>
      </c>
      <c r="N1048" s="193">
        <v>0.28499999999999998</v>
      </c>
      <c r="O1048" s="193">
        <v>0.255</v>
      </c>
      <c r="P1048" s="193">
        <v>4.8600000000000003</v>
      </c>
      <c r="Q1048" s="193">
        <v>4.8600000000000003</v>
      </c>
      <c r="R1048" s="193">
        <v>4.8600000000000003</v>
      </c>
      <c r="S1048" s="193">
        <v>101.98</v>
      </c>
      <c r="T1048" s="193">
        <v>101.98</v>
      </c>
      <c r="U1048" s="193">
        <v>101.98</v>
      </c>
      <c r="V1048" s="193">
        <v>3.78</v>
      </c>
      <c r="W1048" s="193">
        <v>3.78</v>
      </c>
      <c r="X1048" s="193">
        <v>3.78</v>
      </c>
      <c r="Y1048" s="193">
        <v>15</v>
      </c>
      <c r="Z1048" s="193">
        <v>15</v>
      </c>
      <c r="AA1048" s="193">
        <v>15</v>
      </c>
      <c r="AB1048" s="193">
        <v>-0.18210000000000001</v>
      </c>
      <c r="AC1048" s="193">
        <v>-0.18210000000000001</v>
      </c>
      <c r="AD1048" s="193">
        <v>-0.18210000000000001</v>
      </c>
      <c r="AE1048" s="193" t="s">
        <v>49</v>
      </c>
      <c r="AF1048" s="193">
        <v>30.07</v>
      </c>
      <c r="AG1048" s="193">
        <v>7.4674534117532306E-6</v>
      </c>
      <c r="AH1048" s="193">
        <v>9.9000000000000005E-2</v>
      </c>
      <c r="AI1048" s="193">
        <v>3.72</v>
      </c>
      <c r="AJ1048" s="193">
        <v>4</v>
      </c>
      <c r="AK1048" s="283">
        <v>1.1999999999999999E-12</v>
      </c>
      <c r="AL1048" s="242"/>
      <c r="AM1048" s="200">
        <f t="shared" si="201"/>
        <v>0</v>
      </c>
    </row>
    <row r="1049" spans="1:39" x14ac:dyDescent="0.25">
      <c r="A1049" s="192" t="s">
        <v>120</v>
      </c>
      <c r="B1049" s="192"/>
      <c r="C1049" s="193">
        <v>3.3490000000000002</v>
      </c>
      <c r="D1049" s="192">
        <v>3.6980099999999991</v>
      </c>
      <c r="E1049" s="193">
        <f t="shared" si="200"/>
        <v>1.1042131979695429</v>
      </c>
      <c r="F1049" s="193"/>
      <c r="G1049" s="193">
        <v>2.052</v>
      </c>
      <c r="H1049" s="193">
        <v>53304</v>
      </c>
      <c r="I1049" s="193">
        <v>72</v>
      </c>
      <c r="J1049" s="193">
        <v>27</v>
      </c>
      <c r="K1049" s="193">
        <v>58.93</v>
      </c>
      <c r="L1049" s="193">
        <v>1.2464</v>
      </c>
      <c r="M1049" s="193">
        <v>-0.2273</v>
      </c>
      <c r="N1049" s="193">
        <v>0.28499999999999998</v>
      </c>
      <c r="O1049" s="193">
        <v>0.255</v>
      </c>
      <c r="P1049" s="193">
        <v>4.8600000000000003</v>
      </c>
      <c r="Q1049" s="193">
        <v>4.8600000000000003</v>
      </c>
      <c r="R1049" s="193">
        <v>4.8600000000000003</v>
      </c>
      <c r="S1049" s="193">
        <v>101.98</v>
      </c>
      <c r="T1049" s="193">
        <v>101.98</v>
      </c>
      <c r="U1049" s="193">
        <v>101.98</v>
      </c>
      <c r="V1049" s="193">
        <v>3.78</v>
      </c>
      <c r="W1049" s="193">
        <v>3.78</v>
      </c>
      <c r="X1049" s="193">
        <v>3.78</v>
      </c>
      <c r="Y1049" s="193">
        <v>15</v>
      </c>
      <c r="Z1049" s="193">
        <v>15</v>
      </c>
      <c r="AA1049" s="193">
        <v>15</v>
      </c>
      <c r="AB1049" s="193">
        <v>-0.18210000000000001</v>
      </c>
      <c r="AC1049" s="193">
        <v>-0.18210000000000001</v>
      </c>
      <c r="AD1049" s="193">
        <v>-0.18210000000000001</v>
      </c>
      <c r="AE1049" s="193" t="s">
        <v>50</v>
      </c>
      <c r="AF1049" s="193">
        <v>42.08</v>
      </c>
      <c r="AG1049" s="193">
        <v>4.9578486170417476E-6</v>
      </c>
      <c r="AH1049" s="193">
        <v>0.14199999999999999</v>
      </c>
      <c r="AI1049" s="193">
        <v>4.03</v>
      </c>
      <c r="AJ1049" s="193">
        <v>4.5</v>
      </c>
      <c r="AK1049" s="283">
        <v>5.7499999999999995E-14</v>
      </c>
      <c r="AL1049" s="242"/>
      <c r="AM1049" s="200">
        <f t="shared" si="201"/>
        <v>0</v>
      </c>
    </row>
    <row r="1050" spans="1:39" x14ac:dyDescent="0.25">
      <c r="A1050" s="192" t="s">
        <v>120</v>
      </c>
      <c r="B1050" s="192"/>
      <c r="C1050" s="193">
        <v>3.3490000000000002</v>
      </c>
      <c r="D1050" s="192">
        <v>3.7732799999999997</v>
      </c>
      <c r="E1050" s="193">
        <f t="shared" si="200"/>
        <v>1.1266885637503732</v>
      </c>
      <c r="F1050" s="193"/>
      <c r="G1050" s="193">
        <v>2.052</v>
      </c>
      <c r="H1050" s="193">
        <v>53304</v>
      </c>
      <c r="I1050" s="193">
        <v>72</v>
      </c>
      <c r="J1050" s="193">
        <v>27</v>
      </c>
      <c r="K1050" s="193">
        <v>58.93</v>
      </c>
      <c r="L1050" s="193">
        <v>1.2464</v>
      </c>
      <c r="M1050" s="193">
        <v>-0.2273</v>
      </c>
      <c r="N1050" s="193">
        <v>0.28499999999999998</v>
      </c>
      <c r="O1050" s="193">
        <v>0.255</v>
      </c>
      <c r="P1050" s="193">
        <v>4.8600000000000003</v>
      </c>
      <c r="Q1050" s="193">
        <v>4.8600000000000003</v>
      </c>
      <c r="R1050" s="193">
        <v>4.8600000000000003</v>
      </c>
      <c r="S1050" s="193">
        <v>101.98</v>
      </c>
      <c r="T1050" s="193">
        <v>101.98</v>
      </c>
      <c r="U1050" s="193">
        <v>101.98</v>
      </c>
      <c r="V1050" s="193">
        <v>3.78</v>
      </c>
      <c r="W1050" s="193">
        <v>3.78</v>
      </c>
      <c r="X1050" s="193">
        <v>3.78</v>
      </c>
      <c r="Y1050" s="193">
        <v>15</v>
      </c>
      <c r="Z1050" s="193">
        <v>15</v>
      </c>
      <c r="AA1050" s="193">
        <v>15</v>
      </c>
      <c r="AB1050" s="193">
        <v>-0.18210000000000001</v>
      </c>
      <c r="AC1050" s="193">
        <v>-0.18210000000000001</v>
      </c>
      <c r="AD1050" s="193">
        <v>-0.18210000000000001</v>
      </c>
      <c r="AE1050" s="193" t="s">
        <v>51</v>
      </c>
      <c r="AF1050" s="193">
        <v>44.1</v>
      </c>
      <c r="AG1050" s="193">
        <v>4.5187843755253608E-6</v>
      </c>
      <c r="AH1050" s="193">
        <v>0.152</v>
      </c>
      <c r="AI1050" s="193">
        <v>4.16</v>
      </c>
      <c r="AJ1050" s="193">
        <v>4.3</v>
      </c>
      <c r="AK1050" s="283">
        <v>8.4899999999999999E-16</v>
      </c>
      <c r="AL1050" s="242"/>
      <c r="AM1050" s="200">
        <f t="shared" si="201"/>
        <v>0</v>
      </c>
    </row>
    <row r="1051" spans="1:39" x14ac:dyDescent="0.25">
      <c r="A1051" s="192" t="s">
        <v>120</v>
      </c>
      <c r="B1051" s="192"/>
      <c r="C1051" s="193">
        <v>3.3490000000000002</v>
      </c>
      <c r="D1051" s="192"/>
      <c r="E1051" s="193">
        <f t="shared" si="200"/>
        <v>0</v>
      </c>
      <c r="F1051" s="193"/>
      <c r="G1051" s="193">
        <v>2.052</v>
      </c>
      <c r="H1051" s="193">
        <v>53304</v>
      </c>
      <c r="I1051" s="193">
        <v>72</v>
      </c>
      <c r="J1051" s="193">
        <v>27</v>
      </c>
      <c r="K1051" s="193">
        <v>58.93</v>
      </c>
      <c r="L1051" s="193">
        <v>1.2464</v>
      </c>
      <c r="M1051" s="193">
        <v>-0.2273</v>
      </c>
      <c r="N1051" s="193">
        <v>0.28499999999999998</v>
      </c>
      <c r="O1051" s="193">
        <v>0.255</v>
      </c>
      <c r="P1051" s="193">
        <v>4.8600000000000003</v>
      </c>
      <c r="Q1051" s="193">
        <v>4.8600000000000003</v>
      </c>
      <c r="R1051" s="193">
        <v>4.8600000000000003</v>
      </c>
      <c r="S1051" s="193">
        <v>101.98</v>
      </c>
      <c r="T1051" s="193">
        <v>101.98</v>
      </c>
      <c r="U1051" s="193">
        <v>101.98</v>
      </c>
      <c r="V1051" s="193">
        <v>3.78</v>
      </c>
      <c r="W1051" s="193">
        <v>3.78</v>
      </c>
      <c r="X1051" s="193">
        <v>3.78</v>
      </c>
      <c r="Y1051" s="193">
        <v>15</v>
      </c>
      <c r="Z1051" s="193">
        <v>15</v>
      </c>
      <c r="AA1051" s="193">
        <v>15</v>
      </c>
      <c r="AB1051" s="193">
        <v>-0.18210000000000001</v>
      </c>
      <c r="AC1051" s="193">
        <v>-0.18210000000000001</v>
      </c>
      <c r="AD1051" s="193">
        <v>-0.18210000000000001</v>
      </c>
      <c r="AE1051" s="193" t="s">
        <v>52</v>
      </c>
      <c r="AF1051" s="193">
        <v>58.12</v>
      </c>
      <c r="AG1051" s="193">
        <v>2.9135357642312415E-6</v>
      </c>
      <c r="AH1051" s="193">
        <v>0.2</v>
      </c>
      <c r="AI1051" s="193">
        <v>4.5199999999999996</v>
      </c>
      <c r="AJ1051" s="193">
        <v>4.5</v>
      </c>
      <c r="AK1051" s="195"/>
      <c r="AL1051" s="242"/>
      <c r="AM1051" s="200">
        <f t="shared" si="201"/>
        <v>0</v>
      </c>
    </row>
    <row r="1052" spans="1:39" x14ac:dyDescent="0.25">
      <c r="A1052" s="192" t="s">
        <v>120</v>
      </c>
      <c r="B1052" s="192"/>
      <c r="C1052" s="193">
        <v>3.3490000000000002</v>
      </c>
      <c r="D1052" s="193"/>
      <c r="E1052" s="193">
        <f t="shared" si="200"/>
        <v>0</v>
      </c>
      <c r="F1052" s="193"/>
      <c r="G1052" s="193">
        <v>2.052</v>
      </c>
      <c r="H1052" s="193">
        <v>53304</v>
      </c>
      <c r="I1052" s="193">
        <v>72</v>
      </c>
      <c r="J1052" s="193">
        <v>27</v>
      </c>
      <c r="K1052" s="193">
        <v>58.93</v>
      </c>
      <c r="L1052" s="193">
        <v>1.2464</v>
      </c>
      <c r="M1052" s="193">
        <v>-0.2273</v>
      </c>
      <c r="N1052" s="193">
        <v>0.28499999999999998</v>
      </c>
      <c r="O1052" s="193">
        <v>0.255</v>
      </c>
      <c r="P1052" s="193">
        <v>4.8600000000000003</v>
      </c>
      <c r="Q1052" s="193">
        <v>4.8600000000000003</v>
      </c>
      <c r="R1052" s="193">
        <v>4.8600000000000003</v>
      </c>
      <c r="S1052" s="193">
        <v>101.98</v>
      </c>
      <c r="T1052" s="193">
        <v>101.98</v>
      </c>
      <c r="U1052" s="193">
        <v>101.98</v>
      </c>
      <c r="V1052" s="193">
        <v>3.78</v>
      </c>
      <c r="W1052" s="193">
        <v>3.78</v>
      </c>
      <c r="X1052" s="193">
        <v>3.78</v>
      </c>
      <c r="Y1052" s="193">
        <v>15</v>
      </c>
      <c r="Z1052" s="193">
        <v>15</v>
      </c>
      <c r="AA1052" s="193">
        <v>15</v>
      </c>
      <c r="AB1052" s="193">
        <v>-0.18210000000000001</v>
      </c>
      <c r="AC1052" s="193">
        <v>-0.18210000000000001</v>
      </c>
      <c r="AD1052" s="193">
        <v>-0.18210000000000001</v>
      </c>
      <c r="AE1052" s="193" t="s">
        <v>58</v>
      </c>
      <c r="AF1052" s="193">
        <v>58.12</v>
      </c>
      <c r="AG1052" s="193">
        <v>3.1459786150702568E-6</v>
      </c>
      <c r="AH1052" s="193">
        <v>0.183</v>
      </c>
      <c r="AI1052" s="193">
        <v>4.8</v>
      </c>
      <c r="AJ1052" s="193">
        <v>4.42</v>
      </c>
      <c r="AK1052" s="195"/>
      <c r="AL1052" s="242"/>
      <c r="AM1052" s="200">
        <f t="shared" si="201"/>
        <v>0</v>
      </c>
    </row>
    <row r="1053" spans="1:39" x14ac:dyDescent="0.25">
      <c r="A1053" s="192" t="s">
        <v>120</v>
      </c>
      <c r="B1053" s="192"/>
      <c r="C1053" s="193">
        <v>3.3490000000000002</v>
      </c>
      <c r="D1053" s="192">
        <v>3.6980099999999991</v>
      </c>
      <c r="E1053" s="193">
        <f t="shared" ref="E1053:E1056" si="205">D1053/C1053</f>
        <v>1.1042131979695429</v>
      </c>
      <c r="F1053" s="193"/>
      <c r="G1053" s="193">
        <v>2.052</v>
      </c>
      <c r="H1053" s="193">
        <v>53304</v>
      </c>
      <c r="I1053" s="193">
        <v>72</v>
      </c>
      <c r="J1053" s="193">
        <v>27</v>
      </c>
      <c r="K1053" s="193">
        <v>58.93</v>
      </c>
      <c r="L1053" s="193">
        <v>1.2464</v>
      </c>
      <c r="M1053" s="193">
        <v>-0.2273</v>
      </c>
      <c r="N1053" s="193">
        <v>0.28499999999999998</v>
      </c>
      <c r="O1053" s="193">
        <v>0.255</v>
      </c>
      <c r="P1053" s="193">
        <v>4.8600000000000003</v>
      </c>
      <c r="Q1053" s="193">
        <v>4.8600000000000003</v>
      </c>
      <c r="R1053" s="193">
        <v>4.8600000000000003</v>
      </c>
      <c r="S1053" s="193">
        <v>101.98</v>
      </c>
      <c r="T1053" s="193">
        <v>101.98</v>
      </c>
      <c r="U1053" s="193">
        <v>101.98</v>
      </c>
      <c r="V1053" s="193">
        <v>3.78</v>
      </c>
      <c r="W1053" s="193">
        <v>3.78</v>
      </c>
      <c r="X1053" s="193">
        <v>3.78</v>
      </c>
      <c r="Y1053" s="193">
        <v>15</v>
      </c>
      <c r="Z1053" s="193">
        <v>15</v>
      </c>
      <c r="AA1053" s="193">
        <v>15</v>
      </c>
      <c r="AB1053" s="193">
        <v>-0.18210000000000001</v>
      </c>
      <c r="AC1053" s="193">
        <v>-0.18210000000000001</v>
      </c>
      <c r="AD1053" s="193">
        <v>-0.18210000000000001</v>
      </c>
      <c r="AE1053" s="193" t="s">
        <v>53</v>
      </c>
      <c r="AF1053" s="193">
        <v>83.8</v>
      </c>
      <c r="AG1053" s="193"/>
      <c r="AH1053" s="193">
        <v>5.0000000000000001E-3</v>
      </c>
      <c r="AI1053" s="193">
        <v>4</v>
      </c>
      <c r="AJ1053" s="193">
        <v>3.69</v>
      </c>
      <c r="AK1053" s="283">
        <v>2.0999999999999999E-11</v>
      </c>
      <c r="AL1053" s="242"/>
      <c r="AM1053" s="200">
        <f t="shared" si="201"/>
        <v>0</v>
      </c>
    </row>
    <row r="1054" spans="1:39" x14ac:dyDescent="0.25">
      <c r="A1054" s="192" t="s">
        <v>120</v>
      </c>
      <c r="B1054" s="192"/>
      <c r="C1054" s="193">
        <v>3.3490000000000002</v>
      </c>
      <c r="D1054" s="192">
        <v>3.7732799999999997</v>
      </c>
      <c r="E1054" s="193">
        <f t="shared" si="205"/>
        <v>1.1266885637503732</v>
      </c>
      <c r="F1054" s="193"/>
      <c r="G1054" s="193">
        <v>2.052</v>
      </c>
      <c r="H1054" s="193">
        <v>53304</v>
      </c>
      <c r="I1054" s="193">
        <v>72</v>
      </c>
      <c r="J1054" s="193">
        <v>27</v>
      </c>
      <c r="K1054" s="193">
        <v>58.93</v>
      </c>
      <c r="L1054" s="193">
        <v>1.2464</v>
      </c>
      <c r="M1054" s="193">
        <v>-0.2273</v>
      </c>
      <c r="N1054" s="193">
        <v>0.28499999999999998</v>
      </c>
      <c r="O1054" s="193">
        <v>0.255</v>
      </c>
      <c r="P1054" s="193">
        <v>4.8600000000000003</v>
      </c>
      <c r="Q1054" s="193">
        <v>4.8600000000000003</v>
      </c>
      <c r="R1054" s="193">
        <v>4.8600000000000003</v>
      </c>
      <c r="S1054" s="193">
        <v>101.98</v>
      </c>
      <c r="T1054" s="193">
        <v>101.98</v>
      </c>
      <c r="U1054" s="193">
        <v>101.98</v>
      </c>
      <c r="V1054" s="193">
        <v>3.78</v>
      </c>
      <c r="W1054" s="193">
        <v>3.78</v>
      </c>
      <c r="X1054" s="193">
        <v>3.78</v>
      </c>
      <c r="Y1054" s="193">
        <v>15</v>
      </c>
      <c r="Z1054" s="193">
        <v>15</v>
      </c>
      <c r="AA1054" s="193">
        <v>15</v>
      </c>
      <c r="AB1054" s="193">
        <v>-0.18210000000000001</v>
      </c>
      <c r="AC1054" s="193">
        <v>-0.18210000000000001</v>
      </c>
      <c r="AD1054" s="193">
        <v>-0.18210000000000001</v>
      </c>
      <c r="AE1054" s="193" t="s">
        <v>54</v>
      </c>
      <c r="AF1054" s="193">
        <v>131.29</v>
      </c>
      <c r="AG1054" s="193"/>
      <c r="AH1054" s="193">
        <v>8.0000000000000002E-3</v>
      </c>
      <c r="AI1054" s="193">
        <v>4.0999999999999996</v>
      </c>
      <c r="AJ1054" s="193">
        <v>4.0999999999999996</v>
      </c>
      <c r="AK1054" s="283">
        <v>3.8000000000000002E-15</v>
      </c>
      <c r="AL1054" s="242"/>
      <c r="AM1054" s="200">
        <f t="shared" si="201"/>
        <v>0</v>
      </c>
    </row>
    <row r="1055" spans="1:39" x14ac:dyDescent="0.25">
      <c r="A1055" s="192" t="s">
        <v>120</v>
      </c>
      <c r="B1055" s="192"/>
      <c r="C1055" s="193">
        <v>3.3490000000000002</v>
      </c>
      <c r="D1055" s="192"/>
      <c r="E1055" s="193">
        <f t="shared" si="205"/>
        <v>0</v>
      </c>
      <c r="F1055" s="193"/>
      <c r="G1055" s="193">
        <v>2.052</v>
      </c>
      <c r="H1055" s="193">
        <v>53304</v>
      </c>
      <c r="I1055" s="193">
        <v>72</v>
      </c>
      <c r="J1055" s="193">
        <v>27</v>
      </c>
      <c r="K1055" s="193">
        <v>58.93</v>
      </c>
      <c r="L1055" s="193">
        <v>1.2464</v>
      </c>
      <c r="M1055" s="193">
        <v>-0.2273</v>
      </c>
      <c r="N1055" s="193">
        <v>0.28499999999999998</v>
      </c>
      <c r="O1055" s="193">
        <v>0.255</v>
      </c>
      <c r="P1055" s="193">
        <v>4.8600000000000003</v>
      </c>
      <c r="Q1055" s="193">
        <v>4.8600000000000003</v>
      </c>
      <c r="R1055" s="193">
        <v>4.8600000000000003</v>
      </c>
      <c r="S1055" s="193">
        <v>101.98</v>
      </c>
      <c r="T1055" s="193">
        <v>101.98</v>
      </c>
      <c r="U1055" s="193">
        <v>101.98</v>
      </c>
      <c r="V1055" s="193">
        <v>3.78</v>
      </c>
      <c r="W1055" s="193">
        <v>3.78</v>
      </c>
      <c r="X1055" s="193">
        <v>3.78</v>
      </c>
      <c r="Y1055" s="193">
        <v>15</v>
      </c>
      <c r="Z1055" s="193">
        <v>15</v>
      </c>
      <c r="AA1055" s="193">
        <v>15</v>
      </c>
      <c r="AB1055" s="193">
        <v>-0.18210000000000001</v>
      </c>
      <c r="AC1055" s="193">
        <v>-0.18210000000000001</v>
      </c>
      <c r="AD1055" s="193">
        <v>-0.18210000000000001</v>
      </c>
      <c r="AE1055" s="193" t="s">
        <v>55</v>
      </c>
      <c r="AF1055" s="193">
        <v>146.06</v>
      </c>
      <c r="AG1055" s="193"/>
      <c r="AH1055" s="193">
        <v>0.21</v>
      </c>
      <c r="AI1055" s="193">
        <v>5.13</v>
      </c>
      <c r="AJ1055" s="193">
        <v>5.0999999999999996</v>
      </c>
      <c r="AK1055" s="195"/>
      <c r="AL1055" s="242"/>
      <c r="AM1055" s="200">
        <f t="shared" si="201"/>
        <v>0</v>
      </c>
    </row>
    <row r="1056" spans="1:39" x14ac:dyDescent="0.25">
      <c r="A1056" s="192" t="s">
        <v>120</v>
      </c>
      <c r="B1056" s="192"/>
      <c r="C1056" s="193">
        <v>3.3490000000000002</v>
      </c>
      <c r="D1056" s="193"/>
      <c r="E1056" s="193">
        <f t="shared" si="205"/>
        <v>0</v>
      </c>
      <c r="F1056" s="193"/>
      <c r="G1056" s="193">
        <v>2.052</v>
      </c>
      <c r="H1056" s="193">
        <v>53304</v>
      </c>
      <c r="I1056" s="193">
        <v>72</v>
      </c>
      <c r="J1056" s="193">
        <v>27</v>
      </c>
      <c r="K1056" s="193">
        <v>58.93</v>
      </c>
      <c r="L1056" s="193">
        <v>1.2464</v>
      </c>
      <c r="M1056" s="193">
        <v>-0.2273</v>
      </c>
      <c r="N1056" s="193">
        <v>0.28499999999999998</v>
      </c>
      <c r="O1056" s="193">
        <v>0.255</v>
      </c>
      <c r="P1056" s="193">
        <v>4.8600000000000003</v>
      </c>
      <c r="Q1056" s="193">
        <v>4.8600000000000003</v>
      </c>
      <c r="R1056" s="193">
        <v>4.8600000000000003</v>
      </c>
      <c r="S1056" s="193">
        <v>101.98</v>
      </c>
      <c r="T1056" s="193">
        <v>101.98</v>
      </c>
      <c r="U1056" s="193">
        <v>101.98</v>
      </c>
      <c r="V1056" s="193">
        <v>3.78</v>
      </c>
      <c r="W1056" s="193">
        <v>3.78</v>
      </c>
      <c r="X1056" s="193">
        <v>3.78</v>
      </c>
      <c r="Y1056" s="193">
        <v>15</v>
      </c>
      <c r="Z1056" s="193">
        <v>15</v>
      </c>
      <c r="AA1056" s="193">
        <v>15</v>
      </c>
      <c r="AB1056" s="193">
        <v>-0.18210000000000001</v>
      </c>
      <c r="AC1056" s="193">
        <v>-0.18210000000000001</v>
      </c>
      <c r="AD1056" s="193">
        <v>-0.18210000000000001</v>
      </c>
      <c r="AE1056" s="193" t="s">
        <v>56</v>
      </c>
      <c r="AF1056" s="193">
        <v>222</v>
      </c>
      <c r="AG1056" s="193"/>
      <c r="AH1056" s="193">
        <v>8.0000000000000002E-3</v>
      </c>
      <c r="AI1056" s="193">
        <v>4.2</v>
      </c>
      <c r="AJ1056" s="193">
        <v>4.2</v>
      </c>
      <c r="AK1056" s="195">
        <v>2.6500000000000002E-16</v>
      </c>
      <c r="AL1056" s="242"/>
      <c r="AM1056" s="200">
        <f t="shared" si="201"/>
        <v>0</v>
      </c>
    </row>
    <row r="1057" spans="1:39" x14ac:dyDescent="0.25">
      <c r="A1057" s="276" t="s">
        <v>121</v>
      </c>
      <c r="B1057" s="276"/>
      <c r="C1057" s="277">
        <v>3.7262499999999994</v>
      </c>
      <c r="D1057" s="277">
        <v>3.7654199999999998</v>
      </c>
      <c r="E1057" s="277">
        <f t="shared" ref="E1057:E1084" si="206">D1057/C1057</f>
        <v>1.0105119087554513</v>
      </c>
      <c r="F1057" s="277"/>
      <c r="G1057" s="277">
        <v>2.2639999999999998</v>
      </c>
      <c r="H1057" s="277">
        <v>41337.9</v>
      </c>
      <c r="I1057" s="277">
        <v>92</v>
      </c>
      <c r="J1057" s="277">
        <v>48</v>
      </c>
      <c r="K1057" s="277">
        <v>112.411</v>
      </c>
      <c r="L1057" s="277">
        <v>1.2141</v>
      </c>
      <c r="M1057" s="277">
        <v>-0.22459999999999999</v>
      </c>
      <c r="N1057" s="277">
        <v>0.28499999999999998</v>
      </c>
      <c r="O1057" s="277">
        <v>0.255</v>
      </c>
      <c r="P1057" s="277">
        <v>4.8600000000000003</v>
      </c>
      <c r="Q1057" s="277">
        <v>4.8600000000000003</v>
      </c>
      <c r="R1057" s="277">
        <v>4.8600000000000003</v>
      </c>
      <c r="S1057" s="277">
        <v>101.98</v>
      </c>
      <c r="T1057" s="277">
        <v>101.98</v>
      </c>
      <c r="U1057" s="277">
        <v>101.98</v>
      </c>
      <c r="V1057" s="277">
        <v>3.78</v>
      </c>
      <c r="W1057" s="277">
        <v>3.78</v>
      </c>
      <c r="X1057" s="277">
        <v>3.78</v>
      </c>
      <c r="Y1057" s="277">
        <v>15</v>
      </c>
      <c r="Z1057" s="277">
        <v>15</v>
      </c>
      <c r="AA1057" s="277">
        <v>15</v>
      </c>
      <c r="AB1057" s="277">
        <v>-0.18659999999999999</v>
      </c>
      <c r="AC1057" s="277">
        <v>-0.18659999999999999</v>
      </c>
      <c r="AD1057" s="277">
        <v>-0.18659999999999999</v>
      </c>
      <c r="AE1057" s="277" t="s">
        <v>42</v>
      </c>
      <c r="AF1057" s="277">
        <v>4.0019999999999998</v>
      </c>
      <c r="AG1057" s="278">
        <v>1.213598928416634E-4</v>
      </c>
      <c r="AH1057" s="277">
        <v>-0.39</v>
      </c>
      <c r="AI1057" s="277">
        <v>2.66</v>
      </c>
      <c r="AJ1057" s="277">
        <v>2.6</v>
      </c>
      <c r="AK1057" s="279">
        <v>5.7000000000000001E-8</v>
      </c>
      <c r="AL1057" s="260"/>
      <c r="AM1057" s="261">
        <f t="shared" ref="AM1057:AM1084" si="207">AK1057*10000*(AL1057)*10000000000</f>
        <v>0</v>
      </c>
    </row>
    <row r="1058" spans="1:39" x14ac:dyDescent="0.25">
      <c r="A1058" s="276" t="s">
        <v>121</v>
      </c>
      <c r="B1058" s="276"/>
      <c r="C1058" s="277">
        <v>3.7262499999999994</v>
      </c>
      <c r="D1058" s="277">
        <v>3.7741599999999993</v>
      </c>
      <c r="E1058" s="277">
        <f t="shared" si="206"/>
        <v>1.0128574303924858</v>
      </c>
      <c r="F1058" s="277"/>
      <c r="G1058" s="277">
        <v>2.2639999999999998</v>
      </c>
      <c r="H1058" s="277">
        <v>41337.9</v>
      </c>
      <c r="I1058" s="277">
        <v>92</v>
      </c>
      <c r="J1058" s="277">
        <v>48</v>
      </c>
      <c r="K1058" s="277">
        <v>112.411</v>
      </c>
      <c r="L1058" s="277">
        <v>1.2141</v>
      </c>
      <c r="M1058" s="277">
        <v>-0.22459999999999999</v>
      </c>
      <c r="N1058" s="277">
        <v>0.28499999999999998</v>
      </c>
      <c r="O1058" s="277">
        <v>0.255</v>
      </c>
      <c r="P1058" s="277">
        <v>4.8600000000000003</v>
      </c>
      <c r="Q1058" s="277">
        <v>4.8600000000000003</v>
      </c>
      <c r="R1058" s="277">
        <v>4.8600000000000003</v>
      </c>
      <c r="S1058" s="277">
        <v>101.98</v>
      </c>
      <c r="T1058" s="277">
        <v>101.98</v>
      </c>
      <c r="U1058" s="277">
        <v>101.98</v>
      </c>
      <c r="V1058" s="277">
        <v>3.78</v>
      </c>
      <c r="W1058" s="277">
        <v>3.78</v>
      </c>
      <c r="X1058" s="277">
        <v>3.78</v>
      </c>
      <c r="Y1058" s="277">
        <v>15</v>
      </c>
      <c r="Z1058" s="277">
        <v>15</v>
      </c>
      <c r="AA1058" s="277">
        <v>15</v>
      </c>
      <c r="AB1058" s="277">
        <v>-0.18659999999999999</v>
      </c>
      <c r="AC1058" s="277">
        <v>-0.18659999999999999</v>
      </c>
      <c r="AD1058" s="277">
        <v>-0.18659999999999999</v>
      </c>
      <c r="AE1058" s="277" t="s">
        <v>43</v>
      </c>
      <c r="AF1058" s="277">
        <v>2.0099999999999998</v>
      </c>
      <c r="AG1058" s="278">
        <v>1.0828692705685033E-4</v>
      </c>
      <c r="AH1058" s="277">
        <v>-0.217</v>
      </c>
      <c r="AI1058" s="277">
        <v>2.76</v>
      </c>
      <c r="AJ1058" s="277">
        <v>2.89</v>
      </c>
      <c r="AK1058" s="279">
        <v>4.6999999999999997E-8</v>
      </c>
      <c r="AL1058" s="260">
        <v>8.9999999999999993E-3</v>
      </c>
      <c r="AM1058" s="261">
        <f t="shared" si="207"/>
        <v>42299.999999999993</v>
      </c>
    </row>
    <row r="1059" spans="1:39" x14ac:dyDescent="0.25">
      <c r="A1059" s="276" t="s">
        <v>121</v>
      </c>
      <c r="B1059" s="276"/>
      <c r="C1059" s="277">
        <v>3.7262499999999994</v>
      </c>
      <c r="D1059" s="277">
        <v>3.7958899999999991</v>
      </c>
      <c r="E1059" s="277">
        <f t="shared" si="206"/>
        <v>1.0186890305266689</v>
      </c>
      <c r="F1059" s="277"/>
      <c r="G1059" s="277">
        <v>2.2639999999999998</v>
      </c>
      <c r="H1059" s="277">
        <v>41337.9</v>
      </c>
      <c r="I1059" s="277">
        <v>92</v>
      </c>
      <c r="J1059" s="277">
        <v>48</v>
      </c>
      <c r="K1059" s="277">
        <v>112.411</v>
      </c>
      <c r="L1059" s="277">
        <v>1.2141</v>
      </c>
      <c r="M1059" s="277">
        <v>-0.22459999999999999</v>
      </c>
      <c r="N1059" s="277">
        <v>0.28499999999999998</v>
      </c>
      <c r="O1059" s="277">
        <v>0.255</v>
      </c>
      <c r="P1059" s="277">
        <v>4.8600000000000003</v>
      </c>
      <c r="Q1059" s="277">
        <v>4.8600000000000003</v>
      </c>
      <c r="R1059" s="277">
        <v>4.8600000000000003</v>
      </c>
      <c r="S1059" s="277">
        <v>101.98</v>
      </c>
      <c r="T1059" s="277">
        <v>101.98</v>
      </c>
      <c r="U1059" s="277">
        <v>101.98</v>
      </c>
      <c r="V1059" s="277">
        <v>3.78</v>
      </c>
      <c r="W1059" s="277">
        <v>3.78</v>
      </c>
      <c r="X1059" s="277">
        <v>3.78</v>
      </c>
      <c r="Y1059" s="277">
        <v>15</v>
      </c>
      <c r="Z1059" s="277">
        <v>15</v>
      </c>
      <c r="AA1059" s="277">
        <v>15</v>
      </c>
      <c r="AB1059" s="277">
        <v>-0.18659999999999999</v>
      </c>
      <c r="AC1059" s="277">
        <v>-0.18659999999999999</v>
      </c>
      <c r="AD1059" s="277">
        <v>-0.18659999999999999</v>
      </c>
      <c r="AE1059" s="277" t="s">
        <v>44</v>
      </c>
      <c r="AF1059" s="277">
        <v>31.998999999999999</v>
      </c>
      <c r="AG1059" s="278">
        <v>1.5402755908922099E-5</v>
      </c>
      <c r="AH1059" s="277">
        <v>2.1999999999999999E-2</v>
      </c>
      <c r="AI1059" s="277">
        <v>2.94</v>
      </c>
      <c r="AJ1059" s="277">
        <v>3.46</v>
      </c>
      <c r="AK1059" s="279">
        <v>7.8000000000000004E-9</v>
      </c>
      <c r="AL1059" s="260"/>
      <c r="AM1059" s="261">
        <f t="shared" si="207"/>
        <v>0</v>
      </c>
    </row>
    <row r="1060" spans="1:39" x14ac:dyDescent="0.25">
      <c r="A1060" s="276" t="s">
        <v>121</v>
      </c>
      <c r="B1060" s="276"/>
      <c r="C1060" s="277">
        <v>3.7262499999999994</v>
      </c>
      <c r="D1060" s="276">
        <v>3.7338499999999994</v>
      </c>
      <c r="E1060" s="277">
        <f t="shared" si="206"/>
        <v>1.0020395840322041</v>
      </c>
      <c r="F1060" s="277"/>
      <c r="G1060" s="277">
        <v>2.2639999999999998</v>
      </c>
      <c r="H1060" s="277">
        <v>41337.9</v>
      </c>
      <c r="I1060" s="277">
        <v>92</v>
      </c>
      <c r="J1060" s="277">
        <v>48</v>
      </c>
      <c r="K1060" s="277">
        <v>112.411</v>
      </c>
      <c r="L1060" s="277">
        <v>1.2141</v>
      </c>
      <c r="M1060" s="277">
        <v>-0.22459999999999999</v>
      </c>
      <c r="N1060" s="277">
        <v>0.28499999999999998</v>
      </c>
      <c r="O1060" s="277">
        <v>0.255</v>
      </c>
      <c r="P1060" s="277">
        <v>4.8600000000000003</v>
      </c>
      <c r="Q1060" s="277">
        <v>4.8600000000000003</v>
      </c>
      <c r="R1060" s="277">
        <v>4.8600000000000003</v>
      </c>
      <c r="S1060" s="277">
        <v>101.98</v>
      </c>
      <c r="T1060" s="277">
        <v>101.98</v>
      </c>
      <c r="U1060" s="277">
        <v>101.98</v>
      </c>
      <c r="V1060" s="277">
        <v>3.78</v>
      </c>
      <c r="W1060" s="277">
        <v>3.78</v>
      </c>
      <c r="X1060" s="277">
        <v>3.78</v>
      </c>
      <c r="Y1060" s="277">
        <v>15</v>
      </c>
      <c r="Z1060" s="277">
        <v>15</v>
      </c>
      <c r="AA1060" s="277">
        <v>15</v>
      </c>
      <c r="AB1060" s="277">
        <v>-0.18659999999999999</v>
      </c>
      <c r="AC1060" s="277">
        <v>-0.18659999999999999</v>
      </c>
      <c r="AD1060" s="277">
        <v>-0.18659999999999999</v>
      </c>
      <c r="AE1060" s="277" t="s">
        <v>45</v>
      </c>
      <c r="AF1060" s="277">
        <v>44.01</v>
      </c>
      <c r="AG1060" s="278">
        <v>8.9625087063364713E-6</v>
      </c>
      <c r="AH1060" s="277">
        <v>0.22500000000000001</v>
      </c>
      <c r="AI1060" s="277">
        <v>3.24</v>
      </c>
      <c r="AJ1060" s="277">
        <v>3.3</v>
      </c>
      <c r="AK1060" s="279">
        <v>4.8E-9</v>
      </c>
      <c r="AL1060" s="260">
        <v>0.26105753559376804</v>
      </c>
      <c r="AM1060" s="261">
        <f t="shared" si="207"/>
        <v>125307.61708500866</v>
      </c>
    </row>
    <row r="1061" spans="1:39" x14ac:dyDescent="0.25">
      <c r="A1061" s="276" t="s">
        <v>121</v>
      </c>
      <c r="B1061" s="276"/>
      <c r="C1061" s="277">
        <v>3.7262499999999994</v>
      </c>
      <c r="D1061" s="276">
        <v>3.8434899999999992</v>
      </c>
      <c r="E1061" s="277">
        <f t="shared" si="206"/>
        <v>1.0314632673599462</v>
      </c>
      <c r="F1061" s="277"/>
      <c r="G1061" s="277">
        <v>2.2639999999999998</v>
      </c>
      <c r="H1061" s="277">
        <v>41337.9</v>
      </c>
      <c r="I1061" s="277">
        <v>92</v>
      </c>
      <c r="J1061" s="277">
        <v>48</v>
      </c>
      <c r="K1061" s="277">
        <v>112.411</v>
      </c>
      <c r="L1061" s="277">
        <v>1.2141</v>
      </c>
      <c r="M1061" s="277">
        <v>-0.22459999999999999</v>
      </c>
      <c r="N1061" s="277">
        <v>0.28499999999999998</v>
      </c>
      <c r="O1061" s="277">
        <v>0.255</v>
      </c>
      <c r="P1061" s="277">
        <v>4.8600000000000003</v>
      </c>
      <c r="Q1061" s="277">
        <v>4.8600000000000003</v>
      </c>
      <c r="R1061" s="277">
        <v>4.8600000000000003</v>
      </c>
      <c r="S1061" s="277">
        <v>101.98</v>
      </c>
      <c r="T1061" s="277">
        <v>101.98</v>
      </c>
      <c r="U1061" s="277">
        <v>101.98</v>
      </c>
      <c r="V1061" s="277">
        <v>3.78</v>
      </c>
      <c r="W1061" s="277">
        <v>3.78</v>
      </c>
      <c r="X1061" s="277">
        <v>3.78</v>
      </c>
      <c r="Y1061" s="277">
        <v>15</v>
      </c>
      <c r="Z1061" s="277">
        <v>15</v>
      </c>
      <c r="AA1061" s="277">
        <v>15</v>
      </c>
      <c r="AB1061" s="277">
        <v>-0.18659999999999999</v>
      </c>
      <c r="AC1061" s="277">
        <v>-0.18659999999999999</v>
      </c>
      <c r="AD1061" s="277">
        <v>-0.18659999999999999</v>
      </c>
      <c r="AE1061" s="277" t="s">
        <v>46</v>
      </c>
      <c r="AF1061" s="277">
        <v>28</v>
      </c>
      <c r="AG1061" s="278">
        <v>1.4859953853764374E-5</v>
      </c>
      <c r="AH1061" s="277">
        <v>3.6999999999999998E-2</v>
      </c>
      <c r="AI1061" s="277">
        <v>3.13</v>
      </c>
      <c r="AJ1061" s="277">
        <v>3.64</v>
      </c>
      <c r="AK1061" s="264">
        <v>5.2000000000000002E-9</v>
      </c>
      <c r="AL1061" s="260">
        <v>3.8076662045187629E-2</v>
      </c>
      <c r="AM1061" s="261">
        <f t="shared" si="207"/>
        <v>19799.864263497566</v>
      </c>
    </row>
    <row r="1062" spans="1:39" x14ac:dyDescent="0.25">
      <c r="A1062" s="276" t="s">
        <v>121</v>
      </c>
      <c r="B1062" s="276"/>
      <c r="C1062" s="277">
        <v>3.7262499999999994</v>
      </c>
      <c r="D1062" s="276">
        <v>3.9340399999999995</v>
      </c>
      <c r="E1062" s="277">
        <f t="shared" si="206"/>
        <v>1.0557638376383764</v>
      </c>
      <c r="F1062" s="277"/>
      <c r="G1062" s="277">
        <v>2.2639999999999998</v>
      </c>
      <c r="H1062" s="277">
        <v>41337.9</v>
      </c>
      <c r="I1062" s="277">
        <v>92</v>
      </c>
      <c r="J1062" s="277">
        <v>48</v>
      </c>
      <c r="K1062" s="277">
        <v>112.411</v>
      </c>
      <c r="L1062" s="277">
        <v>1.2141</v>
      </c>
      <c r="M1062" s="277">
        <v>-0.22459999999999999</v>
      </c>
      <c r="N1062" s="277">
        <v>0.28499999999999998</v>
      </c>
      <c r="O1062" s="277">
        <v>0.255</v>
      </c>
      <c r="P1062" s="277">
        <v>4.8600000000000003</v>
      </c>
      <c r="Q1062" s="277">
        <v>4.8600000000000003</v>
      </c>
      <c r="R1062" s="277">
        <v>4.8600000000000003</v>
      </c>
      <c r="S1062" s="277">
        <v>101.98</v>
      </c>
      <c r="T1062" s="277">
        <v>101.98</v>
      </c>
      <c r="U1062" s="277">
        <v>101.98</v>
      </c>
      <c r="V1062" s="277">
        <v>3.78</v>
      </c>
      <c r="W1062" s="277">
        <v>3.78</v>
      </c>
      <c r="X1062" s="277">
        <v>3.78</v>
      </c>
      <c r="Y1062" s="277">
        <v>15</v>
      </c>
      <c r="Z1062" s="277">
        <v>15</v>
      </c>
      <c r="AA1062" s="277">
        <v>15</v>
      </c>
      <c r="AB1062" s="277">
        <v>-0.18659999999999999</v>
      </c>
      <c r="AC1062" s="277">
        <v>-0.18659999999999999</v>
      </c>
      <c r="AD1062" s="277">
        <v>-0.18659999999999999</v>
      </c>
      <c r="AE1062" s="277" t="s">
        <v>47</v>
      </c>
      <c r="AF1062" s="277">
        <v>16.04</v>
      </c>
      <c r="AG1062" s="278">
        <v>1.6328551327402565E-5</v>
      </c>
      <c r="AH1062" s="277">
        <v>1.0999999999999999E-2</v>
      </c>
      <c r="AI1062" s="277">
        <v>3.25</v>
      </c>
      <c r="AJ1062" s="277">
        <v>3.8</v>
      </c>
      <c r="AK1062" s="264">
        <v>2.0000000000000001E-9</v>
      </c>
      <c r="AL1062" s="260">
        <v>0.12875936440571953</v>
      </c>
      <c r="AM1062" s="261">
        <f t="shared" si="207"/>
        <v>25751.87288114391</v>
      </c>
    </row>
    <row r="1063" spans="1:39" x14ac:dyDescent="0.25">
      <c r="A1063" s="276" t="s">
        <v>121</v>
      </c>
      <c r="B1063" s="276"/>
      <c r="C1063" s="277">
        <v>3.7262499999999994</v>
      </c>
      <c r="D1063" s="276">
        <v>3.9344599999999996</v>
      </c>
      <c r="E1063" s="277">
        <f t="shared" si="206"/>
        <v>1.0558765514927877</v>
      </c>
      <c r="F1063" s="277"/>
      <c r="G1063" s="277">
        <v>2.2639999999999998</v>
      </c>
      <c r="H1063" s="277">
        <v>41337.9</v>
      </c>
      <c r="I1063" s="277">
        <v>92</v>
      </c>
      <c r="J1063" s="277">
        <v>48</v>
      </c>
      <c r="K1063" s="277">
        <v>112.411</v>
      </c>
      <c r="L1063" s="277">
        <v>1.2141</v>
      </c>
      <c r="M1063" s="277">
        <v>-0.22459999999999999</v>
      </c>
      <c r="N1063" s="277">
        <v>0.28499999999999998</v>
      </c>
      <c r="O1063" s="277">
        <v>0.255</v>
      </c>
      <c r="P1063" s="277">
        <v>4.8600000000000003</v>
      </c>
      <c r="Q1063" s="277">
        <v>4.8600000000000003</v>
      </c>
      <c r="R1063" s="277">
        <v>4.8600000000000003</v>
      </c>
      <c r="S1063" s="277">
        <v>101.98</v>
      </c>
      <c r="T1063" s="277">
        <v>101.98</v>
      </c>
      <c r="U1063" s="277">
        <v>101.98</v>
      </c>
      <c r="V1063" s="277">
        <v>3.78</v>
      </c>
      <c r="W1063" s="277">
        <v>3.78</v>
      </c>
      <c r="X1063" s="277">
        <v>3.78</v>
      </c>
      <c r="Y1063" s="277">
        <v>15</v>
      </c>
      <c r="Z1063" s="277">
        <v>15</v>
      </c>
      <c r="AA1063" s="277">
        <v>15</v>
      </c>
      <c r="AB1063" s="277">
        <v>-0.18659999999999999</v>
      </c>
      <c r="AC1063" s="277">
        <v>-0.18659999999999999</v>
      </c>
      <c r="AD1063" s="277">
        <v>-0.18659999999999999</v>
      </c>
      <c r="AE1063" s="277" t="s">
        <v>48</v>
      </c>
      <c r="AF1063" s="277">
        <v>28.05</v>
      </c>
      <c r="AG1063" s="277">
        <v>8.597859657763983E-6</v>
      </c>
      <c r="AH1063" s="277">
        <v>8.6999999999999994E-2</v>
      </c>
      <c r="AI1063" s="277">
        <v>3.59</v>
      </c>
      <c r="AJ1063" s="277">
        <v>3.9</v>
      </c>
      <c r="AK1063" s="264">
        <v>5.0000000000000003E-10</v>
      </c>
      <c r="AL1063" s="260"/>
      <c r="AM1063" s="280">
        <f t="shared" si="207"/>
        <v>0</v>
      </c>
    </row>
    <row r="1064" spans="1:39" x14ac:dyDescent="0.25">
      <c r="A1064" s="276" t="s">
        <v>121</v>
      </c>
      <c r="B1064" s="276"/>
      <c r="C1064" s="277">
        <v>3.7262499999999994</v>
      </c>
      <c r="D1064" s="276">
        <v>3.9604200000000001</v>
      </c>
      <c r="E1064" s="277">
        <f t="shared" si="206"/>
        <v>1.0628433411606846</v>
      </c>
      <c r="F1064" s="277"/>
      <c r="G1064" s="277">
        <v>2.2639999999999998</v>
      </c>
      <c r="H1064" s="277">
        <v>41337.9</v>
      </c>
      <c r="I1064" s="277">
        <v>92</v>
      </c>
      <c r="J1064" s="277">
        <v>48</v>
      </c>
      <c r="K1064" s="277">
        <v>112.411</v>
      </c>
      <c r="L1064" s="277">
        <v>1.2141</v>
      </c>
      <c r="M1064" s="277">
        <v>-0.22459999999999999</v>
      </c>
      <c r="N1064" s="277">
        <v>0.28499999999999998</v>
      </c>
      <c r="O1064" s="277">
        <v>0.255</v>
      </c>
      <c r="P1064" s="277">
        <v>4.8600000000000003</v>
      </c>
      <c r="Q1064" s="277">
        <v>4.8600000000000003</v>
      </c>
      <c r="R1064" s="277">
        <v>4.8600000000000003</v>
      </c>
      <c r="S1064" s="277">
        <v>101.98</v>
      </c>
      <c r="T1064" s="277">
        <v>101.98</v>
      </c>
      <c r="U1064" s="277">
        <v>101.98</v>
      </c>
      <c r="V1064" s="277">
        <v>3.78</v>
      </c>
      <c r="W1064" s="277">
        <v>3.78</v>
      </c>
      <c r="X1064" s="277">
        <v>3.78</v>
      </c>
      <c r="Y1064" s="277">
        <v>15</v>
      </c>
      <c r="Z1064" s="277">
        <v>15</v>
      </c>
      <c r="AA1064" s="277">
        <v>15</v>
      </c>
      <c r="AB1064" s="277">
        <v>-0.18659999999999999</v>
      </c>
      <c r="AC1064" s="277">
        <v>-0.18659999999999999</v>
      </c>
      <c r="AD1064" s="277">
        <v>-0.18659999999999999</v>
      </c>
      <c r="AE1064" s="277" t="s">
        <v>49</v>
      </c>
      <c r="AF1064" s="277">
        <v>30.07</v>
      </c>
      <c r="AG1064" s="277">
        <v>7.4674534117532306E-6</v>
      </c>
      <c r="AH1064" s="277">
        <v>9.9000000000000005E-2</v>
      </c>
      <c r="AI1064" s="277">
        <v>3.72</v>
      </c>
      <c r="AJ1064" s="277">
        <v>4</v>
      </c>
      <c r="AK1064" s="264">
        <v>3E-10</v>
      </c>
      <c r="AL1064" s="260"/>
      <c r="AM1064" s="280">
        <f t="shared" si="207"/>
        <v>0</v>
      </c>
    </row>
    <row r="1065" spans="1:39" x14ac:dyDescent="0.25">
      <c r="A1065" s="276" t="s">
        <v>121</v>
      </c>
      <c r="B1065" s="276"/>
      <c r="C1065" s="277">
        <v>3.7262499999999994</v>
      </c>
      <c r="D1065" s="276">
        <v>4.0187300000000006</v>
      </c>
      <c r="E1065" s="277">
        <f t="shared" si="206"/>
        <v>1.0784917812814494</v>
      </c>
      <c r="F1065" s="277"/>
      <c r="G1065" s="277">
        <v>2.2639999999999998</v>
      </c>
      <c r="H1065" s="277">
        <v>41337.9</v>
      </c>
      <c r="I1065" s="277">
        <v>92</v>
      </c>
      <c r="J1065" s="277">
        <v>48</v>
      </c>
      <c r="K1065" s="277">
        <v>112.411</v>
      </c>
      <c r="L1065" s="277">
        <v>1.2141</v>
      </c>
      <c r="M1065" s="277">
        <v>-0.22459999999999999</v>
      </c>
      <c r="N1065" s="277">
        <v>0.28499999999999998</v>
      </c>
      <c r="O1065" s="277">
        <v>0.255</v>
      </c>
      <c r="P1065" s="277">
        <v>4.8600000000000003</v>
      </c>
      <c r="Q1065" s="277">
        <v>4.8600000000000003</v>
      </c>
      <c r="R1065" s="277">
        <v>4.8600000000000003</v>
      </c>
      <c r="S1065" s="277">
        <v>101.98</v>
      </c>
      <c r="T1065" s="277">
        <v>101.98</v>
      </c>
      <c r="U1065" s="277">
        <v>101.98</v>
      </c>
      <c r="V1065" s="277">
        <v>3.78</v>
      </c>
      <c r="W1065" s="277">
        <v>3.78</v>
      </c>
      <c r="X1065" s="277">
        <v>3.78</v>
      </c>
      <c r="Y1065" s="277">
        <v>15</v>
      </c>
      <c r="Z1065" s="277">
        <v>15</v>
      </c>
      <c r="AA1065" s="277">
        <v>15</v>
      </c>
      <c r="AB1065" s="277">
        <v>-0.18659999999999999</v>
      </c>
      <c r="AC1065" s="277">
        <v>-0.18659999999999999</v>
      </c>
      <c r="AD1065" s="277">
        <v>-0.18659999999999999</v>
      </c>
      <c r="AE1065" s="277" t="s">
        <v>50</v>
      </c>
      <c r="AF1065" s="277">
        <v>42.08</v>
      </c>
      <c r="AG1065" s="277">
        <v>4.9578486170417476E-6</v>
      </c>
      <c r="AH1065" s="277">
        <v>0.14199999999999999</v>
      </c>
      <c r="AI1065" s="277">
        <v>4.03</v>
      </c>
      <c r="AJ1065" s="277">
        <v>4.5</v>
      </c>
      <c r="AK1065" s="264">
        <v>1E-10</v>
      </c>
      <c r="AL1065" s="260"/>
      <c r="AM1065" s="280">
        <f t="shared" si="207"/>
        <v>0</v>
      </c>
    </row>
    <row r="1066" spans="1:39" x14ac:dyDescent="0.25">
      <c r="A1066" s="276" t="s">
        <v>121</v>
      </c>
      <c r="B1066" s="276"/>
      <c r="C1066" s="277">
        <v>3.7262499999999994</v>
      </c>
      <c r="D1066" s="276">
        <v>4.0954800000000002</v>
      </c>
      <c r="E1066" s="277">
        <f t="shared" si="206"/>
        <v>1.099088896343509</v>
      </c>
      <c r="F1066" s="277"/>
      <c r="G1066" s="277">
        <v>2.2639999999999998</v>
      </c>
      <c r="H1066" s="277">
        <v>41337.9</v>
      </c>
      <c r="I1066" s="277">
        <v>92</v>
      </c>
      <c r="J1066" s="277">
        <v>48</v>
      </c>
      <c r="K1066" s="277">
        <v>112.411</v>
      </c>
      <c r="L1066" s="277">
        <v>1.2141</v>
      </c>
      <c r="M1066" s="277">
        <v>-0.22459999999999999</v>
      </c>
      <c r="N1066" s="277">
        <v>0.28499999999999998</v>
      </c>
      <c r="O1066" s="277">
        <v>0.255</v>
      </c>
      <c r="P1066" s="277">
        <v>4.8600000000000003</v>
      </c>
      <c r="Q1066" s="277">
        <v>4.8600000000000003</v>
      </c>
      <c r="R1066" s="277">
        <v>4.8600000000000003</v>
      </c>
      <c r="S1066" s="277">
        <v>101.98</v>
      </c>
      <c r="T1066" s="277">
        <v>101.98</v>
      </c>
      <c r="U1066" s="277">
        <v>101.98</v>
      </c>
      <c r="V1066" s="277">
        <v>3.78</v>
      </c>
      <c r="W1066" s="277">
        <v>3.78</v>
      </c>
      <c r="X1066" s="277">
        <v>3.78</v>
      </c>
      <c r="Y1066" s="277">
        <v>15</v>
      </c>
      <c r="Z1066" s="277">
        <v>15</v>
      </c>
      <c r="AA1066" s="277">
        <v>15</v>
      </c>
      <c r="AB1066" s="277">
        <v>-0.18659999999999999</v>
      </c>
      <c r="AC1066" s="277">
        <v>-0.18659999999999999</v>
      </c>
      <c r="AD1066" s="277">
        <v>-0.18659999999999999</v>
      </c>
      <c r="AE1066" s="277" t="s">
        <v>51</v>
      </c>
      <c r="AF1066" s="277">
        <v>44.1</v>
      </c>
      <c r="AG1066" s="277">
        <v>4.5187843755253608E-6</v>
      </c>
      <c r="AH1066" s="277">
        <v>0.152</v>
      </c>
      <c r="AI1066" s="277">
        <v>4.16</v>
      </c>
      <c r="AJ1066" s="277">
        <v>4.3</v>
      </c>
      <c r="AK1066" s="264">
        <v>7.9999999999999998E-12</v>
      </c>
      <c r="AL1066" s="260"/>
      <c r="AM1066" s="280">
        <f t="shared" si="207"/>
        <v>0</v>
      </c>
    </row>
    <row r="1067" spans="1:39" x14ac:dyDescent="0.25">
      <c r="A1067" s="276" t="s">
        <v>121</v>
      </c>
      <c r="B1067" s="276"/>
      <c r="C1067" s="277">
        <v>3.7262499999999994</v>
      </c>
      <c r="D1067" s="276"/>
      <c r="E1067" s="277">
        <f t="shared" si="206"/>
        <v>0</v>
      </c>
      <c r="F1067" s="277"/>
      <c r="G1067" s="277">
        <v>2.2639999999999998</v>
      </c>
      <c r="H1067" s="277">
        <v>41337.9</v>
      </c>
      <c r="I1067" s="277">
        <v>92</v>
      </c>
      <c r="J1067" s="277">
        <v>48</v>
      </c>
      <c r="K1067" s="277">
        <v>112.411</v>
      </c>
      <c r="L1067" s="277">
        <v>1.2141</v>
      </c>
      <c r="M1067" s="277">
        <v>-0.22459999999999999</v>
      </c>
      <c r="N1067" s="277">
        <v>0.28499999999999998</v>
      </c>
      <c r="O1067" s="277">
        <v>0.255</v>
      </c>
      <c r="P1067" s="277">
        <v>4.8600000000000003</v>
      </c>
      <c r="Q1067" s="277">
        <v>4.8600000000000003</v>
      </c>
      <c r="R1067" s="277">
        <v>4.8600000000000003</v>
      </c>
      <c r="S1067" s="277">
        <v>101.98</v>
      </c>
      <c r="T1067" s="277">
        <v>101.98</v>
      </c>
      <c r="U1067" s="277">
        <v>101.98</v>
      </c>
      <c r="V1067" s="277">
        <v>3.78</v>
      </c>
      <c r="W1067" s="277">
        <v>3.78</v>
      </c>
      <c r="X1067" s="277">
        <v>3.78</v>
      </c>
      <c r="Y1067" s="277">
        <v>15</v>
      </c>
      <c r="Z1067" s="277">
        <v>15</v>
      </c>
      <c r="AA1067" s="277">
        <v>15</v>
      </c>
      <c r="AB1067" s="277">
        <v>-0.18659999999999999</v>
      </c>
      <c r="AC1067" s="277">
        <v>-0.18659999999999999</v>
      </c>
      <c r="AD1067" s="277">
        <v>-0.18659999999999999</v>
      </c>
      <c r="AE1067" s="277" t="s">
        <v>52</v>
      </c>
      <c r="AF1067" s="277">
        <v>58.12</v>
      </c>
      <c r="AG1067" s="277">
        <v>2.9135357642312415E-6</v>
      </c>
      <c r="AH1067" s="277">
        <v>0.2</v>
      </c>
      <c r="AI1067" s="277">
        <v>4.5199999999999996</v>
      </c>
      <c r="AJ1067" s="277">
        <v>4.5</v>
      </c>
      <c r="AK1067" s="279"/>
      <c r="AL1067" s="260"/>
      <c r="AM1067" s="280">
        <f t="shared" si="207"/>
        <v>0</v>
      </c>
    </row>
    <row r="1068" spans="1:39" x14ac:dyDescent="0.25">
      <c r="A1068" s="276" t="s">
        <v>121</v>
      </c>
      <c r="B1068" s="276"/>
      <c r="C1068" s="277">
        <v>3.7262499999999994</v>
      </c>
      <c r="D1068" s="277"/>
      <c r="E1068" s="277">
        <f t="shared" si="206"/>
        <v>0</v>
      </c>
      <c r="F1068" s="277"/>
      <c r="G1068" s="277">
        <v>2.2639999999999998</v>
      </c>
      <c r="H1068" s="277">
        <v>41337.9</v>
      </c>
      <c r="I1068" s="277">
        <v>92</v>
      </c>
      <c r="J1068" s="277">
        <v>48</v>
      </c>
      <c r="K1068" s="277">
        <v>112.411</v>
      </c>
      <c r="L1068" s="277">
        <v>1.2141</v>
      </c>
      <c r="M1068" s="277">
        <v>-0.22459999999999999</v>
      </c>
      <c r="N1068" s="277">
        <v>0.28499999999999998</v>
      </c>
      <c r="O1068" s="277">
        <v>0.255</v>
      </c>
      <c r="P1068" s="277">
        <v>4.8600000000000003</v>
      </c>
      <c r="Q1068" s="277">
        <v>4.8600000000000003</v>
      </c>
      <c r="R1068" s="277">
        <v>4.8600000000000003</v>
      </c>
      <c r="S1068" s="277">
        <v>101.98</v>
      </c>
      <c r="T1068" s="277">
        <v>101.98</v>
      </c>
      <c r="U1068" s="277">
        <v>101.98</v>
      </c>
      <c r="V1068" s="277">
        <v>3.78</v>
      </c>
      <c r="W1068" s="277">
        <v>3.78</v>
      </c>
      <c r="X1068" s="277">
        <v>3.78</v>
      </c>
      <c r="Y1068" s="277">
        <v>15</v>
      </c>
      <c r="Z1068" s="277">
        <v>15</v>
      </c>
      <c r="AA1068" s="277">
        <v>15</v>
      </c>
      <c r="AB1068" s="277">
        <v>-0.18659999999999999</v>
      </c>
      <c r="AC1068" s="277">
        <v>-0.18659999999999999</v>
      </c>
      <c r="AD1068" s="277">
        <v>-0.18659999999999999</v>
      </c>
      <c r="AE1068" s="277" t="s">
        <v>58</v>
      </c>
      <c r="AF1068" s="277">
        <v>58.12</v>
      </c>
      <c r="AG1068" s="277">
        <v>3.1459786150702568E-6</v>
      </c>
      <c r="AH1068" s="277">
        <v>0.183</v>
      </c>
      <c r="AI1068" s="277">
        <v>4.8</v>
      </c>
      <c r="AJ1068" s="277">
        <v>4.42</v>
      </c>
      <c r="AK1068" s="279"/>
      <c r="AL1068" s="260"/>
      <c r="AM1068" s="280">
        <f t="shared" si="207"/>
        <v>0</v>
      </c>
    </row>
    <row r="1069" spans="1:39" x14ac:dyDescent="0.25">
      <c r="A1069" s="276" t="s">
        <v>121</v>
      </c>
      <c r="B1069" s="276"/>
      <c r="C1069" s="277">
        <v>3.7262499999999994</v>
      </c>
      <c r="D1069" s="276">
        <v>4.0187300000000006</v>
      </c>
      <c r="E1069" s="277">
        <f t="shared" ref="E1069:E1072" si="208">D1069/C1069</f>
        <v>1.0784917812814494</v>
      </c>
      <c r="F1069" s="277"/>
      <c r="G1069" s="277">
        <v>2.2639999999999998</v>
      </c>
      <c r="H1069" s="277">
        <v>41337.9</v>
      </c>
      <c r="I1069" s="277">
        <v>92</v>
      </c>
      <c r="J1069" s="277">
        <v>48</v>
      </c>
      <c r="K1069" s="277">
        <v>112.411</v>
      </c>
      <c r="L1069" s="277">
        <v>1.2141</v>
      </c>
      <c r="M1069" s="277">
        <v>-0.22459999999999999</v>
      </c>
      <c r="N1069" s="277">
        <v>0.28499999999999998</v>
      </c>
      <c r="O1069" s="277">
        <v>0.255</v>
      </c>
      <c r="P1069" s="277">
        <v>4.8600000000000003</v>
      </c>
      <c r="Q1069" s="277">
        <v>4.8600000000000003</v>
      </c>
      <c r="R1069" s="277">
        <v>4.8600000000000003</v>
      </c>
      <c r="S1069" s="277">
        <v>101.98</v>
      </c>
      <c r="T1069" s="277">
        <v>101.98</v>
      </c>
      <c r="U1069" s="277">
        <v>101.98</v>
      </c>
      <c r="V1069" s="277">
        <v>3.78</v>
      </c>
      <c r="W1069" s="277">
        <v>3.78</v>
      </c>
      <c r="X1069" s="277">
        <v>3.78</v>
      </c>
      <c r="Y1069" s="277">
        <v>15</v>
      </c>
      <c r="Z1069" s="277">
        <v>15</v>
      </c>
      <c r="AA1069" s="277">
        <v>15</v>
      </c>
      <c r="AB1069" s="277">
        <v>-0.18659999999999999</v>
      </c>
      <c r="AC1069" s="277">
        <v>-0.18659999999999999</v>
      </c>
      <c r="AD1069" s="277">
        <v>-0.18659999999999999</v>
      </c>
      <c r="AE1069" s="277" t="s">
        <v>53</v>
      </c>
      <c r="AF1069" s="277">
        <v>83.8</v>
      </c>
      <c r="AG1069" s="277"/>
      <c r="AH1069" s="277">
        <v>5.0000000000000001E-3</v>
      </c>
      <c r="AI1069" s="277">
        <v>4</v>
      </c>
      <c r="AJ1069" s="277">
        <v>3.69</v>
      </c>
      <c r="AK1069" s="264">
        <v>8.6999999999999999E-10</v>
      </c>
      <c r="AL1069" s="260"/>
      <c r="AM1069" s="280">
        <f t="shared" si="207"/>
        <v>0</v>
      </c>
    </row>
    <row r="1070" spans="1:39" x14ac:dyDescent="0.25">
      <c r="A1070" s="276" t="s">
        <v>121</v>
      </c>
      <c r="B1070" s="276"/>
      <c r="C1070" s="277">
        <v>3.7262499999999994</v>
      </c>
      <c r="D1070" s="276">
        <v>4.0954800000000002</v>
      </c>
      <c r="E1070" s="277">
        <f t="shared" si="208"/>
        <v>1.099088896343509</v>
      </c>
      <c r="F1070" s="277"/>
      <c r="G1070" s="277">
        <v>2.2639999999999998</v>
      </c>
      <c r="H1070" s="277">
        <v>41337.9</v>
      </c>
      <c r="I1070" s="277">
        <v>92</v>
      </c>
      <c r="J1070" s="277">
        <v>48</v>
      </c>
      <c r="K1070" s="277">
        <v>112.411</v>
      </c>
      <c r="L1070" s="277">
        <v>1.2141</v>
      </c>
      <c r="M1070" s="277">
        <v>-0.22459999999999999</v>
      </c>
      <c r="N1070" s="277">
        <v>0.28499999999999998</v>
      </c>
      <c r="O1070" s="277">
        <v>0.255</v>
      </c>
      <c r="P1070" s="277">
        <v>4.8600000000000003</v>
      </c>
      <c r="Q1070" s="277">
        <v>4.8600000000000003</v>
      </c>
      <c r="R1070" s="277">
        <v>4.8600000000000003</v>
      </c>
      <c r="S1070" s="277">
        <v>101.98</v>
      </c>
      <c r="T1070" s="277">
        <v>101.98</v>
      </c>
      <c r="U1070" s="277">
        <v>101.98</v>
      </c>
      <c r="V1070" s="277">
        <v>3.78</v>
      </c>
      <c r="W1070" s="277">
        <v>3.78</v>
      </c>
      <c r="X1070" s="277">
        <v>3.78</v>
      </c>
      <c r="Y1070" s="277">
        <v>15</v>
      </c>
      <c r="Z1070" s="277">
        <v>15</v>
      </c>
      <c r="AA1070" s="277">
        <v>15</v>
      </c>
      <c r="AB1070" s="277">
        <v>-0.18659999999999999</v>
      </c>
      <c r="AC1070" s="277">
        <v>-0.18659999999999999</v>
      </c>
      <c r="AD1070" s="277">
        <v>-0.18659999999999999</v>
      </c>
      <c r="AE1070" s="277" t="s">
        <v>54</v>
      </c>
      <c r="AF1070" s="277">
        <v>131.29</v>
      </c>
      <c r="AG1070" s="277"/>
      <c r="AH1070" s="277">
        <v>8.0000000000000002E-3</v>
      </c>
      <c r="AI1070" s="277">
        <v>4.0999999999999996</v>
      </c>
      <c r="AJ1070" s="277">
        <v>4.0999999999999996</v>
      </c>
      <c r="AK1070" s="264">
        <v>2.3000000000000001E-11</v>
      </c>
      <c r="AL1070" s="260"/>
      <c r="AM1070" s="280">
        <f t="shared" si="207"/>
        <v>0</v>
      </c>
    </row>
    <row r="1071" spans="1:39" x14ac:dyDescent="0.25">
      <c r="A1071" s="276" t="s">
        <v>121</v>
      </c>
      <c r="B1071" s="276"/>
      <c r="C1071" s="277">
        <v>3.7262499999999994</v>
      </c>
      <c r="D1071" s="276"/>
      <c r="E1071" s="277">
        <f t="shared" si="208"/>
        <v>0</v>
      </c>
      <c r="F1071" s="277"/>
      <c r="G1071" s="277">
        <v>2.2639999999999998</v>
      </c>
      <c r="H1071" s="277">
        <v>41337.9</v>
      </c>
      <c r="I1071" s="277">
        <v>92</v>
      </c>
      <c r="J1071" s="277">
        <v>48</v>
      </c>
      <c r="K1071" s="277">
        <v>112.411</v>
      </c>
      <c r="L1071" s="277">
        <v>1.2141</v>
      </c>
      <c r="M1071" s="277">
        <v>-0.22459999999999999</v>
      </c>
      <c r="N1071" s="277">
        <v>0.28499999999999998</v>
      </c>
      <c r="O1071" s="277">
        <v>0.255</v>
      </c>
      <c r="P1071" s="277">
        <v>4.8600000000000003</v>
      </c>
      <c r="Q1071" s="277">
        <v>4.8600000000000003</v>
      </c>
      <c r="R1071" s="277">
        <v>4.8600000000000003</v>
      </c>
      <c r="S1071" s="277">
        <v>101.98</v>
      </c>
      <c r="T1071" s="277">
        <v>101.98</v>
      </c>
      <c r="U1071" s="277">
        <v>101.98</v>
      </c>
      <c r="V1071" s="277">
        <v>3.78</v>
      </c>
      <c r="W1071" s="277">
        <v>3.78</v>
      </c>
      <c r="X1071" s="277">
        <v>3.78</v>
      </c>
      <c r="Y1071" s="277">
        <v>15</v>
      </c>
      <c r="Z1071" s="277">
        <v>15</v>
      </c>
      <c r="AA1071" s="277">
        <v>15</v>
      </c>
      <c r="AB1071" s="277">
        <v>-0.18659999999999999</v>
      </c>
      <c r="AC1071" s="277">
        <v>-0.18659999999999999</v>
      </c>
      <c r="AD1071" s="277">
        <v>-0.18659999999999999</v>
      </c>
      <c r="AE1071" s="277" t="s">
        <v>55</v>
      </c>
      <c r="AF1071" s="277">
        <v>146.06</v>
      </c>
      <c r="AG1071" s="277"/>
      <c r="AH1071" s="277">
        <v>0.21</v>
      </c>
      <c r="AI1071" s="277">
        <v>5.13</v>
      </c>
      <c r="AJ1071" s="277">
        <v>5.0999999999999996</v>
      </c>
      <c r="AK1071" s="279"/>
      <c r="AL1071" s="260"/>
      <c r="AM1071" s="280">
        <f t="shared" si="207"/>
        <v>0</v>
      </c>
    </row>
    <row r="1072" spans="1:39" x14ac:dyDescent="0.25">
      <c r="A1072" s="276" t="s">
        <v>121</v>
      </c>
      <c r="B1072" s="276"/>
      <c r="C1072" s="277">
        <v>3.7262499999999994</v>
      </c>
      <c r="D1072" s="277"/>
      <c r="E1072" s="277">
        <f t="shared" si="208"/>
        <v>0</v>
      </c>
      <c r="F1072" s="277"/>
      <c r="G1072" s="277">
        <v>2.2639999999999998</v>
      </c>
      <c r="H1072" s="277">
        <v>41337.9</v>
      </c>
      <c r="I1072" s="277">
        <v>92</v>
      </c>
      <c r="J1072" s="277">
        <v>48</v>
      </c>
      <c r="K1072" s="277">
        <v>112.411</v>
      </c>
      <c r="L1072" s="277">
        <v>1.2141</v>
      </c>
      <c r="M1072" s="277">
        <v>-0.22459999999999999</v>
      </c>
      <c r="N1072" s="277">
        <v>0.28499999999999998</v>
      </c>
      <c r="O1072" s="277">
        <v>0.255</v>
      </c>
      <c r="P1072" s="277">
        <v>4.8600000000000003</v>
      </c>
      <c r="Q1072" s="277">
        <v>4.8600000000000003</v>
      </c>
      <c r="R1072" s="277">
        <v>4.8600000000000003</v>
      </c>
      <c r="S1072" s="277">
        <v>101.98</v>
      </c>
      <c r="T1072" s="277">
        <v>101.98</v>
      </c>
      <c r="U1072" s="277">
        <v>101.98</v>
      </c>
      <c r="V1072" s="277">
        <v>3.78</v>
      </c>
      <c r="W1072" s="277">
        <v>3.78</v>
      </c>
      <c r="X1072" s="277">
        <v>3.78</v>
      </c>
      <c r="Y1072" s="277">
        <v>15</v>
      </c>
      <c r="Z1072" s="277">
        <v>15</v>
      </c>
      <c r="AA1072" s="277">
        <v>15</v>
      </c>
      <c r="AB1072" s="277">
        <v>-0.18659999999999999</v>
      </c>
      <c r="AC1072" s="277">
        <v>-0.18659999999999999</v>
      </c>
      <c r="AD1072" s="277">
        <v>-0.18659999999999999</v>
      </c>
      <c r="AE1072" s="277" t="s">
        <v>56</v>
      </c>
      <c r="AF1072" s="277">
        <v>222</v>
      </c>
      <c r="AG1072" s="277"/>
      <c r="AH1072" s="277">
        <v>8.0000000000000002E-3</v>
      </c>
      <c r="AI1072" s="277">
        <v>4.2</v>
      </c>
      <c r="AJ1072" s="277">
        <v>4.2</v>
      </c>
      <c r="AK1072" s="279">
        <v>4.9999999999999997E-12</v>
      </c>
      <c r="AL1072" s="260"/>
      <c r="AM1072" s="280">
        <f t="shared" si="207"/>
        <v>0</v>
      </c>
    </row>
    <row r="1073" spans="1:39" x14ac:dyDescent="0.25">
      <c r="A1073" s="192" t="s">
        <v>122</v>
      </c>
      <c r="B1073" s="192"/>
      <c r="C1073" s="193">
        <v>3.3999499999999996</v>
      </c>
      <c r="D1073" s="193">
        <v>3.4339299999999993</v>
      </c>
      <c r="E1073" s="193">
        <f t="shared" si="206"/>
        <v>1.0099942646215385</v>
      </c>
      <c r="F1073" s="193"/>
      <c r="G1073" s="193">
        <v>2.11</v>
      </c>
      <c r="H1073" s="193">
        <v>45940</v>
      </c>
      <c r="I1073" s="193">
        <v>71</v>
      </c>
      <c r="J1073" s="193">
        <v>12</v>
      </c>
      <c r="K1073" s="193">
        <v>24.305</v>
      </c>
      <c r="L1073" s="193">
        <v>1.3038000000000001</v>
      </c>
      <c r="M1073" s="193">
        <v>-0.2261</v>
      </c>
      <c r="N1073" s="193">
        <v>0.28499999999999998</v>
      </c>
      <c r="O1073" s="193">
        <v>0.255</v>
      </c>
      <c r="P1073" s="193">
        <v>4.8600000000000003</v>
      </c>
      <c r="Q1073" s="193">
        <v>4.8600000000000003</v>
      </c>
      <c r="R1073" s="193">
        <v>4.8600000000000003</v>
      </c>
      <c r="S1073" s="193">
        <v>101.98</v>
      </c>
      <c r="T1073" s="193">
        <v>101.98</v>
      </c>
      <c r="U1073" s="193">
        <v>101.98</v>
      </c>
      <c r="V1073" s="193">
        <v>3.78</v>
      </c>
      <c r="W1073" s="193">
        <v>3.78</v>
      </c>
      <c r="X1073" s="193">
        <v>3.78</v>
      </c>
      <c r="Y1073" s="193">
        <v>15</v>
      </c>
      <c r="Z1073" s="193">
        <v>15</v>
      </c>
      <c r="AA1073" s="193">
        <v>15</v>
      </c>
      <c r="AB1073" s="193">
        <v>-0.17899999999999999</v>
      </c>
      <c r="AC1073" s="193">
        <v>-0.17899999999999999</v>
      </c>
      <c r="AD1073" s="193">
        <v>-0.17899999999999999</v>
      </c>
      <c r="AE1073" s="193" t="s">
        <v>42</v>
      </c>
      <c r="AF1073" s="193">
        <v>4.0019999999999998</v>
      </c>
      <c r="AG1073" s="194">
        <v>1.213598928416634E-4</v>
      </c>
      <c r="AH1073" s="193">
        <v>-0.39</v>
      </c>
      <c r="AI1073" s="193">
        <v>2.66</v>
      </c>
      <c r="AJ1073" s="193">
        <v>2.6</v>
      </c>
      <c r="AK1073" s="195">
        <v>1.8299999999999998E-8</v>
      </c>
      <c r="AL1073" s="242"/>
      <c r="AM1073" s="197">
        <f t="shared" si="207"/>
        <v>0</v>
      </c>
    </row>
    <row r="1074" spans="1:39" x14ac:dyDescent="0.25">
      <c r="A1074" s="192" t="s">
        <v>122</v>
      </c>
      <c r="B1074" s="192"/>
      <c r="C1074" s="193">
        <v>3.3999499999999996</v>
      </c>
      <c r="D1074" s="193">
        <v>3.4514800000000001</v>
      </c>
      <c r="E1074" s="193">
        <f t="shared" si="206"/>
        <v>1.0151561052368419</v>
      </c>
      <c r="F1074" s="193"/>
      <c r="G1074" s="193">
        <v>2.11</v>
      </c>
      <c r="H1074" s="193">
        <v>45940</v>
      </c>
      <c r="I1074" s="193">
        <v>71</v>
      </c>
      <c r="J1074" s="193">
        <v>12</v>
      </c>
      <c r="K1074" s="193">
        <v>24.305</v>
      </c>
      <c r="L1074" s="193">
        <v>1.3038000000000001</v>
      </c>
      <c r="M1074" s="193">
        <v>-0.2261</v>
      </c>
      <c r="N1074" s="193">
        <v>0.28499999999999998</v>
      </c>
      <c r="O1074" s="193">
        <v>0.255</v>
      </c>
      <c r="P1074" s="193">
        <v>4.8600000000000003</v>
      </c>
      <c r="Q1074" s="193">
        <v>4.8600000000000003</v>
      </c>
      <c r="R1074" s="193">
        <v>4.8600000000000003</v>
      </c>
      <c r="S1074" s="193">
        <v>101.98</v>
      </c>
      <c r="T1074" s="193">
        <v>101.98</v>
      </c>
      <c r="U1074" s="193">
        <v>101.98</v>
      </c>
      <c r="V1074" s="193">
        <v>3.78</v>
      </c>
      <c r="W1074" s="193">
        <v>3.78</v>
      </c>
      <c r="X1074" s="193">
        <v>3.78</v>
      </c>
      <c r="Y1074" s="193">
        <v>15</v>
      </c>
      <c r="Z1074" s="193">
        <v>15</v>
      </c>
      <c r="AA1074" s="193">
        <v>15</v>
      </c>
      <c r="AB1074" s="193">
        <v>-0.17899999999999999</v>
      </c>
      <c r="AC1074" s="193">
        <v>-0.17899999999999999</v>
      </c>
      <c r="AD1074" s="193">
        <v>-0.17899999999999999</v>
      </c>
      <c r="AE1074" s="193" t="s">
        <v>43</v>
      </c>
      <c r="AF1074" s="193">
        <v>2.0099999999999998</v>
      </c>
      <c r="AG1074" s="194">
        <v>1.0828692705685033E-4</v>
      </c>
      <c r="AH1074" s="193">
        <v>-0.217</v>
      </c>
      <c r="AI1074" s="193">
        <v>2.76</v>
      </c>
      <c r="AJ1074" s="193">
        <v>2.89</v>
      </c>
      <c r="AK1074" s="195">
        <v>2E-8</v>
      </c>
      <c r="AL1074" s="242">
        <v>0.01</v>
      </c>
      <c r="AM1074" s="197">
        <f t="shared" si="207"/>
        <v>20000.000000000004</v>
      </c>
    </row>
    <row r="1075" spans="1:39" x14ac:dyDescent="0.25">
      <c r="A1075" s="192" t="s">
        <v>122</v>
      </c>
      <c r="B1075" s="192"/>
      <c r="C1075" s="193">
        <v>3.3999499999999996</v>
      </c>
      <c r="D1075" s="193">
        <v>3.4890199999999991</v>
      </c>
      <c r="E1075" s="193">
        <f t="shared" si="206"/>
        <v>1.0261974440800599</v>
      </c>
      <c r="F1075" s="193"/>
      <c r="G1075" s="193">
        <v>2.11</v>
      </c>
      <c r="H1075" s="193">
        <v>45940</v>
      </c>
      <c r="I1075" s="193">
        <v>71</v>
      </c>
      <c r="J1075" s="193">
        <v>12</v>
      </c>
      <c r="K1075" s="193">
        <v>24.305</v>
      </c>
      <c r="L1075" s="193">
        <v>1.3038000000000001</v>
      </c>
      <c r="M1075" s="193">
        <v>-0.2261</v>
      </c>
      <c r="N1075" s="193">
        <v>0.28499999999999998</v>
      </c>
      <c r="O1075" s="193">
        <v>0.255</v>
      </c>
      <c r="P1075" s="193">
        <v>4.8600000000000003</v>
      </c>
      <c r="Q1075" s="193">
        <v>4.8600000000000003</v>
      </c>
      <c r="R1075" s="193">
        <v>4.8600000000000003</v>
      </c>
      <c r="S1075" s="193">
        <v>101.98</v>
      </c>
      <c r="T1075" s="193">
        <v>101.98</v>
      </c>
      <c r="U1075" s="193">
        <v>101.98</v>
      </c>
      <c r="V1075" s="193">
        <v>3.78</v>
      </c>
      <c r="W1075" s="193">
        <v>3.78</v>
      </c>
      <c r="X1075" s="193">
        <v>3.78</v>
      </c>
      <c r="Y1075" s="193">
        <v>15</v>
      </c>
      <c r="Z1075" s="193">
        <v>15</v>
      </c>
      <c r="AA1075" s="193">
        <v>15</v>
      </c>
      <c r="AB1075" s="193">
        <v>-0.17899999999999999</v>
      </c>
      <c r="AC1075" s="193">
        <v>-0.17899999999999999</v>
      </c>
      <c r="AD1075" s="193">
        <v>-0.17899999999999999</v>
      </c>
      <c r="AE1075" s="193" t="s">
        <v>44</v>
      </c>
      <c r="AF1075" s="193">
        <v>31.998999999999999</v>
      </c>
      <c r="AG1075" s="194">
        <v>1.5402755908922099E-5</v>
      </c>
      <c r="AH1075" s="193">
        <v>2.1999999999999999E-2</v>
      </c>
      <c r="AI1075" s="193">
        <v>2.94</v>
      </c>
      <c r="AJ1075" s="193">
        <v>3.46</v>
      </c>
      <c r="AK1075" s="195">
        <v>3E-9</v>
      </c>
      <c r="AL1075" s="242"/>
      <c r="AM1075" s="197">
        <f t="shared" si="207"/>
        <v>0</v>
      </c>
    </row>
    <row r="1076" spans="1:39" x14ac:dyDescent="0.25">
      <c r="A1076" s="192" t="s">
        <v>122</v>
      </c>
      <c r="B1076" s="192"/>
      <c r="C1076" s="193">
        <v>3.3999499999999996</v>
      </c>
      <c r="D1076" s="192">
        <v>3.4189400000000001</v>
      </c>
      <c r="E1076" s="193">
        <f t="shared" si="206"/>
        <v>1.0055853762555333</v>
      </c>
      <c r="F1076" s="193"/>
      <c r="G1076" s="193">
        <v>2.11</v>
      </c>
      <c r="H1076" s="193">
        <v>45940</v>
      </c>
      <c r="I1076" s="193">
        <v>71</v>
      </c>
      <c r="J1076" s="193">
        <v>12</v>
      </c>
      <c r="K1076" s="193">
        <v>24.305</v>
      </c>
      <c r="L1076" s="193">
        <v>1.3038000000000001</v>
      </c>
      <c r="M1076" s="193">
        <v>-0.2261</v>
      </c>
      <c r="N1076" s="193">
        <v>0.28499999999999998</v>
      </c>
      <c r="O1076" s="193">
        <v>0.255</v>
      </c>
      <c r="P1076" s="193">
        <v>4.8600000000000003</v>
      </c>
      <c r="Q1076" s="193">
        <v>4.8600000000000003</v>
      </c>
      <c r="R1076" s="193">
        <v>4.8600000000000003</v>
      </c>
      <c r="S1076" s="193">
        <v>101.98</v>
      </c>
      <c r="T1076" s="193">
        <v>101.98</v>
      </c>
      <c r="U1076" s="193">
        <v>101.98</v>
      </c>
      <c r="V1076" s="193">
        <v>3.78</v>
      </c>
      <c r="W1076" s="193">
        <v>3.78</v>
      </c>
      <c r="X1076" s="193">
        <v>3.78</v>
      </c>
      <c r="Y1076" s="193">
        <v>15</v>
      </c>
      <c r="Z1076" s="193">
        <v>15</v>
      </c>
      <c r="AA1076" s="193">
        <v>15</v>
      </c>
      <c r="AB1076" s="193">
        <v>-0.17899999999999999</v>
      </c>
      <c r="AC1076" s="193">
        <v>-0.17899999999999999</v>
      </c>
      <c r="AD1076" s="193">
        <v>-0.17899999999999999</v>
      </c>
      <c r="AE1076" s="193" t="s">
        <v>45</v>
      </c>
      <c r="AF1076" s="193">
        <v>44.01</v>
      </c>
      <c r="AG1076" s="194">
        <v>8.9625087063364713E-6</v>
      </c>
      <c r="AH1076" s="193">
        <v>0.22500000000000001</v>
      </c>
      <c r="AI1076" s="193">
        <v>3.24</v>
      </c>
      <c r="AJ1076" s="193">
        <v>3.3</v>
      </c>
      <c r="AK1076" s="195">
        <v>2.7000000000000002E-9</v>
      </c>
      <c r="AL1076" s="242">
        <v>0.33648798220374382</v>
      </c>
      <c r="AM1076" s="197">
        <f t="shared" si="207"/>
        <v>90851.755195010846</v>
      </c>
    </row>
    <row r="1077" spans="1:39" x14ac:dyDescent="0.25">
      <c r="A1077" s="192" t="s">
        <v>122</v>
      </c>
      <c r="B1077" s="192"/>
      <c r="C1077" s="193">
        <v>3.3999499999999996</v>
      </c>
      <c r="D1077" s="192">
        <v>3.5226999999999995</v>
      </c>
      <c r="E1077" s="193">
        <f t="shared" si="206"/>
        <v>1.0361034721098838</v>
      </c>
      <c r="F1077" s="193"/>
      <c r="G1077" s="193">
        <v>2.11</v>
      </c>
      <c r="H1077" s="193">
        <v>45940</v>
      </c>
      <c r="I1077" s="193">
        <v>71</v>
      </c>
      <c r="J1077" s="193">
        <v>12</v>
      </c>
      <c r="K1077" s="193">
        <v>24.305</v>
      </c>
      <c r="L1077" s="193">
        <v>1.3038000000000001</v>
      </c>
      <c r="M1077" s="193">
        <v>-0.2261</v>
      </c>
      <c r="N1077" s="193">
        <v>0.28499999999999998</v>
      </c>
      <c r="O1077" s="193">
        <v>0.255</v>
      </c>
      <c r="P1077" s="193">
        <v>4.8600000000000003</v>
      </c>
      <c r="Q1077" s="193">
        <v>4.8600000000000003</v>
      </c>
      <c r="R1077" s="193">
        <v>4.8600000000000003</v>
      </c>
      <c r="S1077" s="193">
        <v>101.98</v>
      </c>
      <c r="T1077" s="193">
        <v>101.98</v>
      </c>
      <c r="U1077" s="193">
        <v>101.98</v>
      </c>
      <c r="V1077" s="193">
        <v>3.78</v>
      </c>
      <c r="W1077" s="193">
        <v>3.78</v>
      </c>
      <c r="X1077" s="193">
        <v>3.78</v>
      </c>
      <c r="Y1077" s="193">
        <v>15</v>
      </c>
      <c r="Z1077" s="193">
        <v>15</v>
      </c>
      <c r="AA1077" s="193">
        <v>15</v>
      </c>
      <c r="AB1077" s="193">
        <v>-0.17899999999999999</v>
      </c>
      <c r="AC1077" s="193">
        <v>-0.17899999999999999</v>
      </c>
      <c r="AD1077" s="193">
        <v>-0.17899999999999999</v>
      </c>
      <c r="AE1077" s="193" t="s">
        <v>46</v>
      </c>
      <c r="AF1077" s="193">
        <v>28</v>
      </c>
      <c r="AG1077" s="194">
        <v>1.4859953853764374E-5</v>
      </c>
      <c r="AH1077" s="193">
        <v>3.6999999999999998E-2</v>
      </c>
      <c r="AI1077" s="193">
        <v>3.13</v>
      </c>
      <c r="AJ1077" s="193">
        <v>3.64</v>
      </c>
      <c r="AK1077" s="199">
        <v>1.3999999999999999E-9</v>
      </c>
      <c r="AL1077" s="242">
        <v>4.3313520059429955E-2</v>
      </c>
      <c r="AM1077" s="197">
        <f t="shared" si="207"/>
        <v>6063.8928083201936</v>
      </c>
    </row>
    <row r="1078" spans="1:39" x14ac:dyDescent="0.25">
      <c r="A1078" s="192" t="s">
        <v>122</v>
      </c>
      <c r="B1078" s="192"/>
      <c r="C1078" s="193">
        <v>3.3999499999999996</v>
      </c>
      <c r="D1078" s="192">
        <v>3.66</v>
      </c>
      <c r="E1078" s="193">
        <f t="shared" si="206"/>
        <v>1.0764864189179255</v>
      </c>
      <c r="F1078" s="193"/>
      <c r="G1078" s="193">
        <v>2.11</v>
      </c>
      <c r="H1078" s="193">
        <v>45940</v>
      </c>
      <c r="I1078" s="193">
        <v>71</v>
      </c>
      <c r="J1078" s="193">
        <v>12</v>
      </c>
      <c r="K1078" s="193">
        <v>24.305</v>
      </c>
      <c r="L1078" s="193">
        <v>1.3038000000000001</v>
      </c>
      <c r="M1078" s="193">
        <v>-0.2261</v>
      </c>
      <c r="N1078" s="193">
        <v>0.28499999999999998</v>
      </c>
      <c r="O1078" s="193">
        <v>0.255</v>
      </c>
      <c r="P1078" s="193">
        <v>4.8600000000000003</v>
      </c>
      <c r="Q1078" s="193">
        <v>4.8600000000000003</v>
      </c>
      <c r="R1078" s="193">
        <v>4.8600000000000003</v>
      </c>
      <c r="S1078" s="193">
        <v>101.98</v>
      </c>
      <c r="T1078" s="193">
        <v>101.98</v>
      </c>
      <c r="U1078" s="193">
        <v>101.98</v>
      </c>
      <c r="V1078" s="193">
        <v>3.78</v>
      </c>
      <c r="W1078" s="193">
        <v>3.78</v>
      </c>
      <c r="X1078" s="193">
        <v>3.78</v>
      </c>
      <c r="Y1078" s="193">
        <v>15</v>
      </c>
      <c r="Z1078" s="193">
        <v>15</v>
      </c>
      <c r="AA1078" s="193">
        <v>15</v>
      </c>
      <c r="AB1078" s="193">
        <v>-0.17899999999999999</v>
      </c>
      <c r="AC1078" s="193">
        <v>-0.17899999999999999</v>
      </c>
      <c r="AD1078" s="193">
        <v>-0.17899999999999999</v>
      </c>
      <c r="AE1078" s="193" t="s">
        <v>47</v>
      </c>
      <c r="AF1078" s="193">
        <v>16.04</v>
      </c>
      <c r="AG1078" s="194">
        <v>1.6328551327402565E-5</v>
      </c>
      <c r="AH1078" s="193">
        <v>1.0999999999999999E-2</v>
      </c>
      <c r="AI1078" s="193">
        <v>3.25</v>
      </c>
      <c r="AJ1078" s="193">
        <v>3.8</v>
      </c>
      <c r="AK1078" s="199">
        <v>5.4000000000000001E-11</v>
      </c>
      <c r="AL1078" s="242">
        <v>0.15898541246870143</v>
      </c>
      <c r="AM1078" s="197">
        <f t="shared" si="207"/>
        <v>858.5212273309877</v>
      </c>
    </row>
    <row r="1079" spans="1:39" x14ac:dyDescent="0.25">
      <c r="A1079" s="192" t="s">
        <v>122</v>
      </c>
      <c r="B1079" s="192"/>
      <c r="C1079" s="193">
        <v>3.3999499999999996</v>
      </c>
      <c r="D1079" s="192">
        <v>3.6615699999999993</v>
      </c>
      <c r="E1079" s="193">
        <f t="shared" si="206"/>
        <v>1.0769481904145648</v>
      </c>
      <c r="F1079" s="193"/>
      <c r="G1079" s="193">
        <v>2.11</v>
      </c>
      <c r="H1079" s="193">
        <v>45940</v>
      </c>
      <c r="I1079" s="193">
        <v>71</v>
      </c>
      <c r="J1079" s="193">
        <v>12</v>
      </c>
      <c r="K1079" s="193">
        <v>24.305</v>
      </c>
      <c r="L1079" s="193">
        <v>1.3038000000000001</v>
      </c>
      <c r="M1079" s="193">
        <v>-0.2261</v>
      </c>
      <c r="N1079" s="193">
        <v>0.28499999999999998</v>
      </c>
      <c r="O1079" s="193">
        <v>0.255</v>
      </c>
      <c r="P1079" s="193">
        <v>4.8600000000000003</v>
      </c>
      <c r="Q1079" s="193">
        <v>4.8600000000000003</v>
      </c>
      <c r="R1079" s="193">
        <v>4.8600000000000003</v>
      </c>
      <c r="S1079" s="193">
        <v>101.98</v>
      </c>
      <c r="T1079" s="193">
        <v>101.98</v>
      </c>
      <c r="U1079" s="193">
        <v>101.98</v>
      </c>
      <c r="V1079" s="193">
        <v>3.78</v>
      </c>
      <c r="W1079" s="193">
        <v>3.78</v>
      </c>
      <c r="X1079" s="193">
        <v>3.78</v>
      </c>
      <c r="Y1079" s="193">
        <v>15</v>
      </c>
      <c r="Z1079" s="193">
        <v>15</v>
      </c>
      <c r="AA1079" s="193">
        <v>15</v>
      </c>
      <c r="AB1079" s="193">
        <v>-0.17899999999999999</v>
      </c>
      <c r="AC1079" s="193">
        <v>-0.17899999999999999</v>
      </c>
      <c r="AD1079" s="193">
        <v>-0.17899999999999999</v>
      </c>
      <c r="AE1079" s="193" t="s">
        <v>48</v>
      </c>
      <c r="AF1079" s="193">
        <v>28.05</v>
      </c>
      <c r="AG1079" s="193">
        <v>8.597859657763983E-6</v>
      </c>
      <c r="AH1079" s="193">
        <v>8.6999999999999994E-2</v>
      </c>
      <c r="AI1079" s="193">
        <v>3.59</v>
      </c>
      <c r="AJ1079" s="193">
        <v>3.9</v>
      </c>
      <c r="AK1079" s="283">
        <v>4.6800000000000003E-12</v>
      </c>
      <c r="AL1079" s="242"/>
      <c r="AM1079" s="200">
        <f t="shared" si="207"/>
        <v>0</v>
      </c>
    </row>
    <row r="1080" spans="1:39" x14ac:dyDescent="0.25">
      <c r="A1080" s="192" t="s">
        <v>122</v>
      </c>
      <c r="B1080" s="192"/>
      <c r="C1080" s="193">
        <v>3.3999499999999996</v>
      </c>
      <c r="D1080" s="192">
        <v>3.6812800000000001</v>
      </c>
      <c r="E1080" s="193">
        <f t="shared" si="206"/>
        <v>1.0827453344902132</v>
      </c>
      <c r="F1080" s="193"/>
      <c r="G1080" s="193">
        <v>2.11</v>
      </c>
      <c r="H1080" s="193">
        <v>45940</v>
      </c>
      <c r="I1080" s="193">
        <v>71</v>
      </c>
      <c r="J1080" s="193">
        <v>12</v>
      </c>
      <c r="K1080" s="193">
        <v>24.305</v>
      </c>
      <c r="L1080" s="193">
        <v>1.3038000000000001</v>
      </c>
      <c r="M1080" s="193">
        <v>-0.2261</v>
      </c>
      <c r="N1080" s="193">
        <v>0.28499999999999998</v>
      </c>
      <c r="O1080" s="193">
        <v>0.255</v>
      </c>
      <c r="P1080" s="193">
        <v>4.8600000000000003</v>
      </c>
      <c r="Q1080" s="193">
        <v>4.8600000000000003</v>
      </c>
      <c r="R1080" s="193">
        <v>4.8600000000000003</v>
      </c>
      <c r="S1080" s="193">
        <v>101.98</v>
      </c>
      <c r="T1080" s="193">
        <v>101.98</v>
      </c>
      <c r="U1080" s="193">
        <v>101.98</v>
      </c>
      <c r="V1080" s="193">
        <v>3.78</v>
      </c>
      <c r="W1080" s="193">
        <v>3.78</v>
      </c>
      <c r="X1080" s="193">
        <v>3.78</v>
      </c>
      <c r="Y1080" s="193">
        <v>15</v>
      </c>
      <c r="Z1080" s="193">
        <v>15</v>
      </c>
      <c r="AA1080" s="193">
        <v>15</v>
      </c>
      <c r="AB1080" s="193">
        <v>-0.17899999999999999</v>
      </c>
      <c r="AC1080" s="193">
        <v>-0.17899999999999999</v>
      </c>
      <c r="AD1080" s="193">
        <v>-0.17899999999999999</v>
      </c>
      <c r="AE1080" s="193" t="s">
        <v>49</v>
      </c>
      <c r="AF1080" s="193">
        <v>30.07</v>
      </c>
      <c r="AG1080" s="193">
        <v>7.4674534117532306E-6</v>
      </c>
      <c r="AH1080" s="193">
        <v>9.9000000000000005E-2</v>
      </c>
      <c r="AI1080" s="193">
        <v>3.72</v>
      </c>
      <c r="AJ1080" s="193">
        <v>4</v>
      </c>
      <c r="AK1080" s="283">
        <v>1.7699999999999999E-12</v>
      </c>
      <c r="AL1080" s="242"/>
      <c r="AM1080" s="200">
        <f t="shared" si="207"/>
        <v>0</v>
      </c>
    </row>
    <row r="1081" spans="1:39" x14ac:dyDescent="0.25">
      <c r="A1081" s="192" t="s">
        <v>122</v>
      </c>
      <c r="B1081" s="192"/>
      <c r="C1081" s="193">
        <v>3.3999499999999996</v>
      </c>
      <c r="D1081" s="192">
        <v>3.7510999999999992</v>
      </c>
      <c r="E1081" s="193">
        <f t="shared" si="206"/>
        <v>1.1032809306019205</v>
      </c>
      <c r="F1081" s="193"/>
      <c r="G1081" s="193">
        <v>2.11</v>
      </c>
      <c r="H1081" s="193">
        <v>45940</v>
      </c>
      <c r="I1081" s="193">
        <v>71</v>
      </c>
      <c r="J1081" s="193">
        <v>12</v>
      </c>
      <c r="K1081" s="193">
        <v>24.305</v>
      </c>
      <c r="L1081" s="193">
        <v>1.3038000000000001</v>
      </c>
      <c r="M1081" s="193">
        <v>-0.2261</v>
      </c>
      <c r="N1081" s="193">
        <v>0.28499999999999998</v>
      </c>
      <c r="O1081" s="193">
        <v>0.255</v>
      </c>
      <c r="P1081" s="193">
        <v>4.8600000000000003</v>
      </c>
      <c r="Q1081" s="193">
        <v>4.8600000000000003</v>
      </c>
      <c r="R1081" s="193">
        <v>4.8600000000000003</v>
      </c>
      <c r="S1081" s="193">
        <v>101.98</v>
      </c>
      <c r="T1081" s="193">
        <v>101.98</v>
      </c>
      <c r="U1081" s="193">
        <v>101.98</v>
      </c>
      <c r="V1081" s="193">
        <v>3.78</v>
      </c>
      <c r="W1081" s="193">
        <v>3.78</v>
      </c>
      <c r="X1081" s="193">
        <v>3.78</v>
      </c>
      <c r="Y1081" s="193">
        <v>15</v>
      </c>
      <c r="Z1081" s="193">
        <v>15</v>
      </c>
      <c r="AA1081" s="193">
        <v>15</v>
      </c>
      <c r="AB1081" s="193">
        <v>-0.17899999999999999</v>
      </c>
      <c r="AC1081" s="193">
        <v>-0.17899999999999999</v>
      </c>
      <c r="AD1081" s="193">
        <v>-0.17899999999999999</v>
      </c>
      <c r="AE1081" s="193" t="s">
        <v>50</v>
      </c>
      <c r="AF1081" s="193">
        <v>42.08</v>
      </c>
      <c r="AG1081" s="193">
        <v>4.9578486170417476E-6</v>
      </c>
      <c r="AH1081" s="193">
        <v>0.14199999999999999</v>
      </c>
      <c r="AI1081" s="193">
        <v>4.03</v>
      </c>
      <c r="AJ1081" s="193">
        <v>4.5</v>
      </c>
      <c r="AK1081" s="283">
        <v>6.9099999999999998E-13</v>
      </c>
      <c r="AL1081" s="242"/>
      <c r="AM1081" s="200">
        <f t="shared" si="207"/>
        <v>0</v>
      </c>
    </row>
    <row r="1082" spans="1:39" x14ac:dyDescent="0.25">
      <c r="A1082" s="192" t="s">
        <v>122</v>
      </c>
      <c r="B1082" s="192"/>
      <c r="C1082" s="193">
        <v>3.3999499999999996</v>
      </c>
      <c r="D1082" s="192">
        <v>3.83066</v>
      </c>
      <c r="E1082" s="193">
        <f t="shared" si="206"/>
        <v>1.1266812747246284</v>
      </c>
      <c r="F1082" s="193"/>
      <c r="G1082" s="193">
        <v>2.11</v>
      </c>
      <c r="H1082" s="193">
        <v>45940</v>
      </c>
      <c r="I1082" s="193">
        <v>71</v>
      </c>
      <c r="J1082" s="193">
        <v>12</v>
      </c>
      <c r="K1082" s="193">
        <v>24.305</v>
      </c>
      <c r="L1082" s="193">
        <v>1.3038000000000001</v>
      </c>
      <c r="M1082" s="193">
        <v>-0.2261</v>
      </c>
      <c r="N1082" s="193">
        <v>0.28499999999999998</v>
      </c>
      <c r="O1082" s="193">
        <v>0.255</v>
      </c>
      <c r="P1082" s="193">
        <v>4.8600000000000003</v>
      </c>
      <c r="Q1082" s="193">
        <v>4.8600000000000003</v>
      </c>
      <c r="R1082" s="193">
        <v>4.8600000000000003</v>
      </c>
      <c r="S1082" s="193">
        <v>101.98</v>
      </c>
      <c r="T1082" s="193">
        <v>101.98</v>
      </c>
      <c r="U1082" s="193">
        <v>101.98</v>
      </c>
      <c r="V1082" s="193">
        <v>3.78</v>
      </c>
      <c r="W1082" s="193">
        <v>3.78</v>
      </c>
      <c r="X1082" s="193">
        <v>3.78</v>
      </c>
      <c r="Y1082" s="193">
        <v>15</v>
      </c>
      <c r="Z1082" s="193">
        <v>15</v>
      </c>
      <c r="AA1082" s="193">
        <v>15</v>
      </c>
      <c r="AB1082" s="193">
        <v>-0.17899999999999999</v>
      </c>
      <c r="AC1082" s="193">
        <v>-0.17899999999999999</v>
      </c>
      <c r="AD1082" s="193">
        <v>-0.17899999999999999</v>
      </c>
      <c r="AE1082" s="193" t="s">
        <v>51</v>
      </c>
      <c r="AF1082" s="193">
        <v>44.1</v>
      </c>
      <c r="AG1082" s="193">
        <v>4.5187843755253608E-6</v>
      </c>
      <c r="AH1082" s="193">
        <v>0.152</v>
      </c>
      <c r="AI1082" s="193">
        <v>4.16</v>
      </c>
      <c r="AJ1082" s="193">
        <v>4.3</v>
      </c>
      <c r="AK1082" s="283">
        <v>3.9000000000000003E-15</v>
      </c>
      <c r="AL1082" s="242"/>
      <c r="AM1082" s="200">
        <f t="shared" si="207"/>
        <v>0</v>
      </c>
    </row>
    <row r="1083" spans="1:39" x14ac:dyDescent="0.25">
      <c r="A1083" s="192" t="s">
        <v>122</v>
      </c>
      <c r="B1083" s="192"/>
      <c r="C1083" s="193">
        <v>3.3999499999999996</v>
      </c>
      <c r="D1083" s="192"/>
      <c r="E1083" s="193">
        <f t="shared" si="206"/>
        <v>0</v>
      </c>
      <c r="F1083" s="193"/>
      <c r="G1083" s="193">
        <v>2.11</v>
      </c>
      <c r="H1083" s="193">
        <v>45940</v>
      </c>
      <c r="I1083" s="193">
        <v>71</v>
      </c>
      <c r="J1083" s="193">
        <v>12</v>
      </c>
      <c r="K1083" s="193">
        <v>24.305</v>
      </c>
      <c r="L1083" s="193">
        <v>1.3038000000000001</v>
      </c>
      <c r="M1083" s="193">
        <v>-0.2261</v>
      </c>
      <c r="N1083" s="193">
        <v>0.28499999999999998</v>
      </c>
      <c r="O1083" s="193">
        <v>0.255</v>
      </c>
      <c r="P1083" s="193">
        <v>4.8600000000000003</v>
      </c>
      <c r="Q1083" s="193">
        <v>4.8600000000000003</v>
      </c>
      <c r="R1083" s="193">
        <v>4.8600000000000003</v>
      </c>
      <c r="S1083" s="193">
        <v>101.98</v>
      </c>
      <c r="T1083" s="193">
        <v>101.98</v>
      </c>
      <c r="U1083" s="193">
        <v>101.98</v>
      </c>
      <c r="V1083" s="193">
        <v>3.78</v>
      </c>
      <c r="W1083" s="193">
        <v>3.78</v>
      </c>
      <c r="X1083" s="193">
        <v>3.78</v>
      </c>
      <c r="Y1083" s="193">
        <v>15</v>
      </c>
      <c r="Z1083" s="193">
        <v>15</v>
      </c>
      <c r="AA1083" s="193">
        <v>15</v>
      </c>
      <c r="AB1083" s="193">
        <v>-0.17899999999999999</v>
      </c>
      <c r="AC1083" s="193">
        <v>-0.17899999999999999</v>
      </c>
      <c r="AD1083" s="193">
        <v>-0.17899999999999999</v>
      </c>
      <c r="AE1083" s="193" t="s">
        <v>52</v>
      </c>
      <c r="AF1083" s="193">
        <v>58.12</v>
      </c>
      <c r="AG1083" s="193">
        <v>2.9135357642312415E-6</v>
      </c>
      <c r="AH1083" s="193">
        <v>0.2</v>
      </c>
      <c r="AI1083" s="193">
        <v>4.5199999999999996</v>
      </c>
      <c r="AJ1083" s="193">
        <v>4.5</v>
      </c>
      <c r="AK1083" s="195"/>
      <c r="AL1083" s="242"/>
      <c r="AM1083" s="200">
        <f t="shared" si="207"/>
        <v>0</v>
      </c>
    </row>
    <row r="1084" spans="1:39" x14ac:dyDescent="0.25">
      <c r="A1084" s="192" t="s">
        <v>122</v>
      </c>
      <c r="B1084" s="192"/>
      <c r="C1084" s="193">
        <v>3.3999499999999996</v>
      </c>
      <c r="D1084" s="193"/>
      <c r="E1084" s="193">
        <f t="shared" si="206"/>
        <v>0</v>
      </c>
      <c r="F1084" s="193"/>
      <c r="G1084" s="193">
        <v>2.11</v>
      </c>
      <c r="H1084" s="193">
        <v>45940</v>
      </c>
      <c r="I1084" s="193">
        <v>71</v>
      </c>
      <c r="J1084" s="193">
        <v>12</v>
      </c>
      <c r="K1084" s="193">
        <v>24.305</v>
      </c>
      <c r="L1084" s="193">
        <v>1.3038000000000001</v>
      </c>
      <c r="M1084" s="193">
        <v>-0.2261</v>
      </c>
      <c r="N1084" s="193">
        <v>0.28499999999999998</v>
      </c>
      <c r="O1084" s="193">
        <v>0.255</v>
      </c>
      <c r="P1084" s="193">
        <v>4.8600000000000003</v>
      </c>
      <c r="Q1084" s="193">
        <v>4.8600000000000003</v>
      </c>
      <c r="R1084" s="193">
        <v>4.8600000000000003</v>
      </c>
      <c r="S1084" s="193">
        <v>101.98</v>
      </c>
      <c r="T1084" s="193">
        <v>101.98</v>
      </c>
      <c r="U1084" s="193">
        <v>101.98</v>
      </c>
      <c r="V1084" s="193">
        <v>3.78</v>
      </c>
      <c r="W1084" s="193">
        <v>3.78</v>
      </c>
      <c r="X1084" s="193">
        <v>3.78</v>
      </c>
      <c r="Y1084" s="193">
        <v>15</v>
      </c>
      <c r="Z1084" s="193">
        <v>15</v>
      </c>
      <c r="AA1084" s="193">
        <v>15</v>
      </c>
      <c r="AB1084" s="193">
        <v>-0.17899999999999999</v>
      </c>
      <c r="AC1084" s="193">
        <v>-0.17899999999999999</v>
      </c>
      <c r="AD1084" s="193">
        <v>-0.17899999999999999</v>
      </c>
      <c r="AE1084" s="193" t="s">
        <v>58</v>
      </c>
      <c r="AF1084" s="193">
        <v>58.12</v>
      </c>
      <c r="AG1084" s="193">
        <v>3.1459786150702568E-6</v>
      </c>
      <c r="AH1084" s="193">
        <v>0.183</v>
      </c>
      <c r="AI1084" s="193">
        <v>4.8</v>
      </c>
      <c r="AJ1084" s="193">
        <v>4.42</v>
      </c>
      <c r="AK1084" s="195"/>
      <c r="AL1084" s="242"/>
      <c r="AM1084" s="200">
        <f t="shared" si="207"/>
        <v>0</v>
      </c>
    </row>
    <row r="1085" spans="1:39" x14ac:dyDescent="0.25">
      <c r="A1085" s="192" t="s">
        <v>122</v>
      </c>
      <c r="B1085" s="192"/>
      <c r="C1085" s="193">
        <v>3.3999499999999996</v>
      </c>
      <c r="D1085" s="192">
        <v>3.7510999999999992</v>
      </c>
      <c r="E1085" s="193">
        <f t="shared" ref="E1085:E1088" si="209">D1085/C1085</f>
        <v>1.1032809306019205</v>
      </c>
      <c r="F1085" s="193"/>
      <c r="G1085" s="193">
        <v>2.11</v>
      </c>
      <c r="H1085" s="193">
        <v>45940</v>
      </c>
      <c r="I1085" s="193">
        <v>71</v>
      </c>
      <c r="J1085" s="193">
        <v>12</v>
      </c>
      <c r="K1085" s="193">
        <v>24.305</v>
      </c>
      <c r="L1085" s="193">
        <v>1.3038000000000001</v>
      </c>
      <c r="M1085" s="193">
        <v>-0.2261</v>
      </c>
      <c r="N1085" s="193">
        <v>0.28499999999999998</v>
      </c>
      <c r="O1085" s="193">
        <v>0.255</v>
      </c>
      <c r="P1085" s="193">
        <v>4.8600000000000003</v>
      </c>
      <c r="Q1085" s="193">
        <v>4.8600000000000003</v>
      </c>
      <c r="R1085" s="193">
        <v>4.8600000000000003</v>
      </c>
      <c r="S1085" s="193">
        <v>101.98</v>
      </c>
      <c r="T1085" s="193">
        <v>101.98</v>
      </c>
      <c r="U1085" s="193">
        <v>101.98</v>
      </c>
      <c r="V1085" s="193">
        <v>3.78</v>
      </c>
      <c r="W1085" s="193">
        <v>3.78</v>
      </c>
      <c r="X1085" s="193">
        <v>3.78</v>
      </c>
      <c r="Y1085" s="193">
        <v>15</v>
      </c>
      <c r="Z1085" s="193">
        <v>15</v>
      </c>
      <c r="AA1085" s="193">
        <v>15</v>
      </c>
      <c r="AB1085" s="193">
        <v>-0.17899999999999999</v>
      </c>
      <c r="AC1085" s="193">
        <v>-0.17899999999999999</v>
      </c>
      <c r="AD1085" s="193">
        <v>-0.17899999999999999</v>
      </c>
      <c r="AE1085" s="193" t="s">
        <v>53</v>
      </c>
      <c r="AF1085" s="193">
        <v>83.8</v>
      </c>
      <c r="AG1085" s="193"/>
      <c r="AH1085" s="193">
        <v>5.0000000000000001E-3</v>
      </c>
      <c r="AI1085" s="193">
        <v>4</v>
      </c>
      <c r="AJ1085" s="193">
        <v>3.69</v>
      </c>
      <c r="AK1085" s="283">
        <v>2.4099999999999999E-11</v>
      </c>
      <c r="AL1085" s="242"/>
      <c r="AM1085" s="200">
        <f t="shared" ref="AM1085:AM1088" si="210">AK1085*10000*(AL1085)*10000000000</f>
        <v>0</v>
      </c>
    </row>
    <row r="1086" spans="1:39" x14ac:dyDescent="0.25">
      <c r="A1086" s="192" t="s">
        <v>122</v>
      </c>
      <c r="B1086" s="192"/>
      <c r="C1086" s="193">
        <v>3.3999499999999996</v>
      </c>
      <c r="D1086" s="192">
        <v>3.83066</v>
      </c>
      <c r="E1086" s="193">
        <f t="shared" si="209"/>
        <v>1.1266812747246284</v>
      </c>
      <c r="F1086" s="193"/>
      <c r="G1086" s="193">
        <v>2.11</v>
      </c>
      <c r="H1086" s="193">
        <v>45940</v>
      </c>
      <c r="I1086" s="193">
        <v>71</v>
      </c>
      <c r="J1086" s="193">
        <v>12</v>
      </c>
      <c r="K1086" s="193">
        <v>24.305</v>
      </c>
      <c r="L1086" s="193">
        <v>1.3038000000000001</v>
      </c>
      <c r="M1086" s="193">
        <v>-0.2261</v>
      </c>
      <c r="N1086" s="193">
        <v>0.28499999999999998</v>
      </c>
      <c r="O1086" s="193">
        <v>0.255</v>
      </c>
      <c r="P1086" s="193">
        <v>4.8600000000000003</v>
      </c>
      <c r="Q1086" s="193">
        <v>4.8600000000000003</v>
      </c>
      <c r="R1086" s="193">
        <v>4.8600000000000003</v>
      </c>
      <c r="S1086" s="193">
        <v>101.98</v>
      </c>
      <c r="T1086" s="193">
        <v>101.98</v>
      </c>
      <c r="U1086" s="193">
        <v>101.98</v>
      </c>
      <c r="V1086" s="193">
        <v>3.78</v>
      </c>
      <c r="W1086" s="193">
        <v>3.78</v>
      </c>
      <c r="X1086" s="193">
        <v>3.78</v>
      </c>
      <c r="Y1086" s="193">
        <v>15</v>
      </c>
      <c r="Z1086" s="193">
        <v>15</v>
      </c>
      <c r="AA1086" s="193">
        <v>15</v>
      </c>
      <c r="AB1086" s="193">
        <v>-0.17899999999999999</v>
      </c>
      <c r="AC1086" s="193">
        <v>-0.17899999999999999</v>
      </c>
      <c r="AD1086" s="193">
        <v>-0.17899999999999999</v>
      </c>
      <c r="AE1086" s="193" t="s">
        <v>54</v>
      </c>
      <c r="AF1086" s="193">
        <v>131.29</v>
      </c>
      <c r="AG1086" s="193"/>
      <c r="AH1086" s="193">
        <v>8.0000000000000002E-3</v>
      </c>
      <c r="AI1086" s="193">
        <v>4.0999999999999996</v>
      </c>
      <c r="AJ1086" s="193">
        <v>4.0999999999999996</v>
      </c>
      <c r="AK1086" s="283">
        <v>2.0599999999999999E-14</v>
      </c>
      <c r="AL1086" s="242"/>
      <c r="AM1086" s="200">
        <f t="shared" si="210"/>
        <v>0</v>
      </c>
    </row>
    <row r="1087" spans="1:39" x14ac:dyDescent="0.25">
      <c r="A1087" s="192" t="s">
        <v>122</v>
      </c>
      <c r="B1087" s="192"/>
      <c r="C1087" s="193">
        <v>3.3999499999999996</v>
      </c>
      <c r="D1087" s="192"/>
      <c r="E1087" s="193">
        <f t="shared" si="209"/>
        <v>0</v>
      </c>
      <c r="F1087" s="193"/>
      <c r="G1087" s="193">
        <v>2.11</v>
      </c>
      <c r="H1087" s="193">
        <v>45940</v>
      </c>
      <c r="I1087" s="193">
        <v>71</v>
      </c>
      <c r="J1087" s="193">
        <v>12</v>
      </c>
      <c r="K1087" s="193">
        <v>24.305</v>
      </c>
      <c r="L1087" s="193">
        <v>1.3038000000000001</v>
      </c>
      <c r="M1087" s="193">
        <v>-0.2261</v>
      </c>
      <c r="N1087" s="193">
        <v>0.28499999999999998</v>
      </c>
      <c r="O1087" s="193">
        <v>0.255</v>
      </c>
      <c r="P1087" s="193">
        <v>4.8600000000000003</v>
      </c>
      <c r="Q1087" s="193">
        <v>4.8600000000000003</v>
      </c>
      <c r="R1087" s="193">
        <v>4.8600000000000003</v>
      </c>
      <c r="S1087" s="193">
        <v>101.98</v>
      </c>
      <c r="T1087" s="193">
        <v>101.98</v>
      </c>
      <c r="U1087" s="193">
        <v>101.98</v>
      </c>
      <c r="V1087" s="193">
        <v>3.78</v>
      </c>
      <c r="W1087" s="193">
        <v>3.78</v>
      </c>
      <c r="X1087" s="193">
        <v>3.78</v>
      </c>
      <c r="Y1087" s="193">
        <v>15</v>
      </c>
      <c r="Z1087" s="193">
        <v>15</v>
      </c>
      <c r="AA1087" s="193">
        <v>15</v>
      </c>
      <c r="AB1087" s="193">
        <v>-0.17899999999999999</v>
      </c>
      <c r="AC1087" s="193">
        <v>-0.17899999999999999</v>
      </c>
      <c r="AD1087" s="193">
        <v>-0.17899999999999999</v>
      </c>
      <c r="AE1087" s="193" t="s">
        <v>55</v>
      </c>
      <c r="AF1087" s="193">
        <v>146.06</v>
      </c>
      <c r="AG1087" s="193"/>
      <c r="AH1087" s="193">
        <v>0.21</v>
      </c>
      <c r="AI1087" s="193">
        <v>5.13</v>
      </c>
      <c r="AJ1087" s="193">
        <v>5.0999999999999996</v>
      </c>
      <c r="AK1087" s="195"/>
      <c r="AL1087" s="242"/>
      <c r="AM1087" s="200">
        <f t="shared" si="210"/>
        <v>0</v>
      </c>
    </row>
    <row r="1088" spans="1:39" x14ac:dyDescent="0.25">
      <c r="A1088" s="192" t="s">
        <v>122</v>
      </c>
      <c r="B1088" s="192"/>
      <c r="C1088" s="193">
        <v>3.3999499999999996</v>
      </c>
      <c r="D1088" s="193"/>
      <c r="E1088" s="193">
        <f t="shared" si="209"/>
        <v>0</v>
      </c>
      <c r="F1088" s="193"/>
      <c r="G1088" s="193">
        <v>2.11</v>
      </c>
      <c r="H1088" s="193">
        <v>45940</v>
      </c>
      <c r="I1088" s="193">
        <v>71</v>
      </c>
      <c r="J1088" s="193">
        <v>12</v>
      </c>
      <c r="K1088" s="193">
        <v>24.305</v>
      </c>
      <c r="L1088" s="193">
        <v>1.3038000000000001</v>
      </c>
      <c r="M1088" s="193">
        <v>-0.2261</v>
      </c>
      <c r="N1088" s="193">
        <v>0.28499999999999998</v>
      </c>
      <c r="O1088" s="193">
        <v>0.255</v>
      </c>
      <c r="P1088" s="193">
        <v>4.8600000000000003</v>
      </c>
      <c r="Q1088" s="193">
        <v>4.8600000000000003</v>
      </c>
      <c r="R1088" s="193">
        <v>4.8600000000000003</v>
      </c>
      <c r="S1088" s="193">
        <v>101.98</v>
      </c>
      <c r="T1088" s="193">
        <v>101.98</v>
      </c>
      <c r="U1088" s="193">
        <v>101.98</v>
      </c>
      <c r="V1088" s="193">
        <v>3.78</v>
      </c>
      <c r="W1088" s="193">
        <v>3.78</v>
      </c>
      <c r="X1088" s="193">
        <v>3.78</v>
      </c>
      <c r="Y1088" s="193">
        <v>15</v>
      </c>
      <c r="Z1088" s="193">
        <v>15</v>
      </c>
      <c r="AA1088" s="193">
        <v>15</v>
      </c>
      <c r="AB1088" s="193">
        <v>-0.17899999999999999</v>
      </c>
      <c r="AC1088" s="193">
        <v>-0.17899999999999999</v>
      </c>
      <c r="AD1088" s="193">
        <v>-0.17899999999999999</v>
      </c>
      <c r="AE1088" s="193" t="s">
        <v>56</v>
      </c>
      <c r="AF1088" s="193">
        <v>222</v>
      </c>
      <c r="AG1088" s="193"/>
      <c r="AH1088" s="193">
        <v>8.0000000000000002E-3</v>
      </c>
      <c r="AI1088" s="193">
        <v>4.2</v>
      </c>
      <c r="AJ1088" s="193">
        <v>4.2</v>
      </c>
      <c r="AK1088" s="195">
        <v>6.77E-15</v>
      </c>
      <c r="AL1088" s="242"/>
      <c r="AM1088" s="200">
        <f t="shared" si="210"/>
        <v>0</v>
      </c>
    </row>
    <row r="1089" spans="1:39" x14ac:dyDescent="0.25">
      <c r="A1089" s="276" t="s">
        <v>123</v>
      </c>
      <c r="B1089" s="276"/>
      <c r="C1089" s="277">
        <v>3.0230000000000001</v>
      </c>
      <c r="D1089" s="277">
        <v>3.0511199999999992</v>
      </c>
      <c r="E1089" s="277">
        <f t="shared" ref="E1089:E1116" si="211">D1089/C1089</f>
        <v>1.0093020178630496</v>
      </c>
      <c r="F1089" s="277"/>
      <c r="G1089" s="277">
        <v>1.7589999999999999</v>
      </c>
      <c r="H1089" s="277">
        <v>48367</v>
      </c>
      <c r="I1089" s="277">
        <v>41</v>
      </c>
      <c r="J1089" s="277">
        <v>4</v>
      </c>
      <c r="K1089" s="277">
        <v>9.0120000000000005</v>
      </c>
      <c r="L1089" s="277">
        <v>1.2861</v>
      </c>
      <c r="M1089" s="277">
        <v>-0.23139999999999999</v>
      </c>
      <c r="N1089" s="277">
        <v>0.28499999999999998</v>
      </c>
      <c r="O1089" s="277">
        <v>0.255</v>
      </c>
      <c r="P1089" s="277">
        <v>4.8600000000000003</v>
      </c>
      <c r="Q1089" s="277">
        <v>4.8600000000000003</v>
      </c>
      <c r="R1089" s="277">
        <v>4.8600000000000003</v>
      </c>
      <c r="S1089" s="277">
        <v>101.98</v>
      </c>
      <c r="T1089" s="277">
        <v>101.98</v>
      </c>
      <c r="U1089" s="277">
        <v>101.98</v>
      </c>
      <c r="V1089" s="277">
        <v>3.78</v>
      </c>
      <c r="W1089" s="277">
        <v>3.78</v>
      </c>
      <c r="X1089" s="277">
        <v>3.78</v>
      </c>
      <c r="Y1089" s="277">
        <v>15</v>
      </c>
      <c r="Z1089" s="277">
        <v>15</v>
      </c>
      <c r="AA1089" s="277">
        <v>15</v>
      </c>
      <c r="AB1089" s="277">
        <v>-0.18729999999999999</v>
      </c>
      <c r="AC1089" s="277">
        <v>-0.18729999999999999</v>
      </c>
      <c r="AD1089" s="277">
        <v>-0.18729999999999999</v>
      </c>
      <c r="AE1089" s="277" t="s">
        <v>42</v>
      </c>
      <c r="AF1089" s="277">
        <v>4.0019999999999998</v>
      </c>
      <c r="AG1089" s="278">
        <v>1.213598928416634E-4</v>
      </c>
      <c r="AH1089" s="277">
        <v>-0.39</v>
      </c>
      <c r="AI1089" s="277">
        <v>2.66</v>
      </c>
      <c r="AJ1089" s="277">
        <v>2.6</v>
      </c>
      <c r="AK1089" s="279">
        <v>2.4999999999999999E-8</v>
      </c>
      <c r="AL1089" s="260"/>
      <c r="AM1089" s="261">
        <f t="shared" ref="AM1089:AM1116" si="212">AK1089*10000*(AL1089)*10000000000</f>
        <v>0</v>
      </c>
    </row>
    <row r="1090" spans="1:39" x14ac:dyDescent="0.25">
      <c r="A1090" s="276" t="s">
        <v>123</v>
      </c>
      <c r="B1090" s="276"/>
      <c r="C1090" s="277">
        <v>3.0230000000000001</v>
      </c>
      <c r="D1090" s="277">
        <v>3.0777700000000001</v>
      </c>
      <c r="E1090" s="277">
        <f t="shared" si="211"/>
        <v>1.0181177638107839</v>
      </c>
      <c r="F1090" s="277"/>
      <c r="G1090" s="277">
        <v>1.7589999999999999</v>
      </c>
      <c r="H1090" s="277">
        <v>48367</v>
      </c>
      <c r="I1090" s="277">
        <v>41</v>
      </c>
      <c r="J1090" s="277">
        <v>4</v>
      </c>
      <c r="K1090" s="277">
        <v>9.0120000000000005</v>
      </c>
      <c r="L1090" s="277">
        <v>1.2861</v>
      </c>
      <c r="M1090" s="277">
        <v>-0.23139999999999999</v>
      </c>
      <c r="N1090" s="277">
        <v>0.28499999999999998</v>
      </c>
      <c r="O1090" s="277">
        <v>0.255</v>
      </c>
      <c r="P1090" s="277">
        <v>4.8600000000000003</v>
      </c>
      <c r="Q1090" s="277">
        <v>4.8600000000000003</v>
      </c>
      <c r="R1090" s="277">
        <v>4.8600000000000003</v>
      </c>
      <c r="S1090" s="277">
        <v>101.98</v>
      </c>
      <c r="T1090" s="277">
        <v>101.98</v>
      </c>
      <c r="U1090" s="277">
        <v>101.98</v>
      </c>
      <c r="V1090" s="277">
        <v>3.78</v>
      </c>
      <c r="W1090" s="277">
        <v>3.78</v>
      </c>
      <c r="X1090" s="277">
        <v>3.78</v>
      </c>
      <c r="Y1090" s="277">
        <v>15</v>
      </c>
      <c r="Z1090" s="277">
        <v>15</v>
      </c>
      <c r="AA1090" s="277">
        <v>15</v>
      </c>
      <c r="AB1090" s="277">
        <v>-0.18729999999999999</v>
      </c>
      <c r="AC1090" s="277">
        <v>-0.18729999999999999</v>
      </c>
      <c r="AD1090" s="277">
        <v>-0.18729999999999999</v>
      </c>
      <c r="AE1090" s="277" t="s">
        <v>43</v>
      </c>
      <c r="AF1090" s="277">
        <v>2.0099999999999998</v>
      </c>
      <c r="AG1090" s="278">
        <v>1.0828692705685033E-4</v>
      </c>
      <c r="AH1090" s="277">
        <v>-0.217</v>
      </c>
      <c r="AI1090" s="277">
        <v>2.76</v>
      </c>
      <c r="AJ1090" s="277">
        <v>2.89</v>
      </c>
      <c r="AK1090" s="279">
        <v>1.2E-8</v>
      </c>
      <c r="AL1090" s="260">
        <v>8.9999999999999993E-3</v>
      </c>
      <c r="AM1090" s="261">
        <f t="shared" si="212"/>
        <v>10800</v>
      </c>
    </row>
    <row r="1091" spans="1:39" x14ac:dyDescent="0.25">
      <c r="A1091" s="276" t="s">
        <v>123</v>
      </c>
      <c r="B1091" s="276"/>
      <c r="C1091" s="277">
        <v>3.0230000000000001</v>
      </c>
      <c r="D1091" s="277">
        <v>3.1117900000000001</v>
      </c>
      <c r="E1091" s="277">
        <f t="shared" si="211"/>
        <v>1.0293714852795237</v>
      </c>
      <c r="F1091" s="277"/>
      <c r="G1091" s="277">
        <v>1.7589999999999999</v>
      </c>
      <c r="H1091" s="277">
        <v>48367</v>
      </c>
      <c r="I1091" s="277">
        <v>41</v>
      </c>
      <c r="J1091" s="277">
        <v>4</v>
      </c>
      <c r="K1091" s="277">
        <v>9.0120000000000005</v>
      </c>
      <c r="L1091" s="277">
        <v>1.2861</v>
      </c>
      <c r="M1091" s="277">
        <v>-0.23139999999999999</v>
      </c>
      <c r="N1091" s="277">
        <v>0.28499999999999998</v>
      </c>
      <c r="O1091" s="277">
        <v>0.255</v>
      </c>
      <c r="P1091" s="277">
        <v>4.8600000000000003</v>
      </c>
      <c r="Q1091" s="277">
        <v>4.8600000000000003</v>
      </c>
      <c r="R1091" s="277">
        <v>4.8600000000000003</v>
      </c>
      <c r="S1091" s="277">
        <v>101.98</v>
      </c>
      <c r="T1091" s="277">
        <v>101.98</v>
      </c>
      <c r="U1091" s="277">
        <v>101.98</v>
      </c>
      <c r="V1091" s="277">
        <v>3.78</v>
      </c>
      <c r="W1091" s="277">
        <v>3.78</v>
      </c>
      <c r="X1091" s="277">
        <v>3.78</v>
      </c>
      <c r="Y1091" s="277">
        <v>15</v>
      </c>
      <c r="Z1091" s="277">
        <v>15</v>
      </c>
      <c r="AA1091" s="277">
        <v>15</v>
      </c>
      <c r="AB1091" s="277">
        <v>-0.18729999999999999</v>
      </c>
      <c r="AC1091" s="277">
        <v>-0.18729999999999999</v>
      </c>
      <c r="AD1091" s="277">
        <v>-0.18729999999999999</v>
      </c>
      <c r="AE1091" s="277" t="s">
        <v>44</v>
      </c>
      <c r="AF1091" s="277">
        <v>31.998999999999999</v>
      </c>
      <c r="AG1091" s="278">
        <v>1.5402755908922099E-5</v>
      </c>
      <c r="AH1091" s="277">
        <v>2.1999999999999999E-2</v>
      </c>
      <c r="AI1091" s="277">
        <v>2.94</v>
      </c>
      <c r="AJ1091" s="277">
        <v>3.46</v>
      </c>
      <c r="AK1091" s="279">
        <v>3.4999999999999998E-10</v>
      </c>
      <c r="AL1091" s="260"/>
      <c r="AM1091" s="261">
        <f t="shared" si="212"/>
        <v>0</v>
      </c>
    </row>
    <row r="1092" spans="1:39" x14ac:dyDescent="0.25">
      <c r="A1092" s="276" t="s">
        <v>123</v>
      </c>
      <c r="B1092" s="276"/>
      <c r="C1092" s="277">
        <v>3.0230000000000001</v>
      </c>
      <c r="D1092" s="276">
        <v>3.0613199999999994</v>
      </c>
      <c r="E1092" s="277">
        <f t="shared" si="211"/>
        <v>1.0126761495203438</v>
      </c>
      <c r="F1092" s="277"/>
      <c r="G1092" s="277">
        <v>1.7589999999999999</v>
      </c>
      <c r="H1092" s="277">
        <v>48367</v>
      </c>
      <c r="I1092" s="277">
        <v>41</v>
      </c>
      <c r="J1092" s="277">
        <v>4</v>
      </c>
      <c r="K1092" s="277">
        <v>9.0120000000000005</v>
      </c>
      <c r="L1092" s="277">
        <v>1.2861</v>
      </c>
      <c r="M1092" s="277">
        <v>-0.23139999999999999</v>
      </c>
      <c r="N1092" s="277">
        <v>0.28499999999999998</v>
      </c>
      <c r="O1092" s="277">
        <v>0.255</v>
      </c>
      <c r="P1092" s="277">
        <v>4.8600000000000003</v>
      </c>
      <c r="Q1092" s="277">
        <v>4.8600000000000003</v>
      </c>
      <c r="R1092" s="277">
        <v>4.8600000000000003</v>
      </c>
      <c r="S1092" s="277">
        <v>101.98</v>
      </c>
      <c r="T1092" s="277">
        <v>101.98</v>
      </c>
      <c r="U1092" s="277">
        <v>101.98</v>
      </c>
      <c r="V1092" s="277">
        <v>3.78</v>
      </c>
      <c r="W1092" s="277">
        <v>3.78</v>
      </c>
      <c r="X1092" s="277">
        <v>3.78</v>
      </c>
      <c r="Y1092" s="277">
        <v>15</v>
      </c>
      <c r="Z1092" s="277">
        <v>15</v>
      </c>
      <c r="AA1092" s="277">
        <v>15</v>
      </c>
      <c r="AB1092" s="277">
        <v>-0.18729999999999999</v>
      </c>
      <c r="AC1092" s="277">
        <v>-0.18729999999999999</v>
      </c>
      <c r="AD1092" s="277">
        <v>-0.18729999999999999</v>
      </c>
      <c r="AE1092" s="277" t="s">
        <v>45</v>
      </c>
      <c r="AF1092" s="277">
        <v>44.01</v>
      </c>
      <c r="AG1092" s="278">
        <v>8.9625087063364713E-6</v>
      </c>
      <c r="AH1092" s="277">
        <v>0.22500000000000001</v>
      </c>
      <c r="AI1092" s="277">
        <v>3.24</v>
      </c>
      <c r="AJ1092" s="277">
        <v>3.3</v>
      </c>
      <c r="AK1092" s="279">
        <v>2.3000000000000001E-10</v>
      </c>
      <c r="AL1092" s="260">
        <v>0.49529436803477134</v>
      </c>
      <c r="AM1092" s="261">
        <f t="shared" si="212"/>
        <v>11391.770464799742</v>
      </c>
    </row>
    <row r="1093" spans="1:39" x14ac:dyDescent="0.25">
      <c r="A1093" s="276" t="s">
        <v>123</v>
      </c>
      <c r="B1093" s="276"/>
      <c r="C1093" s="277">
        <v>3.0230000000000001</v>
      </c>
      <c r="D1093" s="276">
        <v>3.1609599999999993</v>
      </c>
      <c r="E1093" s="277">
        <f t="shared" si="211"/>
        <v>1.0456367846510086</v>
      </c>
      <c r="F1093" s="277"/>
      <c r="G1093" s="277">
        <v>1.7589999999999999</v>
      </c>
      <c r="H1093" s="277">
        <v>48367</v>
      </c>
      <c r="I1093" s="277">
        <v>41</v>
      </c>
      <c r="J1093" s="277">
        <v>4</v>
      </c>
      <c r="K1093" s="277">
        <v>9.0120000000000005</v>
      </c>
      <c r="L1093" s="277">
        <v>1.2861</v>
      </c>
      <c r="M1093" s="277">
        <v>-0.23139999999999999</v>
      </c>
      <c r="N1093" s="277">
        <v>0.28499999999999998</v>
      </c>
      <c r="O1093" s="277">
        <v>0.255</v>
      </c>
      <c r="P1093" s="277">
        <v>4.8600000000000003</v>
      </c>
      <c r="Q1093" s="277">
        <v>4.8600000000000003</v>
      </c>
      <c r="R1093" s="277">
        <v>4.8600000000000003</v>
      </c>
      <c r="S1093" s="277">
        <v>101.98</v>
      </c>
      <c r="T1093" s="277">
        <v>101.98</v>
      </c>
      <c r="U1093" s="277">
        <v>101.98</v>
      </c>
      <c r="V1093" s="277">
        <v>3.78</v>
      </c>
      <c r="W1093" s="277">
        <v>3.78</v>
      </c>
      <c r="X1093" s="277">
        <v>3.78</v>
      </c>
      <c r="Y1093" s="277">
        <v>15</v>
      </c>
      <c r="Z1093" s="277">
        <v>15</v>
      </c>
      <c r="AA1093" s="277">
        <v>15</v>
      </c>
      <c r="AB1093" s="277">
        <v>-0.18729999999999999</v>
      </c>
      <c r="AC1093" s="277">
        <v>-0.18729999999999999</v>
      </c>
      <c r="AD1093" s="277">
        <v>-0.18729999999999999</v>
      </c>
      <c r="AE1093" s="277" t="s">
        <v>46</v>
      </c>
      <c r="AF1093" s="277">
        <v>28</v>
      </c>
      <c r="AG1093" s="278">
        <v>1.4859953853764374E-5</v>
      </c>
      <c r="AH1093" s="277">
        <v>3.6999999999999998E-2</v>
      </c>
      <c r="AI1093" s="277">
        <v>3.13</v>
      </c>
      <c r="AJ1093" s="277">
        <v>3.64</v>
      </c>
      <c r="AK1093" s="264">
        <v>5.8E-11</v>
      </c>
      <c r="AL1093" s="260">
        <v>5.4749141989235743E-2</v>
      </c>
      <c r="AM1093" s="261">
        <f t="shared" si="212"/>
        <v>317.54502353756726</v>
      </c>
    </row>
    <row r="1094" spans="1:39" x14ac:dyDescent="0.25">
      <c r="A1094" s="276" t="s">
        <v>123</v>
      </c>
      <c r="B1094" s="276"/>
      <c r="C1094" s="277">
        <v>3.0230000000000001</v>
      </c>
      <c r="D1094" s="276">
        <v>3.3295699999999995</v>
      </c>
      <c r="E1094" s="277">
        <f t="shared" si="211"/>
        <v>1.1014125041349649</v>
      </c>
      <c r="F1094" s="277"/>
      <c r="G1094" s="277">
        <v>1.7589999999999999</v>
      </c>
      <c r="H1094" s="277">
        <v>48367</v>
      </c>
      <c r="I1094" s="277">
        <v>41</v>
      </c>
      <c r="J1094" s="277">
        <v>4</v>
      </c>
      <c r="K1094" s="277">
        <v>9.0120000000000005</v>
      </c>
      <c r="L1094" s="277">
        <v>1.2861</v>
      </c>
      <c r="M1094" s="277">
        <v>-0.23139999999999999</v>
      </c>
      <c r="N1094" s="277">
        <v>0.28499999999999998</v>
      </c>
      <c r="O1094" s="277">
        <v>0.255</v>
      </c>
      <c r="P1094" s="277">
        <v>4.8600000000000003</v>
      </c>
      <c r="Q1094" s="277">
        <v>4.8600000000000003</v>
      </c>
      <c r="R1094" s="277">
        <v>4.8600000000000003</v>
      </c>
      <c r="S1094" s="277">
        <v>101.98</v>
      </c>
      <c r="T1094" s="277">
        <v>101.98</v>
      </c>
      <c r="U1094" s="277">
        <v>101.98</v>
      </c>
      <c r="V1094" s="277">
        <v>3.78</v>
      </c>
      <c r="W1094" s="277">
        <v>3.78</v>
      </c>
      <c r="X1094" s="277">
        <v>3.78</v>
      </c>
      <c r="Y1094" s="277">
        <v>15</v>
      </c>
      <c r="Z1094" s="277">
        <v>15</v>
      </c>
      <c r="AA1094" s="277">
        <v>15</v>
      </c>
      <c r="AB1094" s="277">
        <v>-0.18729999999999999</v>
      </c>
      <c r="AC1094" s="277">
        <v>-0.18729999999999999</v>
      </c>
      <c r="AD1094" s="277">
        <v>-0.18729999999999999</v>
      </c>
      <c r="AE1094" s="277" t="s">
        <v>47</v>
      </c>
      <c r="AF1094" s="277">
        <v>16.04</v>
      </c>
      <c r="AG1094" s="278">
        <v>1.6328551327402565E-5</v>
      </c>
      <c r="AH1094" s="277">
        <v>1.0999999999999999E-2</v>
      </c>
      <c r="AI1094" s="277">
        <v>3.25</v>
      </c>
      <c r="AJ1094" s="277">
        <v>3.8</v>
      </c>
      <c r="AK1094" s="283">
        <v>1E-14</v>
      </c>
      <c r="AL1094" s="260">
        <v>0.2386330522898408</v>
      </c>
      <c r="AM1094" s="261">
        <f t="shared" si="212"/>
        <v>0.2386330522898408</v>
      </c>
    </row>
    <row r="1095" spans="1:39" x14ac:dyDescent="0.25">
      <c r="A1095" s="276" t="s">
        <v>123</v>
      </c>
      <c r="B1095" s="276"/>
      <c r="C1095" s="277">
        <v>3.0230000000000001</v>
      </c>
      <c r="D1095" s="276">
        <v>3.32484</v>
      </c>
      <c r="E1095" s="277">
        <f t="shared" si="211"/>
        <v>1.0998478332782005</v>
      </c>
      <c r="F1095" s="277"/>
      <c r="G1095" s="277">
        <v>1.7589999999999999</v>
      </c>
      <c r="H1095" s="277">
        <v>48367</v>
      </c>
      <c r="I1095" s="277">
        <v>41</v>
      </c>
      <c r="J1095" s="277">
        <v>4</v>
      </c>
      <c r="K1095" s="277">
        <v>9.0120000000000005</v>
      </c>
      <c r="L1095" s="277">
        <v>1.2861</v>
      </c>
      <c r="M1095" s="277">
        <v>-0.23139999999999999</v>
      </c>
      <c r="N1095" s="277">
        <v>0.28499999999999998</v>
      </c>
      <c r="O1095" s="277">
        <v>0.255</v>
      </c>
      <c r="P1095" s="277">
        <v>4.8600000000000003</v>
      </c>
      <c r="Q1095" s="277">
        <v>4.8600000000000003</v>
      </c>
      <c r="R1095" s="277">
        <v>4.8600000000000003</v>
      </c>
      <c r="S1095" s="277">
        <v>101.98</v>
      </c>
      <c r="T1095" s="277">
        <v>101.98</v>
      </c>
      <c r="U1095" s="277">
        <v>101.98</v>
      </c>
      <c r="V1095" s="277">
        <v>3.78</v>
      </c>
      <c r="W1095" s="277">
        <v>3.78</v>
      </c>
      <c r="X1095" s="277">
        <v>3.78</v>
      </c>
      <c r="Y1095" s="277">
        <v>15</v>
      </c>
      <c r="Z1095" s="277">
        <v>15</v>
      </c>
      <c r="AA1095" s="277">
        <v>15</v>
      </c>
      <c r="AB1095" s="277">
        <v>-0.18729999999999999</v>
      </c>
      <c r="AC1095" s="277">
        <v>-0.18729999999999999</v>
      </c>
      <c r="AD1095" s="277">
        <v>-0.18729999999999999</v>
      </c>
      <c r="AE1095" s="277" t="s">
        <v>48</v>
      </c>
      <c r="AF1095" s="277">
        <v>28.05</v>
      </c>
      <c r="AG1095" s="277">
        <v>8.597859657763983E-6</v>
      </c>
      <c r="AH1095" s="277">
        <v>8.6999999999999994E-2</v>
      </c>
      <c r="AI1095" s="277">
        <v>3.59</v>
      </c>
      <c r="AJ1095" s="277">
        <v>3.9</v>
      </c>
      <c r="AK1095" s="283">
        <v>1.8000000000000001E-15</v>
      </c>
      <c r="AL1095" s="260"/>
      <c r="AM1095" s="280">
        <f t="shared" si="212"/>
        <v>0</v>
      </c>
    </row>
    <row r="1096" spans="1:39" x14ac:dyDescent="0.25">
      <c r="A1096" s="276" t="s">
        <v>123</v>
      </c>
      <c r="B1096" s="276"/>
      <c r="C1096" s="277">
        <v>3.0230000000000001</v>
      </c>
      <c r="D1096" s="276">
        <v>3.3458999999999994</v>
      </c>
      <c r="E1096" s="277">
        <f t="shared" si="211"/>
        <v>1.1068144227588486</v>
      </c>
      <c r="F1096" s="277"/>
      <c r="G1096" s="277">
        <v>1.7589999999999999</v>
      </c>
      <c r="H1096" s="277">
        <v>48367</v>
      </c>
      <c r="I1096" s="277">
        <v>41</v>
      </c>
      <c r="J1096" s="277">
        <v>4</v>
      </c>
      <c r="K1096" s="277">
        <v>9.0120000000000005</v>
      </c>
      <c r="L1096" s="277">
        <v>1.2861</v>
      </c>
      <c r="M1096" s="277">
        <v>-0.23139999999999999</v>
      </c>
      <c r="N1096" s="277">
        <v>0.28499999999999998</v>
      </c>
      <c r="O1096" s="277">
        <v>0.255</v>
      </c>
      <c r="P1096" s="277">
        <v>4.8600000000000003</v>
      </c>
      <c r="Q1096" s="277">
        <v>4.8600000000000003</v>
      </c>
      <c r="R1096" s="277">
        <v>4.8600000000000003</v>
      </c>
      <c r="S1096" s="277">
        <v>101.98</v>
      </c>
      <c r="T1096" s="277">
        <v>101.98</v>
      </c>
      <c r="U1096" s="277">
        <v>101.98</v>
      </c>
      <c r="V1096" s="277">
        <v>3.78</v>
      </c>
      <c r="W1096" s="277">
        <v>3.78</v>
      </c>
      <c r="X1096" s="277">
        <v>3.78</v>
      </c>
      <c r="Y1096" s="277">
        <v>15</v>
      </c>
      <c r="Z1096" s="277">
        <v>15</v>
      </c>
      <c r="AA1096" s="277">
        <v>15</v>
      </c>
      <c r="AB1096" s="277">
        <v>-0.18729999999999999</v>
      </c>
      <c r="AC1096" s="277">
        <v>-0.18729999999999999</v>
      </c>
      <c r="AD1096" s="277">
        <v>-0.18729999999999999</v>
      </c>
      <c r="AE1096" s="277" t="s">
        <v>49</v>
      </c>
      <c r="AF1096" s="277">
        <v>30.07</v>
      </c>
      <c r="AG1096" s="277">
        <v>7.4674534117532306E-6</v>
      </c>
      <c r="AH1096" s="277">
        <v>9.9000000000000005E-2</v>
      </c>
      <c r="AI1096" s="277">
        <v>3.72</v>
      </c>
      <c r="AJ1096" s="277">
        <v>4</v>
      </c>
      <c r="AK1096" s="283">
        <v>3.5099999999999998E-16</v>
      </c>
      <c r="AL1096" s="260"/>
      <c r="AM1096" s="280">
        <f t="shared" si="212"/>
        <v>0</v>
      </c>
    </row>
    <row r="1097" spans="1:39" x14ac:dyDescent="0.25">
      <c r="A1097" s="276" t="s">
        <v>123</v>
      </c>
      <c r="B1097" s="276"/>
      <c r="C1097" s="277">
        <v>3.0230000000000001</v>
      </c>
      <c r="D1097" s="276">
        <v>3.4256999999999991</v>
      </c>
      <c r="E1097" s="277">
        <f t="shared" si="211"/>
        <v>1.1332120410188551</v>
      </c>
      <c r="F1097" s="277"/>
      <c r="G1097" s="277">
        <v>1.7589999999999999</v>
      </c>
      <c r="H1097" s="277">
        <v>48367</v>
      </c>
      <c r="I1097" s="277">
        <v>41</v>
      </c>
      <c r="J1097" s="277">
        <v>4</v>
      </c>
      <c r="K1097" s="277">
        <v>9.0120000000000005</v>
      </c>
      <c r="L1097" s="277">
        <v>1.2861</v>
      </c>
      <c r="M1097" s="277">
        <v>-0.23139999999999999</v>
      </c>
      <c r="N1097" s="277">
        <v>0.28499999999999998</v>
      </c>
      <c r="O1097" s="277">
        <v>0.255</v>
      </c>
      <c r="P1097" s="277">
        <v>4.8600000000000003</v>
      </c>
      <c r="Q1097" s="277">
        <v>4.8600000000000003</v>
      </c>
      <c r="R1097" s="277">
        <v>4.8600000000000003</v>
      </c>
      <c r="S1097" s="277">
        <v>101.98</v>
      </c>
      <c r="T1097" s="277">
        <v>101.98</v>
      </c>
      <c r="U1097" s="277">
        <v>101.98</v>
      </c>
      <c r="V1097" s="277">
        <v>3.78</v>
      </c>
      <c r="W1097" s="277">
        <v>3.78</v>
      </c>
      <c r="X1097" s="277">
        <v>3.78</v>
      </c>
      <c r="Y1097" s="277">
        <v>15</v>
      </c>
      <c r="Z1097" s="277">
        <v>15</v>
      </c>
      <c r="AA1097" s="277">
        <v>15</v>
      </c>
      <c r="AB1097" s="277">
        <v>-0.18729999999999999</v>
      </c>
      <c r="AC1097" s="277">
        <v>-0.18729999999999999</v>
      </c>
      <c r="AD1097" s="277">
        <v>-0.18729999999999999</v>
      </c>
      <c r="AE1097" s="277" t="s">
        <v>50</v>
      </c>
      <c r="AF1097" s="277">
        <v>42.08</v>
      </c>
      <c r="AG1097" s="277">
        <v>4.9578486170417476E-6</v>
      </c>
      <c r="AH1097" s="277">
        <v>0.14199999999999999</v>
      </c>
      <c r="AI1097" s="277">
        <v>4.03</v>
      </c>
      <c r="AJ1097" s="277">
        <v>4.5</v>
      </c>
      <c r="AK1097" s="283">
        <v>1.05E-18</v>
      </c>
      <c r="AL1097" s="260"/>
      <c r="AM1097" s="280">
        <f t="shared" si="212"/>
        <v>0</v>
      </c>
    </row>
    <row r="1098" spans="1:39" x14ac:dyDescent="0.25">
      <c r="A1098" s="276" t="s">
        <v>123</v>
      </c>
      <c r="B1098" s="276"/>
      <c r="C1098" s="277">
        <v>3.0230000000000001</v>
      </c>
      <c r="D1098" s="276">
        <v>3.506899999999999</v>
      </c>
      <c r="E1098" s="277">
        <f t="shared" si="211"/>
        <v>1.1600727753886864</v>
      </c>
      <c r="F1098" s="277"/>
      <c r="G1098" s="277">
        <v>1.7589999999999999</v>
      </c>
      <c r="H1098" s="277">
        <v>48367</v>
      </c>
      <c r="I1098" s="277">
        <v>41</v>
      </c>
      <c r="J1098" s="277">
        <v>4</v>
      </c>
      <c r="K1098" s="277">
        <v>9.0120000000000005</v>
      </c>
      <c r="L1098" s="277">
        <v>1.2861</v>
      </c>
      <c r="M1098" s="277">
        <v>-0.23139999999999999</v>
      </c>
      <c r="N1098" s="277">
        <v>0.28499999999999998</v>
      </c>
      <c r="O1098" s="277">
        <v>0.255</v>
      </c>
      <c r="P1098" s="277">
        <v>4.8600000000000003</v>
      </c>
      <c r="Q1098" s="277">
        <v>4.8600000000000003</v>
      </c>
      <c r="R1098" s="277">
        <v>4.8600000000000003</v>
      </c>
      <c r="S1098" s="277">
        <v>101.98</v>
      </c>
      <c r="T1098" s="277">
        <v>101.98</v>
      </c>
      <c r="U1098" s="277">
        <v>101.98</v>
      </c>
      <c r="V1098" s="277">
        <v>3.78</v>
      </c>
      <c r="W1098" s="277">
        <v>3.78</v>
      </c>
      <c r="X1098" s="277">
        <v>3.78</v>
      </c>
      <c r="Y1098" s="277">
        <v>15</v>
      </c>
      <c r="Z1098" s="277">
        <v>15</v>
      </c>
      <c r="AA1098" s="277">
        <v>15</v>
      </c>
      <c r="AB1098" s="277">
        <v>-0.18729999999999999</v>
      </c>
      <c r="AC1098" s="277">
        <v>-0.18729999999999999</v>
      </c>
      <c r="AD1098" s="277">
        <v>-0.18729999999999999</v>
      </c>
      <c r="AE1098" s="277" t="s">
        <v>51</v>
      </c>
      <c r="AF1098" s="277">
        <v>44.1</v>
      </c>
      <c r="AG1098" s="277">
        <v>4.5187843755253608E-6</v>
      </c>
      <c r="AH1098" s="277">
        <v>0.152</v>
      </c>
      <c r="AI1098" s="277">
        <v>4.16</v>
      </c>
      <c r="AJ1098" s="277">
        <v>4.3</v>
      </c>
      <c r="AK1098" s="283">
        <v>1.66E-22</v>
      </c>
      <c r="AL1098" s="260"/>
      <c r="AM1098" s="280">
        <f t="shared" si="212"/>
        <v>0</v>
      </c>
    </row>
    <row r="1099" spans="1:39" x14ac:dyDescent="0.25">
      <c r="A1099" s="276" t="s">
        <v>123</v>
      </c>
      <c r="B1099" s="276"/>
      <c r="C1099" s="277">
        <v>3.0230000000000001</v>
      </c>
      <c r="D1099" s="276"/>
      <c r="E1099" s="277">
        <f t="shared" si="211"/>
        <v>0</v>
      </c>
      <c r="F1099" s="277"/>
      <c r="G1099" s="277">
        <v>1.7589999999999999</v>
      </c>
      <c r="H1099" s="277">
        <v>48367</v>
      </c>
      <c r="I1099" s="277">
        <v>41</v>
      </c>
      <c r="J1099" s="277">
        <v>4</v>
      </c>
      <c r="K1099" s="277">
        <v>9.0120000000000005</v>
      </c>
      <c r="L1099" s="277">
        <v>1.2861</v>
      </c>
      <c r="M1099" s="277">
        <v>-0.23139999999999999</v>
      </c>
      <c r="N1099" s="277">
        <v>0.28499999999999998</v>
      </c>
      <c r="O1099" s="277">
        <v>0.255</v>
      </c>
      <c r="P1099" s="277">
        <v>4.8600000000000003</v>
      </c>
      <c r="Q1099" s="277">
        <v>4.8600000000000003</v>
      </c>
      <c r="R1099" s="277">
        <v>4.8600000000000003</v>
      </c>
      <c r="S1099" s="277">
        <v>101.98</v>
      </c>
      <c r="T1099" s="277">
        <v>101.98</v>
      </c>
      <c r="U1099" s="277">
        <v>101.98</v>
      </c>
      <c r="V1099" s="277">
        <v>3.78</v>
      </c>
      <c r="W1099" s="277">
        <v>3.78</v>
      </c>
      <c r="X1099" s="277">
        <v>3.78</v>
      </c>
      <c r="Y1099" s="277">
        <v>15</v>
      </c>
      <c r="Z1099" s="277">
        <v>15</v>
      </c>
      <c r="AA1099" s="277">
        <v>15</v>
      </c>
      <c r="AB1099" s="277">
        <v>-0.18729999999999999</v>
      </c>
      <c r="AC1099" s="277">
        <v>-0.18729999999999999</v>
      </c>
      <c r="AD1099" s="277">
        <v>-0.18729999999999999</v>
      </c>
      <c r="AE1099" s="277" t="s">
        <v>52</v>
      </c>
      <c r="AF1099" s="277">
        <v>58.12</v>
      </c>
      <c r="AG1099" s="277">
        <v>2.9135357642312415E-6</v>
      </c>
      <c r="AH1099" s="277">
        <v>0.2</v>
      </c>
      <c r="AI1099" s="277">
        <v>4.5199999999999996</v>
      </c>
      <c r="AJ1099" s="277">
        <v>4.5</v>
      </c>
      <c r="AK1099" s="279"/>
      <c r="AL1099" s="260"/>
      <c r="AM1099" s="280">
        <f t="shared" si="212"/>
        <v>0</v>
      </c>
    </row>
    <row r="1100" spans="1:39" x14ac:dyDescent="0.25">
      <c r="A1100" s="276" t="s">
        <v>123</v>
      </c>
      <c r="B1100" s="276"/>
      <c r="C1100" s="277">
        <v>3.0230000000000001</v>
      </c>
      <c r="D1100" s="277"/>
      <c r="E1100" s="277">
        <f t="shared" si="211"/>
        <v>0</v>
      </c>
      <c r="F1100" s="277"/>
      <c r="G1100" s="277">
        <v>1.7589999999999999</v>
      </c>
      <c r="H1100" s="277">
        <v>48367</v>
      </c>
      <c r="I1100" s="277">
        <v>41</v>
      </c>
      <c r="J1100" s="277">
        <v>4</v>
      </c>
      <c r="K1100" s="277">
        <v>9.0120000000000005</v>
      </c>
      <c r="L1100" s="277">
        <v>1.2861</v>
      </c>
      <c r="M1100" s="277">
        <v>-0.23139999999999999</v>
      </c>
      <c r="N1100" s="277">
        <v>0.28499999999999998</v>
      </c>
      <c r="O1100" s="277">
        <v>0.255</v>
      </c>
      <c r="P1100" s="277">
        <v>4.8600000000000003</v>
      </c>
      <c r="Q1100" s="277">
        <v>4.8600000000000003</v>
      </c>
      <c r="R1100" s="277">
        <v>4.8600000000000003</v>
      </c>
      <c r="S1100" s="277">
        <v>101.98</v>
      </c>
      <c r="T1100" s="277">
        <v>101.98</v>
      </c>
      <c r="U1100" s="277">
        <v>101.98</v>
      </c>
      <c r="V1100" s="277">
        <v>3.78</v>
      </c>
      <c r="W1100" s="277">
        <v>3.78</v>
      </c>
      <c r="X1100" s="277">
        <v>3.78</v>
      </c>
      <c r="Y1100" s="277">
        <v>15</v>
      </c>
      <c r="Z1100" s="277">
        <v>15</v>
      </c>
      <c r="AA1100" s="277">
        <v>15</v>
      </c>
      <c r="AB1100" s="277">
        <v>-0.18729999999999999</v>
      </c>
      <c r="AC1100" s="277">
        <v>-0.18729999999999999</v>
      </c>
      <c r="AD1100" s="277">
        <v>-0.18729999999999999</v>
      </c>
      <c r="AE1100" s="277" t="s">
        <v>58</v>
      </c>
      <c r="AF1100" s="277">
        <v>58.12</v>
      </c>
      <c r="AG1100" s="277">
        <v>3.1459786150702568E-6</v>
      </c>
      <c r="AH1100" s="277">
        <v>0.183</v>
      </c>
      <c r="AI1100" s="277">
        <v>4.8</v>
      </c>
      <c r="AJ1100" s="277">
        <v>4.42</v>
      </c>
      <c r="AK1100" s="279"/>
      <c r="AL1100" s="260"/>
      <c r="AM1100" s="280">
        <f t="shared" si="212"/>
        <v>0</v>
      </c>
    </row>
    <row r="1101" spans="1:39" x14ac:dyDescent="0.25">
      <c r="A1101" s="276" t="s">
        <v>123</v>
      </c>
      <c r="B1101" s="276"/>
      <c r="C1101" s="277">
        <v>3.0230000000000001</v>
      </c>
      <c r="D1101" s="276">
        <v>3.4256999999999991</v>
      </c>
      <c r="E1101" s="277">
        <f t="shared" ref="E1101:E1104" si="213">D1101/C1101</f>
        <v>1.1332120410188551</v>
      </c>
      <c r="F1101" s="277"/>
      <c r="G1101" s="277">
        <v>1.7589999999999999</v>
      </c>
      <c r="H1101" s="277">
        <v>48367</v>
      </c>
      <c r="I1101" s="277">
        <v>41</v>
      </c>
      <c r="J1101" s="277">
        <v>4</v>
      </c>
      <c r="K1101" s="277">
        <v>9.0120000000000005</v>
      </c>
      <c r="L1101" s="277">
        <v>1.2861</v>
      </c>
      <c r="M1101" s="277">
        <v>-0.23139999999999999</v>
      </c>
      <c r="N1101" s="277">
        <v>0.28499999999999998</v>
      </c>
      <c r="O1101" s="277">
        <v>0.255</v>
      </c>
      <c r="P1101" s="277">
        <v>4.8600000000000003</v>
      </c>
      <c r="Q1101" s="277">
        <v>4.8600000000000003</v>
      </c>
      <c r="R1101" s="277">
        <v>4.8600000000000003</v>
      </c>
      <c r="S1101" s="277">
        <v>101.98</v>
      </c>
      <c r="T1101" s="277">
        <v>101.98</v>
      </c>
      <c r="U1101" s="277">
        <v>101.98</v>
      </c>
      <c r="V1101" s="277">
        <v>3.78</v>
      </c>
      <c r="W1101" s="277">
        <v>3.78</v>
      </c>
      <c r="X1101" s="277">
        <v>3.78</v>
      </c>
      <c r="Y1101" s="277">
        <v>15</v>
      </c>
      <c r="Z1101" s="277">
        <v>15</v>
      </c>
      <c r="AA1101" s="277">
        <v>15</v>
      </c>
      <c r="AB1101" s="277">
        <v>-0.18729999999999999</v>
      </c>
      <c r="AC1101" s="277">
        <v>-0.18729999999999999</v>
      </c>
      <c r="AD1101" s="277">
        <v>-0.18729999999999999</v>
      </c>
      <c r="AE1101" s="277" t="s">
        <v>53</v>
      </c>
      <c r="AF1101" s="277">
        <v>83.8</v>
      </c>
      <c r="AG1101" s="277"/>
      <c r="AH1101" s="277">
        <v>5.0000000000000001E-3</v>
      </c>
      <c r="AI1101" s="277">
        <v>4</v>
      </c>
      <c r="AJ1101" s="277">
        <v>3.69</v>
      </c>
      <c r="AK1101" s="283">
        <v>5.2199999999999996E-15</v>
      </c>
      <c r="AL1101" s="260"/>
      <c r="AM1101" s="280">
        <f t="shared" si="212"/>
        <v>0</v>
      </c>
    </row>
    <row r="1102" spans="1:39" x14ac:dyDescent="0.25">
      <c r="A1102" s="276" t="s">
        <v>123</v>
      </c>
      <c r="B1102" s="276"/>
      <c r="C1102" s="277">
        <v>3.0230000000000001</v>
      </c>
      <c r="D1102" s="276">
        <v>3.506899999999999</v>
      </c>
      <c r="E1102" s="277">
        <f t="shared" si="213"/>
        <v>1.1600727753886864</v>
      </c>
      <c r="F1102" s="277"/>
      <c r="G1102" s="277">
        <v>1.7589999999999999</v>
      </c>
      <c r="H1102" s="277">
        <v>48367</v>
      </c>
      <c r="I1102" s="277">
        <v>41</v>
      </c>
      <c r="J1102" s="277">
        <v>4</v>
      </c>
      <c r="K1102" s="277">
        <v>9.0120000000000005</v>
      </c>
      <c r="L1102" s="277">
        <v>1.2861</v>
      </c>
      <c r="M1102" s="277">
        <v>-0.23139999999999999</v>
      </c>
      <c r="N1102" s="277">
        <v>0.28499999999999998</v>
      </c>
      <c r="O1102" s="277">
        <v>0.255</v>
      </c>
      <c r="P1102" s="277">
        <v>4.8600000000000003</v>
      </c>
      <c r="Q1102" s="277">
        <v>4.8600000000000003</v>
      </c>
      <c r="R1102" s="277">
        <v>4.8600000000000003</v>
      </c>
      <c r="S1102" s="277">
        <v>101.98</v>
      </c>
      <c r="T1102" s="277">
        <v>101.98</v>
      </c>
      <c r="U1102" s="277">
        <v>101.98</v>
      </c>
      <c r="V1102" s="277">
        <v>3.78</v>
      </c>
      <c r="W1102" s="277">
        <v>3.78</v>
      </c>
      <c r="X1102" s="277">
        <v>3.78</v>
      </c>
      <c r="Y1102" s="277">
        <v>15</v>
      </c>
      <c r="Z1102" s="277">
        <v>15</v>
      </c>
      <c r="AA1102" s="277">
        <v>15</v>
      </c>
      <c r="AB1102" s="277">
        <v>-0.18729999999999999</v>
      </c>
      <c r="AC1102" s="277">
        <v>-0.18729999999999999</v>
      </c>
      <c r="AD1102" s="277">
        <v>-0.18729999999999999</v>
      </c>
      <c r="AE1102" s="277" t="s">
        <v>54</v>
      </c>
      <c r="AF1102" s="277">
        <v>131.29</v>
      </c>
      <c r="AG1102" s="277"/>
      <c r="AH1102" s="277">
        <v>8.0000000000000002E-3</v>
      </c>
      <c r="AI1102" s="277">
        <v>4.0999999999999996</v>
      </c>
      <c r="AJ1102" s="277">
        <v>4.0999999999999996</v>
      </c>
      <c r="AK1102" s="283">
        <v>3.1400000000000001E-21</v>
      </c>
      <c r="AL1102" s="260"/>
      <c r="AM1102" s="280">
        <f t="shared" si="212"/>
        <v>0</v>
      </c>
    </row>
    <row r="1103" spans="1:39" x14ac:dyDescent="0.25">
      <c r="A1103" s="276" t="s">
        <v>123</v>
      </c>
      <c r="B1103" s="276"/>
      <c r="C1103" s="277">
        <v>3.0230000000000001</v>
      </c>
      <c r="D1103" s="276"/>
      <c r="E1103" s="277">
        <f t="shared" si="213"/>
        <v>0</v>
      </c>
      <c r="F1103" s="277"/>
      <c r="G1103" s="277">
        <v>1.7589999999999999</v>
      </c>
      <c r="H1103" s="277">
        <v>48367</v>
      </c>
      <c r="I1103" s="277">
        <v>41</v>
      </c>
      <c r="J1103" s="277">
        <v>4</v>
      </c>
      <c r="K1103" s="277">
        <v>9.0120000000000005</v>
      </c>
      <c r="L1103" s="277">
        <v>1.2861</v>
      </c>
      <c r="M1103" s="277">
        <v>-0.23139999999999999</v>
      </c>
      <c r="N1103" s="277">
        <v>0.28499999999999998</v>
      </c>
      <c r="O1103" s="277">
        <v>0.255</v>
      </c>
      <c r="P1103" s="277">
        <v>4.8600000000000003</v>
      </c>
      <c r="Q1103" s="277">
        <v>4.8600000000000003</v>
      </c>
      <c r="R1103" s="277">
        <v>4.8600000000000003</v>
      </c>
      <c r="S1103" s="277">
        <v>101.98</v>
      </c>
      <c r="T1103" s="277">
        <v>101.98</v>
      </c>
      <c r="U1103" s="277">
        <v>101.98</v>
      </c>
      <c r="V1103" s="277">
        <v>3.78</v>
      </c>
      <c r="W1103" s="277">
        <v>3.78</v>
      </c>
      <c r="X1103" s="277">
        <v>3.78</v>
      </c>
      <c r="Y1103" s="277">
        <v>15</v>
      </c>
      <c r="Z1103" s="277">
        <v>15</v>
      </c>
      <c r="AA1103" s="277">
        <v>15</v>
      </c>
      <c r="AB1103" s="277">
        <v>-0.18729999999999999</v>
      </c>
      <c r="AC1103" s="277">
        <v>-0.18729999999999999</v>
      </c>
      <c r="AD1103" s="277">
        <v>-0.18729999999999999</v>
      </c>
      <c r="AE1103" s="277" t="s">
        <v>55</v>
      </c>
      <c r="AF1103" s="277">
        <v>146.06</v>
      </c>
      <c r="AG1103" s="277"/>
      <c r="AH1103" s="277">
        <v>0.21</v>
      </c>
      <c r="AI1103" s="277">
        <v>5.13</v>
      </c>
      <c r="AJ1103" s="277">
        <v>5.0999999999999996</v>
      </c>
      <c r="AK1103" s="279"/>
      <c r="AL1103" s="260"/>
      <c r="AM1103" s="280">
        <f t="shared" si="212"/>
        <v>0</v>
      </c>
    </row>
    <row r="1104" spans="1:39" x14ac:dyDescent="0.25">
      <c r="A1104" s="276" t="s">
        <v>123</v>
      </c>
      <c r="B1104" s="276"/>
      <c r="C1104" s="277">
        <v>3.0230000000000001</v>
      </c>
      <c r="D1104" s="277"/>
      <c r="E1104" s="277">
        <f t="shared" si="213"/>
        <v>0</v>
      </c>
      <c r="F1104" s="277"/>
      <c r="G1104" s="277">
        <v>1.7589999999999999</v>
      </c>
      <c r="H1104" s="277">
        <v>48367</v>
      </c>
      <c r="I1104" s="277">
        <v>41</v>
      </c>
      <c r="J1104" s="277">
        <v>4</v>
      </c>
      <c r="K1104" s="277">
        <v>9.0120000000000005</v>
      </c>
      <c r="L1104" s="277">
        <v>1.2861</v>
      </c>
      <c r="M1104" s="277">
        <v>-0.23139999999999999</v>
      </c>
      <c r="N1104" s="277">
        <v>0.28499999999999998</v>
      </c>
      <c r="O1104" s="277">
        <v>0.255</v>
      </c>
      <c r="P1104" s="277">
        <v>4.8600000000000003</v>
      </c>
      <c r="Q1104" s="277">
        <v>4.8600000000000003</v>
      </c>
      <c r="R1104" s="277">
        <v>4.8600000000000003</v>
      </c>
      <c r="S1104" s="277">
        <v>101.98</v>
      </c>
      <c r="T1104" s="277">
        <v>101.98</v>
      </c>
      <c r="U1104" s="277">
        <v>101.98</v>
      </c>
      <c r="V1104" s="277">
        <v>3.78</v>
      </c>
      <c r="W1104" s="277">
        <v>3.78</v>
      </c>
      <c r="X1104" s="277">
        <v>3.78</v>
      </c>
      <c r="Y1104" s="277">
        <v>15</v>
      </c>
      <c r="Z1104" s="277">
        <v>15</v>
      </c>
      <c r="AA1104" s="277">
        <v>15</v>
      </c>
      <c r="AB1104" s="277">
        <v>-0.18729999999999999</v>
      </c>
      <c r="AC1104" s="277">
        <v>-0.18729999999999999</v>
      </c>
      <c r="AD1104" s="277">
        <v>-0.18729999999999999</v>
      </c>
      <c r="AE1104" s="277" t="s">
        <v>56</v>
      </c>
      <c r="AF1104" s="277">
        <v>222</v>
      </c>
      <c r="AG1104" s="277"/>
      <c r="AH1104" s="277">
        <v>8.0000000000000002E-3</v>
      </c>
      <c r="AI1104" s="277">
        <v>4.2</v>
      </c>
      <c r="AJ1104" s="277">
        <v>4.2</v>
      </c>
      <c r="AK1104" s="279">
        <v>1.1200000000000001E-23</v>
      </c>
      <c r="AL1104" s="260"/>
      <c r="AM1104" s="280">
        <f t="shared" si="212"/>
        <v>0</v>
      </c>
    </row>
    <row r="1105" spans="1:39" x14ac:dyDescent="0.25">
      <c r="A1105" s="192" t="s">
        <v>124</v>
      </c>
      <c r="B1105" s="192"/>
      <c r="C1105" s="193">
        <v>3.3718499999999998</v>
      </c>
      <c r="D1105" s="193">
        <v>3.3968499999999997</v>
      </c>
      <c r="E1105" s="193">
        <f t="shared" si="211"/>
        <v>1.0074143274463574</v>
      </c>
      <c r="F1105" s="193"/>
      <c r="G1105" s="193">
        <v>2.0289999999999999</v>
      </c>
      <c r="H1105" s="193">
        <v>47530</v>
      </c>
      <c r="I1105" s="193">
        <v>71</v>
      </c>
      <c r="J1105" s="193">
        <v>29</v>
      </c>
      <c r="K1105" s="193">
        <v>63.456000000000003</v>
      </c>
      <c r="L1105" s="193">
        <v>1.2435</v>
      </c>
      <c r="M1105" s="193">
        <v>-0.23100000000000001</v>
      </c>
      <c r="N1105" s="193">
        <v>0.28499999999999998</v>
      </c>
      <c r="O1105" s="193">
        <v>0.255</v>
      </c>
      <c r="P1105" s="193">
        <v>4.8600000000000003</v>
      </c>
      <c r="Q1105" s="193">
        <v>4.8600000000000003</v>
      </c>
      <c r="R1105" s="193">
        <v>4.8600000000000003</v>
      </c>
      <c r="S1105" s="193">
        <v>101.98</v>
      </c>
      <c r="T1105" s="193">
        <v>101.98</v>
      </c>
      <c r="U1105" s="193">
        <v>101.98</v>
      </c>
      <c r="V1105" s="193">
        <v>3.78</v>
      </c>
      <c r="W1105" s="193">
        <v>3.78</v>
      </c>
      <c r="X1105" s="193">
        <v>3.78</v>
      </c>
      <c r="Y1105" s="193">
        <v>15</v>
      </c>
      <c r="Z1105" s="193">
        <v>15</v>
      </c>
      <c r="AA1105" s="193">
        <v>15</v>
      </c>
      <c r="AB1105" s="193">
        <v>-0.15809999999999999</v>
      </c>
      <c r="AC1105" s="193">
        <v>-0.15809999999999999</v>
      </c>
      <c r="AD1105" s="193">
        <v>-0.15809999999999999</v>
      </c>
      <c r="AE1105" s="193" t="s">
        <v>42</v>
      </c>
      <c r="AF1105" s="193">
        <v>4.0019999999999998</v>
      </c>
      <c r="AG1105" s="194">
        <v>1.213598928416634E-4</v>
      </c>
      <c r="AH1105" s="193">
        <v>-0.39</v>
      </c>
      <c r="AI1105" s="193">
        <v>2.66</v>
      </c>
      <c r="AJ1105" s="193">
        <v>2.6</v>
      </c>
      <c r="AK1105" s="195">
        <v>3.5000000000000002E-8</v>
      </c>
      <c r="AL1105" s="242"/>
      <c r="AM1105" s="197">
        <f t="shared" si="212"/>
        <v>0</v>
      </c>
    </row>
    <row r="1106" spans="1:39" x14ac:dyDescent="0.25">
      <c r="A1106" s="192" t="s">
        <v>124</v>
      </c>
      <c r="B1106" s="192"/>
      <c r="C1106" s="193">
        <v>3.3718499999999998</v>
      </c>
      <c r="D1106" s="193">
        <v>3.4145899999999996</v>
      </c>
      <c r="E1106" s="193">
        <f t="shared" si="211"/>
        <v>1.0126755342022924</v>
      </c>
      <c r="F1106" s="193"/>
      <c r="G1106" s="193">
        <v>2.0289999999999999</v>
      </c>
      <c r="H1106" s="193">
        <v>47530</v>
      </c>
      <c r="I1106" s="193">
        <v>71</v>
      </c>
      <c r="J1106" s="193">
        <v>29</v>
      </c>
      <c r="K1106" s="193">
        <v>63.456000000000003</v>
      </c>
      <c r="L1106" s="193">
        <v>1.2435</v>
      </c>
      <c r="M1106" s="193">
        <v>-0.23100000000000001</v>
      </c>
      <c r="N1106" s="193">
        <v>0.28499999999999998</v>
      </c>
      <c r="O1106" s="193">
        <v>0.255</v>
      </c>
      <c r="P1106" s="193">
        <v>4.8600000000000003</v>
      </c>
      <c r="Q1106" s="193">
        <v>4.8600000000000003</v>
      </c>
      <c r="R1106" s="193">
        <v>4.8600000000000003</v>
      </c>
      <c r="S1106" s="193">
        <v>101.98</v>
      </c>
      <c r="T1106" s="193">
        <v>101.98</v>
      </c>
      <c r="U1106" s="193">
        <v>101.98</v>
      </c>
      <c r="V1106" s="193">
        <v>3.78</v>
      </c>
      <c r="W1106" s="193">
        <v>3.78</v>
      </c>
      <c r="X1106" s="193">
        <v>3.78</v>
      </c>
      <c r="Y1106" s="193">
        <v>15</v>
      </c>
      <c r="Z1106" s="193">
        <v>15</v>
      </c>
      <c r="AA1106" s="193">
        <v>15</v>
      </c>
      <c r="AB1106" s="193">
        <v>-0.15809999999999999</v>
      </c>
      <c r="AC1106" s="193">
        <v>-0.15809999999999999</v>
      </c>
      <c r="AD1106" s="193">
        <v>-0.15809999999999999</v>
      </c>
      <c r="AE1106" s="193" t="s">
        <v>43</v>
      </c>
      <c r="AF1106" s="193">
        <v>2.0099999999999998</v>
      </c>
      <c r="AG1106" s="194">
        <v>1.0828692705685033E-4</v>
      </c>
      <c r="AH1106" s="193">
        <v>-0.217</v>
      </c>
      <c r="AI1106" s="193">
        <v>2.76</v>
      </c>
      <c r="AJ1106" s="193">
        <v>2.89</v>
      </c>
      <c r="AK1106" s="195">
        <v>2.7E-8</v>
      </c>
      <c r="AL1106" s="242">
        <v>0.01</v>
      </c>
      <c r="AM1106" s="197">
        <f t="shared" si="212"/>
        <v>27000</v>
      </c>
    </row>
    <row r="1107" spans="1:39" x14ac:dyDescent="0.25">
      <c r="A1107" s="192" t="s">
        <v>124</v>
      </c>
      <c r="B1107" s="192"/>
      <c r="C1107" s="193">
        <v>3.3718499999999998</v>
      </c>
      <c r="D1107" s="193">
        <v>3.4486300000000005</v>
      </c>
      <c r="E1107" s="193">
        <f t="shared" si="211"/>
        <v>1.0227708824532529</v>
      </c>
      <c r="F1107" s="193"/>
      <c r="G1107" s="193">
        <v>2.0289999999999999</v>
      </c>
      <c r="H1107" s="193">
        <v>47530</v>
      </c>
      <c r="I1107" s="193">
        <v>71</v>
      </c>
      <c r="J1107" s="193">
        <v>29</v>
      </c>
      <c r="K1107" s="193">
        <v>63.456000000000003</v>
      </c>
      <c r="L1107" s="193">
        <v>1.2435</v>
      </c>
      <c r="M1107" s="193">
        <v>-0.23100000000000001</v>
      </c>
      <c r="N1107" s="193">
        <v>0.28499999999999998</v>
      </c>
      <c r="O1107" s="193">
        <v>0.255</v>
      </c>
      <c r="P1107" s="193">
        <v>4.8600000000000003</v>
      </c>
      <c r="Q1107" s="193">
        <v>4.8600000000000003</v>
      </c>
      <c r="R1107" s="193">
        <v>4.8600000000000003</v>
      </c>
      <c r="S1107" s="193">
        <v>101.98</v>
      </c>
      <c r="T1107" s="193">
        <v>101.98</v>
      </c>
      <c r="U1107" s="193">
        <v>101.98</v>
      </c>
      <c r="V1107" s="193">
        <v>3.78</v>
      </c>
      <c r="W1107" s="193">
        <v>3.78</v>
      </c>
      <c r="X1107" s="193">
        <v>3.78</v>
      </c>
      <c r="Y1107" s="193">
        <v>15</v>
      </c>
      <c r="Z1107" s="193">
        <v>15</v>
      </c>
      <c r="AA1107" s="193">
        <v>15</v>
      </c>
      <c r="AB1107" s="193">
        <v>-0.15809999999999999</v>
      </c>
      <c r="AC1107" s="193">
        <v>-0.15809999999999999</v>
      </c>
      <c r="AD1107" s="193">
        <v>-0.15809999999999999</v>
      </c>
      <c r="AE1107" s="193" t="s">
        <v>44</v>
      </c>
      <c r="AF1107" s="193">
        <v>31.998999999999999</v>
      </c>
      <c r="AG1107" s="194">
        <v>1.5402755908922099E-5</v>
      </c>
      <c r="AH1107" s="193">
        <v>2.1999999999999999E-2</v>
      </c>
      <c r="AI1107" s="193">
        <v>2.94</v>
      </c>
      <c r="AJ1107" s="193">
        <v>3.46</v>
      </c>
      <c r="AK1107" s="195">
        <v>1.62E-9</v>
      </c>
      <c r="AL1107" s="242"/>
      <c r="AM1107" s="197">
        <f t="shared" si="212"/>
        <v>0</v>
      </c>
    </row>
    <row r="1108" spans="1:39" x14ac:dyDescent="0.25">
      <c r="A1108" s="192" t="s">
        <v>124</v>
      </c>
      <c r="B1108" s="192"/>
      <c r="C1108" s="193">
        <v>3.3718499999999998</v>
      </c>
      <c r="D1108" s="192">
        <v>3.3757899999999994</v>
      </c>
      <c r="E1108" s="193">
        <f t="shared" si="211"/>
        <v>1.0011684980055457</v>
      </c>
      <c r="F1108" s="193"/>
      <c r="G1108" s="193">
        <v>2.0289999999999999</v>
      </c>
      <c r="H1108" s="193">
        <v>47530</v>
      </c>
      <c r="I1108" s="193">
        <v>71</v>
      </c>
      <c r="J1108" s="193">
        <v>29</v>
      </c>
      <c r="K1108" s="193">
        <v>63.456000000000003</v>
      </c>
      <c r="L1108" s="193">
        <v>1.2435</v>
      </c>
      <c r="M1108" s="193">
        <v>-0.23100000000000001</v>
      </c>
      <c r="N1108" s="193">
        <v>0.28499999999999998</v>
      </c>
      <c r="O1108" s="193">
        <v>0.255</v>
      </c>
      <c r="P1108" s="193">
        <v>4.8600000000000003</v>
      </c>
      <c r="Q1108" s="193">
        <v>4.8600000000000003</v>
      </c>
      <c r="R1108" s="193">
        <v>4.8600000000000003</v>
      </c>
      <c r="S1108" s="193">
        <v>101.98</v>
      </c>
      <c r="T1108" s="193">
        <v>101.98</v>
      </c>
      <c r="U1108" s="193">
        <v>101.98</v>
      </c>
      <c r="V1108" s="193">
        <v>3.78</v>
      </c>
      <c r="W1108" s="193">
        <v>3.78</v>
      </c>
      <c r="X1108" s="193">
        <v>3.78</v>
      </c>
      <c r="Y1108" s="193">
        <v>15</v>
      </c>
      <c r="Z1108" s="193">
        <v>15</v>
      </c>
      <c r="AA1108" s="193">
        <v>15</v>
      </c>
      <c r="AB1108" s="193">
        <v>-0.15809999999999999</v>
      </c>
      <c r="AC1108" s="193">
        <v>-0.15809999999999999</v>
      </c>
      <c r="AD1108" s="193">
        <v>-0.15809999999999999</v>
      </c>
      <c r="AE1108" s="193" t="s">
        <v>45</v>
      </c>
      <c r="AF1108" s="193">
        <v>44.01</v>
      </c>
      <c r="AG1108" s="194">
        <v>8.9625087063364713E-6</v>
      </c>
      <c r="AH1108" s="193">
        <v>0.22500000000000001</v>
      </c>
      <c r="AI1108" s="193">
        <v>3.24</v>
      </c>
      <c r="AJ1108" s="193">
        <v>3.3</v>
      </c>
      <c r="AK1108" s="195">
        <v>2.8999999999999999E-9</v>
      </c>
      <c r="AL1108" s="242">
        <v>0.37244563382782458</v>
      </c>
      <c r="AM1108" s="197">
        <f t="shared" si="212"/>
        <v>108009.23381006914</v>
      </c>
    </row>
    <row r="1109" spans="1:39" x14ac:dyDescent="0.25">
      <c r="A1109" s="192" t="s">
        <v>124</v>
      </c>
      <c r="B1109" s="192"/>
      <c r="C1109" s="193">
        <v>3.3718499999999998</v>
      </c>
      <c r="D1109" s="192">
        <v>3.4739999999999993</v>
      </c>
      <c r="E1109" s="193">
        <f t="shared" si="211"/>
        <v>1.0302949419458161</v>
      </c>
      <c r="F1109" s="193"/>
      <c r="G1109" s="193">
        <v>2.0289999999999999</v>
      </c>
      <c r="H1109" s="193">
        <v>47530</v>
      </c>
      <c r="I1109" s="193">
        <v>71</v>
      </c>
      <c r="J1109" s="193">
        <v>29</v>
      </c>
      <c r="K1109" s="193">
        <v>63.456000000000003</v>
      </c>
      <c r="L1109" s="193">
        <v>1.2435</v>
      </c>
      <c r="M1109" s="193">
        <v>-0.23100000000000001</v>
      </c>
      <c r="N1109" s="193">
        <v>0.28499999999999998</v>
      </c>
      <c r="O1109" s="193">
        <v>0.255</v>
      </c>
      <c r="P1109" s="193">
        <v>4.8600000000000003</v>
      </c>
      <c r="Q1109" s="193">
        <v>4.8600000000000003</v>
      </c>
      <c r="R1109" s="193">
        <v>4.8600000000000003</v>
      </c>
      <c r="S1109" s="193">
        <v>101.98</v>
      </c>
      <c r="T1109" s="193">
        <v>101.98</v>
      </c>
      <c r="U1109" s="193">
        <v>101.98</v>
      </c>
      <c r="V1109" s="193">
        <v>3.78</v>
      </c>
      <c r="W1109" s="193">
        <v>3.78</v>
      </c>
      <c r="X1109" s="193">
        <v>3.78</v>
      </c>
      <c r="Y1109" s="193">
        <v>15</v>
      </c>
      <c r="Z1109" s="193">
        <v>15</v>
      </c>
      <c r="AA1109" s="193">
        <v>15</v>
      </c>
      <c r="AB1109" s="193">
        <v>-0.15809999999999999</v>
      </c>
      <c r="AC1109" s="193">
        <v>-0.15809999999999999</v>
      </c>
      <c r="AD1109" s="193">
        <v>-0.15809999999999999</v>
      </c>
      <c r="AE1109" s="193" t="s">
        <v>46</v>
      </c>
      <c r="AF1109" s="193">
        <v>28</v>
      </c>
      <c r="AG1109" s="194">
        <v>1.4859953853764374E-5</v>
      </c>
      <c r="AH1109" s="193">
        <v>3.6999999999999998E-2</v>
      </c>
      <c r="AI1109" s="193">
        <v>3.13</v>
      </c>
      <c r="AJ1109" s="193">
        <v>3.64</v>
      </c>
      <c r="AK1109" s="199">
        <v>1.5300000000000001E-9</v>
      </c>
      <c r="AL1109" s="242">
        <v>4.4340324151942397E-2</v>
      </c>
      <c r="AM1109" s="197">
        <f t="shared" si="212"/>
        <v>6784.0695952471879</v>
      </c>
    </row>
    <row r="1110" spans="1:39" x14ac:dyDescent="0.25">
      <c r="A1110" s="192" t="s">
        <v>124</v>
      </c>
      <c r="B1110" s="192"/>
      <c r="C1110" s="193">
        <v>3.3718499999999998</v>
      </c>
      <c r="D1110" s="192">
        <v>3.6030699999999998</v>
      </c>
      <c r="E1110" s="193">
        <f t="shared" si="211"/>
        <v>1.0685736316858698</v>
      </c>
      <c r="F1110" s="193"/>
      <c r="G1110" s="193">
        <v>2.0289999999999999</v>
      </c>
      <c r="H1110" s="193">
        <v>47530</v>
      </c>
      <c r="I1110" s="193">
        <v>71</v>
      </c>
      <c r="J1110" s="193">
        <v>29</v>
      </c>
      <c r="K1110" s="193">
        <v>63.456000000000003</v>
      </c>
      <c r="L1110" s="193">
        <v>1.2435</v>
      </c>
      <c r="M1110" s="193">
        <v>-0.23100000000000001</v>
      </c>
      <c r="N1110" s="193">
        <v>0.28499999999999998</v>
      </c>
      <c r="O1110" s="193">
        <v>0.255</v>
      </c>
      <c r="P1110" s="193">
        <v>4.8600000000000003</v>
      </c>
      <c r="Q1110" s="193">
        <v>4.8600000000000003</v>
      </c>
      <c r="R1110" s="193">
        <v>4.8600000000000003</v>
      </c>
      <c r="S1110" s="193">
        <v>101.98</v>
      </c>
      <c r="T1110" s="193">
        <v>101.98</v>
      </c>
      <c r="U1110" s="193">
        <v>101.98</v>
      </c>
      <c r="V1110" s="193">
        <v>3.78</v>
      </c>
      <c r="W1110" s="193">
        <v>3.78</v>
      </c>
      <c r="X1110" s="193">
        <v>3.78</v>
      </c>
      <c r="Y1110" s="193">
        <v>15</v>
      </c>
      <c r="Z1110" s="193">
        <v>15</v>
      </c>
      <c r="AA1110" s="193">
        <v>15</v>
      </c>
      <c r="AB1110" s="193">
        <v>-0.15809999999999999</v>
      </c>
      <c r="AC1110" s="193">
        <v>-0.15809999999999999</v>
      </c>
      <c r="AD1110" s="193">
        <v>-0.15809999999999999</v>
      </c>
      <c r="AE1110" s="193" t="s">
        <v>47</v>
      </c>
      <c r="AF1110" s="193">
        <v>16.04</v>
      </c>
      <c r="AG1110" s="194">
        <v>1.6328551327402565E-5</v>
      </c>
      <c r="AH1110" s="193">
        <v>1.0999999999999999E-2</v>
      </c>
      <c r="AI1110" s="193">
        <v>3.25</v>
      </c>
      <c r="AJ1110" s="193">
        <v>3.8</v>
      </c>
      <c r="AK1110" s="199">
        <v>2.7E-11</v>
      </c>
      <c r="AL1110" s="242">
        <v>0.15960745594205139</v>
      </c>
      <c r="AM1110" s="197">
        <f t="shared" si="212"/>
        <v>430.94013104353877</v>
      </c>
    </row>
    <row r="1111" spans="1:39" x14ac:dyDescent="0.25">
      <c r="A1111" s="192" t="s">
        <v>124</v>
      </c>
      <c r="B1111" s="192"/>
      <c r="C1111" s="193">
        <v>3.3718499999999998</v>
      </c>
      <c r="D1111" s="192">
        <v>3.60961</v>
      </c>
      <c r="E1111" s="193">
        <f t="shared" si="211"/>
        <v>1.0705132197458369</v>
      </c>
      <c r="F1111" s="193"/>
      <c r="G1111" s="193">
        <v>2.0289999999999999</v>
      </c>
      <c r="H1111" s="193">
        <v>47530</v>
      </c>
      <c r="I1111" s="193">
        <v>71</v>
      </c>
      <c r="J1111" s="193">
        <v>29</v>
      </c>
      <c r="K1111" s="193">
        <v>63.456000000000003</v>
      </c>
      <c r="L1111" s="193">
        <v>1.2435</v>
      </c>
      <c r="M1111" s="193">
        <v>-0.23100000000000001</v>
      </c>
      <c r="N1111" s="193">
        <v>0.28499999999999998</v>
      </c>
      <c r="O1111" s="193">
        <v>0.255</v>
      </c>
      <c r="P1111" s="193">
        <v>4.8600000000000003</v>
      </c>
      <c r="Q1111" s="193">
        <v>4.8600000000000003</v>
      </c>
      <c r="R1111" s="193">
        <v>4.8600000000000003</v>
      </c>
      <c r="S1111" s="193">
        <v>101.98</v>
      </c>
      <c r="T1111" s="193">
        <v>101.98</v>
      </c>
      <c r="U1111" s="193">
        <v>101.98</v>
      </c>
      <c r="V1111" s="193">
        <v>3.78</v>
      </c>
      <c r="W1111" s="193">
        <v>3.78</v>
      </c>
      <c r="X1111" s="193">
        <v>3.78</v>
      </c>
      <c r="Y1111" s="193">
        <v>15</v>
      </c>
      <c r="Z1111" s="193">
        <v>15</v>
      </c>
      <c r="AA1111" s="193">
        <v>15</v>
      </c>
      <c r="AB1111" s="193">
        <v>-0.15809999999999999</v>
      </c>
      <c r="AC1111" s="193">
        <v>-0.15809999999999999</v>
      </c>
      <c r="AD1111" s="193">
        <v>-0.15809999999999999</v>
      </c>
      <c r="AE1111" s="193" t="s">
        <v>48</v>
      </c>
      <c r="AF1111" s="193">
        <v>28.05</v>
      </c>
      <c r="AG1111" s="193">
        <v>8.597859657763983E-6</v>
      </c>
      <c r="AH1111" s="193">
        <v>8.6999999999999994E-2</v>
      </c>
      <c r="AI1111" s="193">
        <v>3.59</v>
      </c>
      <c r="AJ1111" s="193">
        <v>3.9</v>
      </c>
      <c r="AK1111" s="283">
        <v>5.5800000000000001E-12</v>
      </c>
      <c r="AL1111" s="242"/>
      <c r="AM1111" s="200">
        <f t="shared" si="212"/>
        <v>0</v>
      </c>
    </row>
    <row r="1112" spans="1:39" x14ac:dyDescent="0.25">
      <c r="A1112" s="192" t="s">
        <v>124</v>
      </c>
      <c r="B1112" s="192"/>
      <c r="C1112" s="193">
        <v>3.3718499999999998</v>
      </c>
      <c r="D1112" s="192">
        <v>3.6223599999999996</v>
      </c>
      <c r="E1112" s="193">
        <f t="shared" si="211"/>
        <v>1.0742945267434791</v>
      </c>
      <c r="F1112" s="193"/>
      <c r="G1112" s="193">
        <v>2.0289999999999999</v>
      </c>
      <c r="H1112" s="193">
        <v>47530</v>
      </c>
      <c r="I1112" s="193">
        <v>71</v>
      </c>
      <c r="J1112" s="193">
        <v>29</v>
      </c>
      <c r="K1112" s="193">
        <v>63.456000000000003</v>
      </c>
      <c r="L1112" s="193">
        <v>1.2435</v>
      </c>
      <c r="M1112" s="193">
        <v>-0.23100000000000001</v>
      </c>
      <c r="N1112" s="193">
        <v>0.28499999999999998</v>
      </c>
      <c r="O1112" s="193">
        <v>0.255</v>
      </c>
      <c r="P1112" s="193">
        <v>4.8600000000000003</v>
      </c>
      <c r="Q1112" s="193">
        <v>4.8600000000000003</v>
      </c>
      <c r="R1112" s="193">
        <v>4.8600000000000003</v>
      </c>
      <c r="S1112" s="193">
        <v>101.98</v>
      </c>
      <c r="T1112" s="193">
        <v>101.98</v>
      </c>
      <c r="U1112" s="193">
        <v>101.98</v>
      </c>
      <c r="V1112" s="193">
        <v>3.78</v>
      </c>
      <c r="W1112" s="193">
        <v>3.78</v>
      </c>
      <c r="X1112" s="193">
        <v>3.78</v>
      </c>
      <c r="Y1112" s="193">
        <v>15</v>
      </c>
      <c r="Z1112" s="193">
        <v>15</v>
      </c>
      <c r="AA1112" s="193">
        <v>15</v>
      </c>
      <c r="AB1112" s="193">
        <v>-0.15809999999999999</v>
      </c>
      <c r="AC1112" s="193">
        <v>-0.15809999999999999</v>
      </c>
      <c r="AD1112" s="193">
        <v>-0.15809999999999999</v>
      </c>
      <c r="AE1112" s="193" t="s">
        <v>49</v>
      </c>
      <c r="AF1112" s="193">
        <v>30.07</v>
      </c>
      <c r="AG1112" s="193">
        <v>7.4674534117532306E-6</v>
      </c>
      <c r="AH1112" s="193">
        <v>9.9000000000000005E-2</v>
      </c>
      <c r="AI1112" s="193">
        <v>3.72</v>
      </c>
      <c r="AJ1112" s="193">
        <v>4</v>
      </c>
      <c r="AK1112" s="283">
        <v>2.2999999999999999E-12</v>
      </c>
      <c r="AL1112" s="242"/>
      <c r="AM1112" s="200">
        <f t="shared" si="212"/>
        <v>0</v>
      </c>
    </row>
    <row r="1113" spans="1:39" x14ac:dyDescent="0.25">
      <c r="A1113" s="192" t="s">
        <v>124</v>
      </c>
      <c r="B1113" s="192"/>
      <c r="C1113" s="193">
        <v>3.3718499999999998</v>
      </c>
      <c r="D1113" s="192">
        <v>3.6905100000000006</v>
      </c>
      <c r="E1113" s="193">
        <f t="shared" si="211"/>
        <v>1.0945059833622495</v>
      </c>
      <c r="F1113" s="193"/>
      <c r="G1113" s="193">
        <v>2.0289999999999999</v>
      </c>
      <c r="H1113" s="193">
        <v>47530</v>
      </c>
      <c r="I1113" s="193">
        <v>71</v>
      </c>
      <c r="J1113" s="193">
        <v>29</v>
      </c>
      <c r="K1113" s="193">
        <v>63.456000000000003</v>
      </c>
      <c r="L1113" s="193">
        <v>1.2435</v>
      </c>
      <c r="M1113" s="193">
        <v>-0.23100000000000001</v>
      </c>
      <c r="N1113" s="193">
        <v>0.28499999999999998</v>
      </c>
      <c r="O1113" s="193">
        <v>0.255</v>
      </c>
      <c r="P1113" s="193">
        <v>4.8600000000000003</v>
      </c>
      <c r="Q1113" s="193">
        <v>4.8600000000000003</v>
      </c>
      <c r="R1113" s="193">
        <v>4.8600000000000003</v>
      </c>
      <c r="S1113" s="193">
        <v>101.98</v>
      </c>
      <c r="T1113" s="193">
        <v>101.98</v>
      </c>
      <c r="U1113" s="193">
        <v>101.98</v>
      </c>
      <c r="V1113" s="193">
        <v>3.78</v>
      </c>
      <c r="W1113" s="193">
        <v>3.78</v>
      </c>
      <c r="X1113" s="193">
        <v>3.78</v>
      </c>
      <c r="Y1113" s="193">
        <v>15</v>
      </c>
      <c r="Z1113" s="193">
        <v>15</v>
      </c>
      <c r="AA1113" s="193">
        <v>15</v>
      </c>
      <c r="AB1113" s="193">
        <v>-0.15809999999999999</v>
      </c>
      <c r="AC1113" s="193">
        <v>-0.15809999999999999</v>
      </c>
      <c r="AD1113" s="193">
        <v>-0.15809999999999999</v>
      </c>
      <c r="AE1113" s="193" t="s">
        <v>50</v>
      </c>
      <c r="AF1113" s="193">
        <v>42.08</v>
      </c>
      <c r="AG1113" s="193">
        <v>4.9578486170417476E-6</v>
      </c>
      <c r="AH1113" s="193">
        <v>0.14199999999999999</v>
      </c>
      <c r="AI1113" s="193">
        <v>4.03</v>
      </c>
      <c r="AJ1113" s="193">
        <v>4.5</v>
      </c>
      <c r="AK1113" s="283">
        <v>6.2600000000000006E-14</v>
      </c>
      <c r="AL1113" s="242"/>
      <c r="AM1113" s="200">
        <f t="shared" si="212"/>
        <v>0</v>
      </c>
    </row>
    <row r="1114" spans="1:39" x14ac:dyDescent="0.25">
      <c r="A1114" s="192" t="s">
        <v>124</v>
      </c>
      <c r="B1114" s="192"/>
      <c r="C1114" s="193">
        <v>3.3718499999999998</v>
      </c>
      <c r="D1114" s="192">
        <v>3.78</v>
      </c>
      <c r="E1114" s="193">
        <f t="shared" si="211"/>
        <v>1.12104630988923</v>
      </c>
      <c r="F1114" s="193"/>
      <c r="G1114" s="193">
        <v>2.0289999999999999</v>
      </c>
      <c r="H1114" s="193">
        <v>47530</v>
      </c>
      <c r="I1114" s="193">
        <v>71</v>
      </c>
      <c r="J1114" s="193">
        <v>29</v>
      </c>
      <c r="K1114" s="193">
        <v>63.456000000000003</v>
      </c>
      <c r="L1114" s="193">
        <v>1.2435</v>
      </c>
      <c r="M1114" s="193">
        <v>-0.23100000000000001</v>
      </c>
      <c r="N1114" s="193">
        <v>0.28499999999999998</v>
      </c>
      <c r="O1114" s="193">
        <v>0.255</v>
      </c>
      <c r="P1114" s="193">
        <v>4.8600000000000003</v>
      </c>
      <c r="Q1114" s="193">
        <v>4.8600000000000003</v>
      </c>
      <c r="R1114" s="193">
        <v>4.8600000000000003</v>
      </c>
      <c r="S1114" s="193">
        <v>101.98</v>
      </c>
      <c r="T1114" s="193">
        <v>101.98</v>
      </c>
      <c r="U1114" s="193">
        <v>101.98</v>
      </c>
      <c r="V1114" s="193">
        <v>3.78</v>
      </c>
      <c r="W1114" s="193">
        <v>3.78</v>
      </c>
      <c r="X1114" s="193">
        <v>3.78</v>
      </c>
      <c r="Y1114" s="193">
        <v>15</v>
      </c>
      <c r="Z1114" s="193">
        <v>15</v>
      </c>
      <c r="AA1114" s="193">
        <v>15</v>
      </c>
      <c r="AB1114" s="193">
        <v>-0.15809999999999999</v>
      </c>
      <c r="AC1114" s="193">
        <v>-0.15809999999999999</v>
      </c>
      <c r="AD1114" s="193">
        <v>-0.15809999999999999</v>
      </c>
      <c r="AE1114" s="193" t="s">
        <v>51</v>
      </c>
      <c r="AF1114" s="193">
        <v>44.1</v>
      </c>
      <c r="AG1114" s="193">
        <v>4.5187843755253608E-6</v>
      </c>
      <c r="AH1114" s="193">
        <v>0.152</v>
      </c>
      <c r="AI1114" s="193">
        <v>4.16</v>
      </c>
      <c r="AJ1114" s="193">
        <v>4.3</v>
      </c>
      <c r="AK1114" s="283">
        <v>5.8199999999999999E-16</v>
      </c>
      <c r="AL1114" s="242"/>
      <c r="AM1114" s="200">
        <f t="shared" si="212"/>
        <v>0</v>
      </c>
    </row>
    <row r="1115" spans="1:39" x14ac:dyDescent="0.25">
      <c r="A1115" s="192" t="s">
        <v>124</v>
      </c>
      <c r="B1115" s="192"/>
      <c r="C1115" s="193">
        <v>3.3718499999999998</v>
      </c>
      <c r="D1115" s="192"/>
      <c r="E1115" s="193">
        <f t="shared" si="211"/>
        <v>0</v>
      </c>
      <c r="F1115" s="193"/>
      <c r="G1115" s="193">
        <v>2.0289999999999999</v>
      </c>
      <c r="H1115" s="193">
        <v>47530</v>
      </c>
      <c r="I1115" s="193">
        <v>71</v>
      </c>
      <c r="J1115" s="193">
        <v>29</v>
      </c>
      <c r="K1115" s="193">
        <v>63.456000000000003</v>
      </c>
      <c r="L1115" s="193">
        <v>1.2435</v>
      </c>
      <c r="M1115" s="193">
        <v>-0.23100000000000001</v>
      </c>
      <c r="N1115" s="193">
        <v>0.28499999999999998</v>
      </c>
      <c r="O1115" s="193">
        <v>0.255</v>
      </c>
      <c r="P1115" s="193">
        <v>4.8600000000000003</v>
      </c>
      <c r="Q1115" s="193">
        <v>4.8600000000000003</v>
      </c>
      <c r="R1115" s="193">
        <v>4.8600000000000003</v>
      </c>
      <c r="S1115" s="193">
        <v>101.98</v>
      </c>
      <c r="T1115" s="193">
        <v>101.98</v>
      </c>
      <c r="U1115" s="193">
        <v>101.98</v>
      </c>
      <c r="V1115" s="193">
        <v>3.78</v>
      </c>
      <c r="W1115" s="193">
        <v>3.78</v>
      </c>
      <c r="X1115" s="193">
        <v>3.78</v>
      </c>
      <c r="Y1115" s="193">
        <v>15</v>
      </c>
      <c r="Z1115" s="193">
        <v>15</v>
      </c>
      <c r="AA1115" s="193">
        <v>15</v>
      </c>
      <c r="AB1115" s="193">
        <v>-0.15809999999999999</v>
      </c>
      <c r="AC1115" s="193">
        <v>-0.15809999999999999</v>
      </c>
      <c r="AD1115" s="193">
        <v>-0.15809999999999999</v>
      </c>
      <c r="AE1115" s="193" t="s">
        <v>52</v>
      </c>
      <c r="AF1115" s="193">
        <v>58.12</v>
      </c>
      <c r="AG1115" s="193">
        <v>2.9135357642312415E-6</v>
      </c>
      <c r="AH1115" s="193">
        <v>0.2</v>
      </c>
      <c r="AI1115" s="193">
        <v>4.5199999999999996</v>
      </c>
      <c r="AJ1115" s="193">
        <v>4.5</v>
      </c>
      <c r="AK1115" s="195"/>
      <c r="AL1115" s="242"/>
      <c r="AM1115" s="200">
        <f t="shared" si="212"/>
        <v>0</v>
      </c>
    </row>
    <row r="1116" spans="1:39" x14ac:dyDescent="0.25">
      <c r="A1116" s="192" t="s">
        <v>124</v>
      </c>
      <c r="B1116" s="192"/>
      <c r="C1116" s="193">
        <v>3.3718499999999998</v>
      </c>
      <c r="D1116" s="193"/>
      <c r="E1116" s="193">
        <f t="shared" si="211"/>
        <v>0</v>
      </c>
      <c r="F1116" s="193"/>
      <c r="G1116" s="193">
        <v>2.0289999999999999</v>
      </c>
      <c r="H1116" s="193">
        <v>47530</v>
      </c>
      <c r="I1116" s="193">
        <v>71</v>
      </c>
      <c r="J1116" s="193">
        <v>29</v>
      </c>
      <c r="K1116" s="193">
        <v>63.456000000000003</v>
      </c>
      <c r="L1116" s="193">
        <v>1.2435</v>
      </c>
      <c r="M1116" s="193">
        <v>-0.23100000000000001</v>
      </c>
      <c r="N1116" s="193">
        <v>0.28499999999999998</v>
      </c>
      <c r="O1116" s="193">
        <v>0.255</v>
      </c>
      <c r="P1116" s="193">
        <v>4.8600000000000003</v>
      </c>
      <c r="Q1116" s="193">
        <v>4.8600000000000003</v>
      </c>
      <c r="R1116" s="193">
        <v>4.8600000000000003</v>
      </c>
      <c r="S1116" s="193">
        <v>101.98</v>
      </c>
      <c r="T1116" s="193">
        <v>101.98</v>
      </c>
      <c r="U1116" s="193">
        <v>101.98</v>
      </c>
      <c r="V1116" s="193">
        <v>3.78</v>
      </c>
      <c r="W1116" s="193">
        <v>3.78</v>
      </c>
      <c r="X1116" s="193">
        <v>3.78</v>
      </c>
      <c r="Y1116" s="193">
        <v>15</v>
      </c>
      <c r="Z1116" s="193">
        <v>15</v>
      </c>
      <c r="AA1116" s="193">
        <v>15</v>
      </c>
      <c r="AB1116" s="193">
        <v>-0.15809999999999999</v>
      </c>
      <c r="AC1116" s="193">
        <v>-0.15809999999999999</v>
      </c>
      <c r="AD1116" s="193">
        <v>-0.15809999999999999</v>
      </c>
      <c r="AE1116" s="193" t="s">
        <v>58</v>
      </c>
      <c r="AF1116" s="193">
        <v>58.12</v>
      </c>
      <c r="AG1116" s="193">
        <v>3.1459786150702568E-6</v>
      </c>
      <c r="AH1116" s="193">
        <v>0.183</v>
      </c>
      <c r="AI1116" s="193">
        <v>4.8</v>
      </c>
      <c r="AJ1116" s="193">
        <v>4.42</v>
      </c>
      <c r="AK1116" s="195"/>
      <c r="AL1116" s="242"/>
      <c r="AM1116" s="200">
        <f t="shared" si="212"/>
        <v>0</v>
      </c>
    </row>
    <row r="1117" spans="1:39" x14ac:dyDescent="0.25">
      <c r="A1117" s="192" t="s">
        <v>124</v>
      </c>
      <c r="B1117" s="192"/>
      <c r="C1117" s="193">
        <v>3.3718499999999998</v>
      </c>
      <c r="D1117" s="192">
        <v>3.6905100000000006</v>
      </c>
      <c r="E1117" s="193">
        <f t="shared" ref="E1117:E1120" si="214">D1117/C1117</f>
        <v>1.0945059833622495</v>
      </c>
      <c r="F1117" s="193"/>
      <c r="G1117" s="193">
        <v>2.0289999999999999</v>
      </c>
      <c r="H1117" s="193">
        <v>47530</v>
      </c>
      <c r="I1117" s="193">
        <v>71</v>
      </c>
      <c r="J1117" s="193">
        <v>29</v>
      </c>
      <c r="K1117" s="193">
        <v>63.456000000000003</v>
      </c>
      <c r="L1117" s="193">
        <v>1.2435</v>
      </c>
      <c r="M1117" s="193">
        <v>-0.23100000000000001</v>
      </c>
      <c r="N1117" s="193">
        <v>0.28499999999999998</v>
      </c>
      <c r="O1117" s="193">
        <v>0.255</v>
      </c>
      <c r="P1117" s="193">
        <v>4.8600000000000003</v>
      </c>
      <c r="Q1117" s="193">
        <v>4.8600000000000003</v>
      </c>
      <c r="R1117" s="193">
        <v>4.8600000000000003</v>
      </c>
      <c r="S1117" s="193">
        <v>101.98</v>
      </c>
      <c r="T1117" s="193">
        <v>101.98</v>
      </c>
      <c r="U1117" s="193">
        <v>101.98</v>
      </c>
      <c r="V1117" s="193">
        <v>3.78</v>
      </c>
      <c r="W1117" s="193">
        <v>3.78</v>
      </c>
      <c r="X1117" s="193">
        <v>3.78</v>
      </c>
      <c r="Y1117" s="193">
        <v>15</v>
      </c>
      <c r="Z1117" s="193">
        <v>15</v>
      </c>
      <c r="AA1117" s="193">
        <v>15</v>
      </c>
      <c r="AB1117" s="193">
        <v>-0.15809999999999999</v>
      </c>
      <c r="AC1117" s="193">
        <v>-0.15809999999999999</v>
      </c>
      <c r="AD1117" s="193">
        <v>-0.15809999999999999</v>
      </c>
      <c r="AE1117" s="193" t="s">
        <v>53</v>
      </c>
      <c r="AF1117" s="193">
        <v>83.8</v>
      </c>
      <c r="AG1117" s="193"/>
      <c r="AH1117" s="193">
        <v>5.0000000000000001E-3</v>
      </c>
      <c r="AI1117" s="193">
        <v>4</v>
      </c>
      <c r="AJ1117" s="193">
        <v>3.69</v>
      </c>
      <c r="AK1117" s="283">
        <v>3.1500000000000001E-11</v>
      </c>
      <c r="AL1117" s="242"/>
      <c r="AM1117" s="200">
        <f t="shared" ref="AM1117:AM1120" si="215">AK1117*10000*(AL1117)*10000000000</f>
        <v>0</v>
      </c>
    </row>
    <row r="1118" spans="1:39" x14ac:dyDescent="0.25">
      <c r="A1118" s="192" t="s">
        <v>124</v>
      </c>
      <c r="B1118" s="192"/>
      <c r="C1118" s="193">
        <v>3.3718499999999998</v>
      </c>
      <c r="D1118" s="192">
        <v>3.78</v>
      </c>
      <c r="E1118" s="193">
        <f t="shared" si="214"/>
        <v>1.12104630988923</v>
      </c>
      <c r="F1118" s="193"/>
      <c r="G1118" s="193">
        <v>2.0289999999999999</v>
      </c>
      <c r="H1118" s="193">
        <v>47530</v>
      </c>
      <c r="I1118" s="193">
        <v>71</v>
      </c>
      <c r="J1118" s="193">
        <v>29</v>
      </c>
      <c r="K1118" s="193">
        <v>63.456000000000003</v>
      </c>
      <c r="L1118" s="193">
        <v>1.2435</v>
      </c>
      <c r="M1118" s="193">
        <v>-0.23100000000000001</v>
      </c>
      <c r="N1118" s="193">
        <v>0.28499999999999998</v>
      </c>
      <c r="O1118" s="193">
        <v>0.255</v>
      </c>
      <c r="P1118" s="193">
        <v>4.8600000000000003</v>
      </c>
      <c r="Q1118" s="193">
        <v>4.8600000000000003</v>
      </c>
      <c r="R1118" s="193">
        <v>4.8600000000000003</v>
      </c>
      <c r="S1118" s="193">
        <v>101.98</v>
      </c>
      <c r="T1118" s="193">
        <v>101.98</v>
      </c>
      <c r="U1118" s="193">
        <v>101.98</v>
      </c>
      <c r="V1118" s="193">
        <v>3.78</v>
      </c>
      <c r="W1118" s="193">
        <v>3.78</v>
      </c>
      <c r="X1118" s="193">
        <v>3.78</v>
      </c>
      <c r="Y1118" s="193">
        <v>15</v>
      </c>
      <c r="Z1118" s="193">
        <v>15</v>
      </c>
      <c r="AA1118" s="193">
        <v>15</v>
      </c>
      <c r="AB1118" s="193">
        <v>-0.15809999999999999</v>
      </c>
      <c r="AC1118" s="193">
        <v>-0.15809999999999999</v>
      </c>
      <c r="AD1118" s="193">
        <v>-0.15809999999999999</v>
      </c>
      <c r="AE1118" s="193" t="s">
        <v>54</v>
      </c>
      <c r="AF1118" s="193">
        <v>131.29</v>
      </c>
      <c r="AG1118" s="193"/>
      <c r="AH1118" s="193">
        <v>8.0000000000000002E-3</v>
      </c>
      <c r="AI1118" s="193">
        <v>4.0999999999999996</v>
      </c>
      <c r="AJ1118" s="193">
        <v>4.0999999999999996</v>
      </c>
      <c r="AK1118" s="283">
        <v>5.5199999999999998E-15</v>
      </c>
      <c r="AL1118" s="242"/>
      <c r="AM1118" s="200">
        <f t="shared" si="215"/>
        <v>0</v>
      </c>
    </row>
    <row r="1119" spans="1:39" x14ac:dyDescent="0.25">
      <c r="A1119" s="192" t="s">
        <v>124</v>
      </c>
      <c r="B1119" s="192"/>
      <c r="C1119" s="193">
        <v>3.3718499999999998</v>
      </c>
      <c r="D1119" s="192"/>
      <c r="E1119" s="193">
        <f t="shared" si="214"/>
        <v>0</v>
      </c>
      <c r="F1119" s="193"/>
      <c r="G1119" s="193">
        <v>2.0289999999999999</v>
      </c>
      <c r="H1119" s="193">
        <v>47530</v>
      </c>
      <c r="I1119" s="193">
        <v>71</v>
      </c>
      <c r="J1119" s="193">
        <v>29</v>
      </c>
      <c r="K1119" s="193">
        <v>63.456000000000003</v>
      </c>
      <c r="L1119" s="193">
        <v>1.2435</v>
      </c>
      <c r="M1119" s="193">
        <v>-0.23100000000000001</v>
      </c>
      <c r="N1119" s="193">
        <v>0.28499999999999998</v>
      </c>
      <c r="O1119" s="193">
        <v>0.255</v>
      </c>
      <c r="P1119" s="193">
        <v>4.8600000000000003</v>
      </c>
      <c r="Q1119" s="193">
        <v>4.8600000000000003</v>
      </c>
      <c r="R1119" s="193">
        <v>4.8600000000000003</v>
      </c>
      <c r="S1119" s="193">
        <v>101.98</v>
      </c>
      <c r="T1119" s="193">
        <v>101.98</v>
      </c>
      <c r="U1119" s="193">
        <v>101.98</v>
      </c>
      <c r="V1119" s="193">
        <v>3.78</v>
      </c>
      <c r="W1119" s="193">
        <v>3.78</v>
      </c>
      <c r="X1119" s="193">
        <v>3.78</v>
      </c>
      <c r="Y1119" s="193">
        <v>15</v>
      </c>
      <c r="Z1119" s="193">
        <v>15</v>
      </c>
      <c r="AA1119" s="193">
        <v>15</v>
      </c>
      <c r="AB1119" s="193">
        <v>-0.15809999999999999</v>
      </c>
      <c r="AC1119" s="193">
        <v>-0.15809999999999999</v>
      </c>
      <c r="AD1119" s="193">
        <v>-0.15809999999999999</v>
      </c>
      <c r="AE1119" s="193" t="s">
        <v>55</v>
      </c>
      <c r="AF1119" s="193">
        <v>146.06</v>
      </c>
      <c r="AG1119" s="193"/>
      <c r="AH1119" s="193">
        <v>0.21</v>
      </c>
      <c r="AI1119" s="193">
        <v>5.13</v>
      </c>
      <c r="AJ1119" s="193">
        <v>5.0999999999999996</v>
      </c>
      <c r="AK1119" s="195"/>
      <c r="AL1119" s="242"/>
      <c r="AM1119" s="200">
        <f t="shared" si="215"/>
        <v>0</v>
      </c>
    </row>
    <row r="1120" spans="1:39" x14ac:dyDescent="0.25">
      <c r="A1120" s="192" t="s">
        <v>124</v>
      </c>
      <c r="B1120" s="192"/>
      <c r="C1120" s="193">
        <v>3.3718499999999998</v>
      </c>
      <c r="D1120" s="193"/>
      <c r="E1120" s="193">
        <f t="shared" si="214"/>
        <v>0</v>
      </c>
      <c r="F1120" s="193"/>
      <c r="G1120" s="193">
        <v>2.0289999999999999</v>
      </c>
      <c r="H1120" s="193">
        <v>47530</v>
      </c>
      <c r="I1120" s="193">
        <v>71</v>
      </c>
      <c r="J1120" s="193">
        <v>29</v>
      </c>
      <c r="K1120" s="193">
        <v>63.456000000000003</v>
      </c>
      <c r="L1120" s="193">
        <v>1.2435</v>
      </c>
      <c r="M1120" s="193">
        <v>-0.23100000000000001</v>
      </c>
      <c r="N1120" s="193">
        <v>0.28499999999999998</v>
      </c>
      <c r="O1120" s="193">
        <v>0.255</v>
      </c>
      <c r="P1120" s="193">
        <v>4.8600000000000003</v>
      </c>
      <c r="Q1120" s="193">
        <v>4.8600000000000003</v>
      </c>
      <c r="R1120" s="193">
        <v>4.8600000000000003</v>
      </c>
      <c r="S1120" s="193">
        <v>101.98</v>
      </c>
      <c r="T1120" s="193">
        <v>101.98</v>
      </c>
      <c r="U1120" s="193">
        <v>101.98</v>
      </c>
      <c r="V1120" s="193">
        <v>3.78</v>
      </c>
      <c r="W1120" s="193">
        <v>3.78</v>
      </c>
      <c r="X1120" s="193">
        <v>3.78</v>
      </c>
      <c r="Y1120" s="193">
        <v>15</v>
      </c>
      <c r="Z1120" s="193">
        <v>15</v>
      </c>
      <c r="AA1120" s="193">
        <v>15</v>
      </c>
      <c r="AB1120" s="193">
        <v>-0.15809999999999999</v>
      </c>
      <c r="AC1120" s="193">
        <v>-0.15809999999999999</v>
      </c>
      <c r="AD1120" s="193">
        <v>-0.15809999999999999</v>
      </c>
      <c r="AE1120" s="193" t="s">
        <v>56</v>
      </c>
      <c r="AF1120" s="193">
        <v>222</v>
      </c>
      <c r="AG1120" s="193"/>
      <c r="AH1120" s="193">
        <v>8.0000000000000002E-3</v>
      </c>
      <c r="AI1120" s="193">
        <v>4.2</v>
      </c>
      <c r="AJ1120" s="193">
        <v>4.2</v>
      </c>
      <c r="AK1120" s="195">
        <v>3.52E-16</v>
      </c>
      <c r="AL1120" s="242"/>
      <c r="AM1120" s="200">
        <f t="shared" si="215"/>
        <v>0</v>
      </c>
    </row>
    <row r="1121" spans="1:39" x14ac:dyDescent="0.25">
      <c r="A1121" s="276" t="s">
        <v>125</v>
      </c>
      <c r="B1121" s="276"/>
      <c r="C1121" s="277">
        <v>2.7531599999999998</v>
      </c>
      <c r="D1121" s="277">
        <v>2.7619800000000003</v>
      </c>
      <c r="E1121" s="277">
        <f t="shared" ref="E1121:E1148" si="216">D1121/C1121</f>
        <v>1.0032035915093931</v>
      </c>
      <c r="F1121" s="277"/>
      <c r="G1121" s="277">
        <v>1.798</v>
      </c>
      <c r="H1121" s="277">
        <v>41171</v>
      </c>
      <c r="I1121" s="277">
        <v>41</v>
      </c>
      <c r="J1121" s="277">
        <v>4</v>
      </c>
      <c r="K1121" s="277">
        <v>9.0120000000000005</v>
      </c>
      <c r="L1121" s="277">
        <v>2.8205</v>
      </c>
      <c r="M1121" s="277">
        <v>-0.20799999999999999</v>
      </c>
      <c r="N1121" s="257">
        <v>0.36699999999999999</v>
      </c>
      <c r="O1121" s="257">
        <v>1.2552000000000001</v>
      </c>
      <c r="P1121" s="257">
        <v>6.41</v>
      </c>
      <c r="Q1121" s="257">
        <v>6.41</v>
      </c>
      <c r="R1121" s="257">
        <v>6.41</v>
      </c>
      <c r="S1121" s="257">
        <v>317.8</v>
      </c>
      <c r="T1121" s="257">
        <v>317.8</v>
      </c>
      <c r="U1121" s="257">
        <v>317.8</v>
      </c>
      <c r="V1121" s="277">
        <v>3.78</v>
      </c>
      <c r="W1121" s="277">
        <v>3.78</v>
      </c>
      <c r="X1121" s="277">
        <v>3.78</v>
      </c>
      <c r="Y1121" s="277">
        <v>15</v>
      </c>
      <c r="Z1121" s="277">
        <v>15</v>
      </c>
      <c r="AA1121" s="277">
        <v>15</v>
      </c>
      <c r="AB1121" s="277">
        <v>-0.33</v>
      </c>
      <c r="AC1121" s="277">
        <v>-0.33</v>
      </c>
      <c r="AD1121" s="277">
        <v>-0.33</v>
      </c>
      <c r="AE1121" s="277" t="s">
        <v>42</v>
      </c>
      <c r="AF1121" s="277">
        <v>4.0019999999999998</v>
      </c>
      <c r="AG1121" s="278">
        <v>1.213598928416634E-4</v>
      </c>
      <c r="AH1121" s="277">
        <v>-0.39</v>
      </c>
      <c r="AI1121" s="277">
        <v>2.66</v>
      </c>
      <c r="AJ1121" s="277">
        <v>2.6</v>
      </c>
      <c r="AK1121" s="279">
        <v>3.1E-8</v>
      </c>
      <c r="AL1121" s="260"/>
      <c r="AM1121" s="261">
        <f t="shared" ref="AM1121:AM1148" si="217">AK1121*10000*(AL1121)*10000000000</f>
        <v>0</v>
      </c>
    </row>
    <row r="1122" spans="1:39" x14ac:dyDescent="0.25">
      <c r="A1122" s="276" t="s">
        <v>125</v>
      </c>
      <c r="B1122" s="276"/>
      <c r="C1122" s="277">
        <v>2.7531599999999998</v>
      </c>
      <c r="D1122" s="277">
        <v>2.7774700000000001</v>
      </c>
      <c r="E1122" s="277">
        <f t="shared" si="216"/>
        <v>1.0088298536953901</v>
      </c>
      <c r="F1122" s="277"/>
      <c r="G1122" s="277">
        <v>1.798</v>
      </c>
      <c r="H1122" s="277">
        <v>41171</v>
      </c>
      <c r="I1122" s="277">
        <v>41</v>
      </c>
      <c r="J1122" s="277">
        <v>4</v>
      </c>
      <c r="K1122" s="277">
        <v>9.0120000000000005</v>
      </c>
      <c r="L1122" s="277">
        <v>2.8205</v>
      </c>
      <c r="M1122" s="277">
        <v>-0.20799999999999999</v>
      </c>
      <c r="N1122" s="257">
        <v>0.36699999999999999</v>
      </c>
      <c r="O1122" s="257">
        <v>1.2552000000000001</v>
      </c>
      <c r="P1122" s="257">
        <v>6.41</v>
      </c>
      <c r="Q1122" s="257">
        <v>6.41</v>
      </c>
      <c r="R1122" s="257">
        <v>6.41</v>
      </c>
      <c r="S1122" s="257">
        <v>317.8</v>
      </c>
      <c r="T1122" s="257">
        <v>317.8</v>
      </c>
      <c r="U1122" s="257">
        <v>317.8</v>
      </c>
      <c r="V1122" s="277">
        <v>3.78</v>
      </c>
      <c r="W1122" s="277">
        <v>3.78</v>
      </c>
      <c r="X1122" s="277">
        <v>3.78</v>
      </c>
      <c r="Y1122" s="277">
        <v>15</v>
      </c>
      <c r="Z1122" s="277">
        <v>15</v>
      </c>
      <c r="AA1122" s="277">
        <v>15</v>
      </c>
      <c r="AB1122" s="277">
        <v>-0.33</v>
      </c>
      <c r="AC1122" s="277">
        <v>-0.33</v>
      </c>
      <c r="AD1122" s="277">
        <v>-0.33</v>
      </c>
      <c r="AE1122" s="277" t="s">
        <v>43</v>
      </c>
      <c r="AF1122" s="277">
        <v>2.0099999999999998</v>
      </c>
      <c r="AG1122" s="278">
        <v>1.0828692705685033E-4</v>
      </c>
      <c r="AH1122" s="277">
        <v>-0.217</v>
      </c>
      <c r="AI1122" s="277">
        <v>2.76</v>
      </c>
      <c r="AJ1122" s="277">
        <v>2.89</v>
      </c>
      <c r="AK1122" s="279">
        <v>1.7E-8</v>
      </c>
      <c r="AL1122" s="260">
        <v>1.6E-2</v>
      </c>
      <c r="AM1122" s="261">
        <f t="shared" si="217"/>
        <v>27200.000000000004</v>
      </c>
    </row>
    <row r="1123" spans="1:39" x14ac:dyDescent="0.25">
      <c r="A1123" s="276" t="s">
        <v>125</v>
      </c>
      <c r="B1123" s="276"/>
      <c r="C1123" s="277">
        <v>2.7531599999999998</v>
      </c>
      <c r="D1123" s="277">
        <v>2.7968799999999998</v>
      </c>
      <c r="E1123" s="277">
        <f t="shared" si="216"/>
        <v>1.0158799343300062</v>
      </c>
      <c r="F1123" s="277"/>
      <c r="G1123" s="277">
        <v>1.798</v>
      </c>
      <c r="H1123" s="277">
        <v>41171</v>
      </c>
      <c r="I1123" s="277">
        <v>41</v>
      </c>
      <c r="J1123" s="277">
        <v>4</v>
      </c>
      <c r="K1123" s="277">
        <v>9.0120000000000005</v>
      </c>
      <c r="L1123" s="277">
        <v>2.8205</v>
      </c>
      <c r="M1123" s="277">
        <v>-0.20799999999999999</v>
      </c>
      <c r="N1123" s="257">
        <v>0.36699999999999999</v>
      </c>
      <c r="O1123" s="257">
        <v>1.2552000000000001</v>
      </c>
      <c r="P1123" s="257">
        <v>6.41</v>
      </c>
      <c r="Q1123" s="257">
        <v>6.41</v>
      </c>
      <c r="R1123" s="257">
        <v>6.41</v>
      </c>
      <c r="S1123" s="257">
        <v>317.8</v>
      </c>
      <c r="T1123" s="257">
        <v>317.8</v>
      </c>
      <c r="U1123" s="257">
        <v>317.8</v>
      </c>
      <c r="V1123" s="277">
        <v>3.78</v>
      </c>
      <c r="W1123" s="277">
        <v>3.78</v>
      </c>
      <c r="X1123" s="277">
        <v>3.78</v>
      </c>
      <c r="Y1123" s="277">
        <v>15</v>
      </c>
      <c r="Z1123" s="277">
        <v>15</v>
      </c>
      <c r="AA1123" s="277">
        <v>15</v>
      </c>
      <c r="AB1123" s="277">
        <v>-0.33</v>
      </c>
      <c r="AC1123" s="277">
        <v>-0.33</v>
      </c>
      <c r="AD1123" s="277">
        <v>-0.33</v>
      </c>
      <c r="AE1123" s="277" t="s">
        <v>44</v>
      </c>
      <c r="AF1123" s="277">
        <v>31.998999999999999</v>
      </c>
      <c r="AG1123" s="278">
        <v>1.5402755908922099E-5</v>
      </c>
      <c r="AH1123" s="277">
        <v>2.1999999999999999E-2</v>
      </c>
      <c r="AI1123" s="277">
        <v>2.94</v>
      </c>
      <c r="AJ1123" s="277">
        <v>3.46</v>
      </c>
      <c r="AK1123" s="279">
        <v>3.1999999999999998E-10</v>
      </c>
      <c r="AL1123" s="260"/>
      <c r="AM1123" s="261">
        <f t="shared" si="217"/>
        <v>0</v>
      </c>
    </row>
    <row r="1124" spans="1:39" x14ac:dyDescent="0.25">
      <c r="A1124" s="276" t="s">
        <v>125</v>
      </c>
      <c r="B1124" s="276"/>
      <c r="C1124" s="277">
        <v>2.7531599999999998</v>
      </c>
      <c r="D1124" s="276">
        <v>2.77121</v>
      </c>
      <c r="E1124" s="277">
        <f t="shared" si="216"/>
        <v>1.0065561028055034</v>
      </c>
      <c r="F1124" s="277"/>
      <c r="G1124" s="277">
        <v>1.798</v>
      </c>
      <c r="H1124" s="277">
        <v>41171</v>
      </c>
      <c r="I1124" s="277">
        <v>41</v>
      </c>
      <c r="J1124" s="277">
        <v>4</v>
      </c>
      <c r="K1124" s="277">
        <v>9.0120000000000005</v>
      </c>
      <c r="L1124" s="277">
        <v>2.8205</v>
      </c>
      <c r="M1124" s="277">
        <v>-0.20799999999999999</v>
      </c>
      <c r="N1124" s="257">
        <v>0.36699999999999999</v>
      </c>
      <c r="O1124" s="257">
        <v>1.2552000000000001</v>
      </c>
      <c r="P1124" s="257">
        <v>6.41</v>
      </c>
      <c r="Q1124" s="257">
        <v>6.41</v>
      </c>
      <c r="R1124" s="257">
        <v>6.41</v>
      </c>
      <c r="S1124" s="257">
        <v>317.8</v>
      </c>
      <c r="T1124" s="257">
        <v>317.8</v>
      </c>
      <c r="U1124" s="257">
        <v>317.8</v>
      </c>
      <c r="V1124" s="277">
        <v>3.78</v>
      </c>
      <c r="W1124" s="277">
        <v>3.78</v>
      </c>
      <c r="X1124" s="277">
        <v>3.78</v>
      </c>
      <c r="Y1124" s="277">
        <v>15</v>
      </c>
      <c r="Z1124" s="277">
        <v>15</v>
      </c>
      <c r="AA1124" s="277">
        <v>15</v>
      </c>
      <c r="AB1124" s="277">
        <v>-0.33</v>
      </c>
      <c r="AC1124" s="277">
        <v>-0.33</v>
      </c>
      <c r="AD1124" s="277">
        <v>-0.33</v>
      </c>
      <c r="AE1124" s="277" t="s">
        <v>45</v>
      </c>
      <c r="AF1124" s="277">
        <v>44.01</v>
      </c>
      <c r="AG1124" s="278">
        <v>8.9625087063364713E-6</v>
      </c>
      <c r="AH1124" s="277">
        <v>0.22500000000000001</v>
      </c>
      <c r="AI1124" s="277">
        <v>3.24</v>
      </c>
      <c r="AJ1124" s="277">
        <v>3.3</v>
      </c>
      <c r="AK1124" s="279">
        <v>7.5999999999999996E-10</v>
      </c>
      <c r="AL1124" s="260">
        <v>18.635968735352591</v>
      </c>
      <c r="AM1124" s="261">
        <f t="shared" si="217"/>
        <v>1416333.6238867966</v>
      </c>
    </row>
    <row r="1125" spans="1:39" x14ac:dyDescent="0.25">
      <c r="A1125" s="276" t="s">
        <v>125</v>
      </c>
      <c r="B1125" s="276"/>
      <c r="C1125" s="277">
        <v>2.7531599999999998</v>
      </c>
      <c r="D1125" s="276">
        <v>2.8178399999999995</v>
      </c>
      <c r="E1125" s="277">
        <f t="shared" si="216"/>
        <v>1.0234930044022141</v>
      </c>
      <c r="F1125" s="277"/>
      <c r="G1125" s="277">
        <v>1.798</v>
      </c>
      <c r="H1125" s="277">
        <v>41171</v>
      </c>
      <c r="I1125" s="277">
        <v>41</v>
      </c>
      <c r="J1125" s="277">
        <v>4</v>
      </c>
      <c r="K1125" s="277">
        <v>9.0120000000000005</v>
      </c>
      <c r="L1125" s="277">
        <v>2.8205</v>
      </c>
      <c r="M1125" s="277">
        <v>-0.20799999999999999</v>
      </c>
      <c r="N1125" s="257">
        <v>0.36699999999999999</v>
      </c>
      <c r="O1125" s="257">
        <v>1.2552000000000001</v>
      </c>
      <c r="P1125" s="257">
        <v>6.41</v>
      </c>
      <c r="Q1125" s="257">
        <v>6.41</v>
      </c>
      <c r="R1125" s="257">
        <v>6.41</v>
      </c>
      <c r="S1125" s="257">
        <v>317.8</v>
      </c>
      <c r="T1125" s="257">
        <v>317.8</v>
      </c>
      <c r="U1125" s="257">
        <v>317.8</v>
      </c>
      <c r="V1125" s="277">
        <v>3.78</v>
      </c>
      <c r="W1125" s="277">
        <v>3.78</v>
      </c>
      <c r="X1125" s="277">
        <v>3.78</v>
      </c>
      <c r="Y1125" s="277">
        <v>15</v>
      </c>
      <c r="Z1125" s="277">
        <v>15</v>
      </c>
      <c r="AA1125" s="277">
        <v>15</v>
      </c>
      <c r="AB1125" s="277">
        <v>-0.33</v>
      </c>
      <c r="AC1125" s="277">
        <v>-0.33</v>
      </c>
      <c r="AD1125" s="277">
        <v>-0.33</v>
      </c>
      <c r="AE1125" s="277" t="s">
        <v>46</v>
      </c>
      <c r="AF1125" s="277">
        <v>28</v>
      </c>
      <c r="AG1125" s="278">
        <v>1.4859953853764374E-5</v>
      </c>
      <c r="AH1125" s="277">
        <v>3.6999999999999998E-2</v>
      </c>
      <c r="AI1125" s="277">
        <v>3.13</v>
      </c>
      <c r="AJ1125" s="277">
        <v>3.64</v>
      </c>
      <c r="AK1125" s="264">
        <v>7.8999999999999999E-11</v>
      </c>
      <c r="AL1125" s="260">
        <v>0.57452308884796299</v>
      </c>
      <c r="AM1125" s="261">
        <f t="shared" si="217"/>
        <v>4538.7324018989075</v>
      </c>
    </row>
    <row r="1126" spans="1:39" x14ac:dyDescent="0.25">
      <c r="A1126" s="276" t="s">
        <v>125</v>
      </c>
      <c r="B1126" s="276"/>
      <c r="C1126" s="277">
        <v>2.7531599999999998</v>
      </c>
      <c r="D1126" s="276">
        <v>2.9016599999999997</v>
      </c>
      <c r="E1126" s="277">
        <f t="shared" si="216"/>
        <v>1.0539380203112061</v>
      </c>
      <c r="F1126" s="277"/>
      <c r="G1126" s="277">
        <v>1.798</v>
      </c>
      <c r="H1126" s="277">
        <v>41171</v>
      </c>
      <c r="I1126" s="277">
        <v>41</v>
      </c>
      <c r="J1126" s="277">
        <v>4</v>
      </c>
      <c r="K1126" s="277">
        <v>9.0120000000000005</v>
      </c>
      <c r="L1126" s="277">
        <v>2.8205</v>
      </c>
      <c r="M1126" s="277">
        <v>-0.20799999999999999</v>
      </c>
      <c r="N1126" s="257">
        <v>0.36699999999999999</v>
      </c>
      <c r="O1126" s="257">
        <v>1.2552000000000001</v>
      </c>
      <c r="P1126" s="257">
        <v>6.41</v>
      </c>
      <c r="Q1126" s="257">
        <v>6.41</v>
      </c>
      <c r="R1126" s="257">
        <v>6.41</v>
      </c>
      <c r="S1126" s="257">
        <v>317.8</v>
      </c>
      <c r="T1126" s="257">
        <v>317.8</v>
      </c>
      <c r="U1126" s="257">
        <v>317.8</v>
      </c>
      <c r="V1126" s="277">
        <v>3.78</v>
      </c>
      <c r="W1126" s="277">
        <v>3.78</v>
      </c>
      <c r="X1126" s="277">
        <v>3.78</v>
      </c>
      <c r="Y1126" s="277">
        <v>15</v>
      </c>
      <c r="Z1126" s="277">
        <v>15</v>
      </c>
      <c r="AA1126" s="277">
        <v>15</v>
      </c>
      <c r="AB1126" s="277">
        <v>-0.33</v>
      </c>
      <c r="AC1126" s="277">
        <v>-0.33</v>
      </c>
      <c r="AD1126" s="277">
        <v>-0.33</v>
      </c>
      <c r="AE1126" s="277" t="s">
        <v>47</v>
      </c>
      <c r="AF1126" s="277">
        <v>16.04</v>
      </c>
      <c r="AG1126" s="278">
        <v>1.6328551327402565E-5</v>
      </c>
      <c r="AH1126" s="277">
        <v>1.0999999999999999E-2</v>
      </c>
      <c r="AI1126" s="277">
        <v>3.25</v>
      </c>
      <c r="AJ1126" s="277">
        <v>3.8</v>
      </c>
      <c r="AK1126" s="283">
        <v>5.0000000000000002E-14</v>
      </c>
      <c r="AL1126" s="260">
        <v>10.829845219221205</v>
      </c>
      <c r="AM1126" s="261">
        <f t="shared" si="217"/>
        <v>54.149226096106034</v>
      </c>
    </row>
    <row r="1127" spans="1:39" x14ac:dyDescent="0.25">
      <c r="A1127" s="276" t="s">
        <v>125</v>
      </c>
      <c r="B1127" s="276"/>
      <c r="C1127" s="277">
        <v>2.7531599999999998</v>
      </c>
      <c r="D1127" s="276">
        <v>2.9088399999999996</v>
      </c>
      <c r="E1127" s="277">
        <f t="shared" si="216"/>
        <v>1.0565459326737277</v>
      </c>
      <c r="F1127" s="277"/>
      <c r="G1127" s="277">
        <v>1.798</v>
      </c>
      <c r="H1127" s="277">
        <v>41171</v>
      </c>
      <c r="I1127" s="277">
        <v>41</v>
      </c>
      <c r="J1127" s="277">
        <v>4</v>
      </c>
      <c r="K1127" s="277">
        <v>9.0120000000000005</v>
      </c>
      <c r="L1127" s="277">
        <v>2.8205</v>
      </c>
      <c r="M1127" s="277">
        <v>-0.20799999999999999</v>
      </c>
      <c r="N1127" s="257">
        <v>0.36699999999999999</v>
      </c>
      <c r="O1127" s="257">
        <v>1.2552000000000001</v>
      </c>
      <c r="P1127" s="257">
        <v>6.41</v>
      </c>
      <c r="Q1127" s="257">
        <v>6.41</v>
      </c>
      <c r="R1127" s="257">
        <v>6.41</v>
      </c>
      <c r="S1127" s="257">
        <v>317.8</v>
      </c>
      <c r="T1127" s="257">
        <v>317.8</v>
      </c>
      <c r="U1127" s="257">
        <v>317.8</v>
      </c>
      <c r="V1127" s="277">
        <v>3.78</v>
      </c>
      <c r="W1127" s="277">
        <v>3.78</v>
      </c>
      <c r="X1127" s="277">
        <v>3.78</v>
      </c>
      <c r="Y1127" s="277">
        <v>15</v>
      </c>
      <c r="Z1127" s="277">
        <v>15</v>
      </c>
      <c r="AA1127" s="277">
        <v>15</v>
      </c>
      <c r="AB1127" s="277">
        <v>-0.33</v>
      </c>
      <c r="AC1127" s="277">
        <v>-0.33</v>
      </c>
      <c r="AD1127" s="277">
        <v>-0.33</v>
      </c>
      <c r="AE1127" s="277" t="s">
        <v>48</v>
      </c>
      <c r="AF1127" s="277">
        <v>28.05</v>
      </c>
      <c r="AG1127" s="277">
        <v>8.597859657763983E-6</v>
      </c>
      <c r="AH1127" s="277">
        <v>8.6999999999999994E-2</v>
      </c>
      <c r="AI1127" s="277">
        <v>3.59</v>
      </c>
      <c r="AJ1127" s="277">
        <v>3.9</v>
      </c>
      <c r="AK1127" s="283">
        <v>5.9999999999999997E-15</v>
      </c>
      <c r="AL1127" s="260"/>
      <c r="AM1127" s="280">
        <f t="shared" si="217"/>
        <v>0</v>
      </c>
    </row>
    <row r="1128" spans="1:39" x14ac:dyDescent="0.25">
      <c r="A1128" s="276" t="s">
        <v>125</v>
      </c>
      <c r="B1128" s="276"/>
      <c r="C1128" s="277">
        <v>2.7531599999999998</v>
      </c>
      <c r="D1128" s="276">
        <v>2.9199599999999997</v>
      </c>
      <c r="E1128" s="277">
        <f t="shared" si="216"/>
        <v>1.0605849278647081</v>
      </c>
      <c r="F1128" s="277"/>
      <c r="G1128" s="277">
        <v>1.798</v>
      </c>
      <c r="H1128" s="277">
        <v>41171</v>
      </c>
      <c r="I1128" s="277">
        <v>41</v>
      </c>
      <c r="J1128" s="277">
        <v>4</v>
      </c>
      <c r="K1128" s="277">
        <v>9.0120000000000005</v>
      </c>
      <c r="L1128" s="277">
        <v>2.8205</v>
      </c>
      <c r="M1128" s="277">
        <v>-0.20799999999999999</v>
      </c>
      <c r="N1128" s="257">
        <v>0.36699999999999999</v>
      </c>
      <c r="O1128" s="257">
        <v>1.2552000000000001</v>
      </c>
      <c r="P1128" s="257">
        <v>6.41</v>
      </c>
      <c r="Q1128" s="257">
        <v>6.41</v>
      </c>
      <c r="R1128" s="257">
        <v>6.41</v>
      </c>
      <c r="S1128" s="257">
        <v>317.8</v>
      </c>
      <c r="T1128" s="257">
        <v>317.8</v>
      </c>
      <c r="U1128" s="257">
        <v>317.8</v>
      </c>
      <c r="V1128" s="277">
        <v>3.78</v>
      </c>
      <c r="W1128" s="277">
        <v>3.78</v>
      </c>
      <c r="X1128" s="277">
        <v>3.78</v>
      </c>
      <c r="Y1128" s="277">
        <v>15</v>
      </c>
      <c r="Z1128" s="277">
        <v>15</v>
      </c>
      <c r="AA1128" s="277">
        <v>15</v>
      </c>
      <c r="AB1128" s="277">
        <v>-0.33</v>
      </c>
      <c r="AC1128" s="277">
        <v>-0.33</v>
      </c>
      <c r="AD1128" s="277">
        <v>-0.33</v>
      </c>
      <c r="AE1128" s="277" t="s">
        <v>49</v>
      </c>
      <c r="AF1128" s="277">
        <v>30.07</v>
      </c>
      <c r="AG1128" s="277">
        <v>7.4674534117532306E-6</v>
      </c>
      <c r="AH1128" s="277">
        <v>9.9000000000000005E-2</v>
      </c>
      <c r="AI1128" s="277">
        <v>3.72</v>
      </c>
      <c r="AJ1128" s="277">
        <v>4</v>
      </c>
      <c r="AK1128" s="283">
        <v>3.4E-15</v>
      </c>
      <c r="AL1128" s="260"/>
      <c r="AM1128" s="280">
        <f t="shared" si="217"/>
        <v>0</v>
      </c>
    </row>
    <row r="1129" spans="1:39" x14ac:dyDescent="0.25">
      <c r="A1129" s="276" t="s">
        <v>125</v>
      </c>
      <c r="B1129" s="276"/>
      <c r="C1129" s="277">
        <v>2.7531599999999998</v>
      </c>
      <c r="D1129" s="276">
        <v>2.9633800000000008</v>
      </c>
      <c r="E1129" s="277">
        <f t="shared" si="216"/>
        <v>1.0763558964971165</v>
      </c>
      <c r="F1129" s="277"/>
      <c r="G1129" s="277">
        <v>1.798</v>
      </c>
      <c r="H1129" s="277">
        <v>41171</v>
      </c>
      <c r="I1129" s="277">
        <v>41</v>
      </c>
      <c r="J1129" s="277">
        <v>4</v>
      </c>
      <c r="K1129" s="277">
        <v>9.0120000000000005</v>
      </c>
      <c r="L1129" s="277">
        <v>2.8205</v>
      </c>
      <c r="M1129" s="277">
        <v>-0.20799999999999999</v>
      </c>
      <c r="N1129" s="257">
        <v>0.36699999999999999</v>
      </c>
      <c r="O1129" s="257">
        <v>1.2552000000000001</v>
      </c>
      <c r="P1129" s="257">
        <v>6.41</v>
      </c>
      <c r="Q1129" s="257">
        <v>6.41</v>
      </c>
      <c r="R1129" s="257">
        <v>6.41</v>
      </c>
      <c r="S1129" s="257">
        <v>317.8</v>
      </c>
      <c r="T1129" s="257">
        <v>317.8</v>
      </c>
      <c r="U1129" s="257">
        <v>317.8</v>
      </c>
      <c r="V1129" s="277">
        <v>3.78</v>
      </c>
      <c r="W1129" s="277">
        <v>3.78</v>
      </c>
      <c r="X1129" s="277">
        <v>3.78</v>
      </c>
      <c r="Y1129" s="277">
        <v>15</v>
      </c>
      <c r="Z1129" s="277">
        <v>15</v>
      </c>
      <c r="AA1129" s="277">
        <v>15</v>
      </c>
      <c r="AB1129" s="277">
        <v>-0.33</v>
      </c>
      <c r="AC1129" s="277">
        <v>-0.33</v>
      </c>
      <c r="AD1129" s="277">
        <v>-0.33</v>
      </c>
      <c r="AE1129" s="277" t="s">
        <v>50</v>
      </c>
      <c r="AF1129" s="277">
        <v>42.08</v>
      </c>
      <c r="AG1129" s="277">
        <v>4.9578486170417476E-6</v>
      </c>
      <c r="AH1129" s="277">
        <v>0.14199999999999999</v>
      </c>
      <c r="AI1129" s="277">
        <v>4.03</v>
      </c>
      <c r="AJ1129" s="277">
        <v>4.5</v>
      </c>
      <c r="AK1129" s="283">
        <v>9.9999999999999998E-17</v>
      </c>
      <c r="AL1129" s="260"/>
      <c r="AM1129" s="280">
        <f t="shared" si="217"/>
        <v>0</v>
      </c>
    </row>
    <row r="1130" spans="1:39" x14ac:dyDescent="0.25">
      <c r="A1130" s="276" t="s">
        <v>125</v>
      </c>
      <c r="B1130" s="276"/>
      <c r="C1130" s="277">
        <v>2.7531599999999998</v>
      </c>
      <c r="D1130" s="276">
        <v>3.0145900000000001</v>
      </c>
      <c r="E1130" s="277">
        <f t="shared" si="216"/>
        <v>1.0949563410771623</v>
      </c>
      <c r="F1130" s="277"/>
      <c r="G1130" s="277">
        <v>1.798</v>
      </c>
      <c r="H1130" s="277">
        <v>41171</v>
      </c>
      <c r="I1130" s="277">
        <v>41</v>
      </c>
      <c r="J1130" s="277">
        <v>4</v>
      </c>
      <c r="K1130" s="277">
        <v>9.0120000000000005</v>
      </c>
      <c r="L1130" s="277">
        <v>2.8205</v>
      </c>
      <c r="M1130" s="277">
        <v>-0.20799999999999999</v>
      </c>
      <c r="N1130" s="257">
        <v>0.36699999999999999</v>
      </c>
      <c r="O1130" s="257">
        <v>1.2552000000000001</v>
      </c>
      <c r="P1130" s="257">
        <v>6.41</v>
      </c>
      <c r="Q1130" s="257">
        <v>6.41</v>
      </c>
      <c r="R1130" s="257">
        <v>6.41</v>
      </c>
      <c r="S1130" s="257">
        <v>317.8</v>
      </c>
      <c r="T1130" s="257">
        <v>317.8</v>
      </c>
      <c r="U1130" s="257">
        <v>317.8</v>
      </c>
      <c r="V1130" s="277">
        <v>3.78</v>
      </c>
      <c r="W1130" s="277">
        <v>3.78</v>
      </c>
      <c r="X1130" s="277">
        <v>3.78</v>
      </c>
      <c r="Y1130" s="277">
        <v>15</v>
      </c>
      <c r="Z1130" s="277">
        <v>15</v>
      </c>
      <c r="AA1130" s="277">
        <v>15</v>
      </c>
      <c r="AB1130" s="277">
        <v>-0.33</v>
      </c>
      <c r="AC1130" s="277">
        <v>-0.33</v>
      </c>
      <c r="AD1130" s="277">
        <v>-0.33</v>
      </c>
      <c r="AE1130" s="277" t="s">
        <v>51</v>
      </c>
      <c r="AF1130" s="277">
        <v>44.1</v>
      </c>
      <c r="AG1130" s="277">
        <v>4.5187843755253608E-6</v>
      </c>
      <c r="AH1130" s="277">
        <v>0.152</v>
      </c>
      <c r="AI1130" s="277">
        <v>4.16</v>
      </c>
      <c r="AJ1130" s="277">
        <v>4.3</v>
      </c>
      <c r="AK1130" s="283">
        <v>1.8999999999999999E-18</v>
      </c>
      <c r="AL1130" s="260"/>
      <c r="AM1130" s="280">
        <f t="shared" si="217"/>
        <v>0</v>
      </c>
    </row>
    <row r="1131" spans="1:39" x14ac:dyDescent="0.25">
      <c r="A1131" s="276" t="s">
        <v>125</v>
      </c>
      <c r="B1131" s="276"/>
      <c r="C1131" s="277">
        <v>2.7531599999999998</v>
      </c>
      <c r="D1131" s="276"/>
      <c r="E1131" s="277">
        <f t="shared" si="216"/>
        <v>0</v>
      </c>
      <c r="F1131" s="277"/>
      <c r="G1131" s="277">
        <v>1.798</v>
      </c>
      <c r="H1131" s="277">
        <v>41171</v>
      </c>
      <c r="I1131" s="277">
        <v>41</v>
      </c>
      <c r="J1131" s="277">
        <v>4</v>
      </c>
      <c r="K1131" s="277">
        <v>9.0120000000000005</v>
      </c>
      <c r="L1131" s="277">
        <v>2.8205</v>
      </c>
      <c r="M1131" s="277">
        <v>-0.20799999999999999</v>
      </c>
      <c r="N1131" s="257">
        <v>0.36699999999999999</v>
      </c>
      <c r="O1131" s="257">
        <v>1.2552000000000001</v>
      </c>
      <c r="P1131" s="257">
        <v>6.41</v>
      </c>
      <c r="Q1131" s="257">
        <v>6.41</v>
      </c>
      <c r="R1131" s="257">
        <v>6.41</v>
      </c>
      <c r="S1131" s="257">
        <v>317.8</v>
      </c>
      <c r="T1131" s="257">
        <v>317.8</v>
      </c>
      <c r="U1131" s="257">
        <v>317.8</v>
      </c>
      <c r="V1131" s="277">
        <v>3.78</v>
      </c>
      <c r="W1131" s="277">
        <v>3.78</v>
      </c>
      <c r="X1131" s="277">
        <v>3.78</v>
      </c>
      <c r="Y1131" s="277">
        <v>15</v>
      </c>
      <c r="Z1131" s="277">
        <v>15</v>
      </c>
      <c r="AA1131" s="277">
        <v>15</v>
      </c>
      <c r="AB1131" s="277">
        <v>-0.33</v>
      </c>
      <c r="AC1131" s="277">
        <v>-0.33</v>
      </c>
      <c r="AD1131" s="277">
        <v>-0.33</v>
      </c>
      <c r="AE1131" s="277" t="s">
        <v>52</v>
      </c>
      <c r="AF1131" s="277">
        <v>58.12</v>
      </c>
      <c r="AG1131" s="277">
        <v>2.9135357642312415E-6</v>
      </c>
      <c r="AH1131" s="277">
        <v>0.2</v>
      </c>
      <c r="AI1131" s="277">
        <v>4.5199999999999996</v>
      </c>
      <c r="AJ1131" s="277">
        <v>4.5</v>
      </c>
      <c r="AK1131" s="279"/>
      <c r="AL1131" s="260"/>
      <c r="AM1131" s="280">
        <f t="shared" si="217"/>
        <v>0</v>
      </c>
    </row>
    <row r="1132" spans="1:39" x14ac:dyDescent="0.25">
      <c r="A1132" s="276" t="s">
        <v>125</v>
      </c>
      <c r="B1132" s="276"/>
      <c r="C1132" s="277">
        <v>2.7531599999999998</v>
      </c>
      <c r="D1132" s="277"/>
      <c r="E1132" s="277">
        <f t="shared" si="216"/>
        <v>0</v>
      </c>
      <c r="F1132" s="277"/>
      <c r="G1132" s="277">
        <v>1.798</v>
      </c>
      <c r="H1132" s="277">
        <v>41171</v>
      </c>
      <c r="I1132" s="277">
        <v>41</v>
      </c>
      <c r="J1132" s="277">
        <v>4</v>
      </c>
      <c r="K1132" s="277">
        <v>9.0120000000000005</v>
      </c>
      <c r="L1132" s="277">
        <v>2.8205</v>
      </c>
      <c r="M1132" s="277">
        <v>-0.20799999999999999</v>
      </c>
      <c r="N1132" s="257">
        <v>0.36699999999999999</v>
      </c>
      <c r="O1132" s="257">
        <v>1.2552000000000001</v>
      </c>
      <c r="P1132" s="257">
        <v>6.41</v>
      </c>
      <c r="Q1132" s="257">
        <v>6.41</v>
      </c>
      <c r="R1132" s="257">
        <v>6.41</v>
      </c>
      <c r="S1132" s="257">
        <v>317.8</v>
      </c>
      <c r="T1132" s="257">
        <v>317.8</v>
      </c>
      <c r="U1132" s="257">
        <v>317.8</v>
      </c>
      <c r="V1132" s="277">
        <v>3.78</v>
      </c>
      <c r="W1132" s="277">
        <v>3.78</v>
      </c>
      <c r="X1132" s="277">
        <v>3.78</v>
      </c>
      <c r="Y1132" s="277">
        <v>15</v>
      </c>
      <c r="Z1132" s="277">
        <v>15</v>
      </c>
      <c r="AA1132" s="277">
        <v>15</v>
      </c>
      <c r="AB1132" s="277">
        <v>-0.33</v>
      </c>
      <c r="AC1132" s="277">
        <v>-0.33</v>
      </c>
      <c r="AD1132" s="277">
        <v>-0.33</v>
      </c>
      <c r="AE1132" s="277" t="s">
        <v>58</v>
      </c>
      <c r="AF1132" s="277">
        <v>58.12</v>
      </c>
      <c r="AG1132" s="277">
        <v>3.1459786150702568E-6</v>
      </c>
      <c r="AH1132" s="277">
        <v>0.183</v>
      </c>
      <c r="AI1132" s="277">
        <v>4.8</v>
      </c>
      <c r="AJ1132" s="277">
        <v>4.42</v>
      </c>
      <c r="AK1132" s="279"/>
      <c r="AL1132" s="260"/>
      <c r="AM1132" s="280">
        <f t="shared" si="217"/>
        <v>0</v>
      </c>
    </row>
    <row r="1133" spans="1:39" x14ac:dyDescent="0.25">
      <c r="A1133" s="276" t="s">
        <v>125</v>
      </c>
      <c r="B1133" s="276"/>
      <c r="C1133" s="277">
        <v>2.7531599999999998</v>
      </c>
      <c r="D1133" s="276">
        <v>2.9633800000000008</v>
      </c>
      <c r="E1133" s="277">
        <f t="shared" ref="E1133:E1136" si="218">D1133/C1133</f>
        <v>1.0763558964971165</v>
      </c>
      <c r="F1133" s="277"/>
      <c r="G1133" s="277">
        <v>1.798</v>
      </c>
      <c r="H1133" s="277">
        <v>41171</v>
      </c>
      <c r="I1133" s="277">
        <v>41</v>
      </c>
      <c r="J1133" s="277">
        <v>4</v>
      </c>
      <c r="K1133" s="277">
        <v>9.0120000000000005</v>
      </c>
      <c r="L1133" s="277">
        <v>2.8205</v>
      </c>
      <c r="M1133" s="277">
        <v>-0.20799999999999999</v>
      </c>
      <c r="N1133" s="257">
        <v>0.36699999999999999</v>
      </c>
      <c r="O1133" s="257">
        <v>1.2552000000000001</v>
      </c>
      <c r="P1133" s="257">
        <v>6.41</v>
      </c>
      <c r="Q1133" s="257">
        <v>6.41</v>
      </c>
      <c r="R1133" s="257">
        <v>6.41</v>
      </c>
      <c r="S1133" s="257">
        <v>317.8</v>
      </c>
      <c r="T1133" s="257">
        <v>317.8</v>
      </c>
      <c r="U1133" s="257">
        <v>317.8</v>
      </c>
      <c r="V1133" s="277">
        <v>3.78</v>
      </c>
      <c r="W1133" s="277">
        <v>3.78</v>
      </c>
      <c r="X1133" s="277">
        <v>3.78</v>
      </c>
      <c r="Y1133" s="277">
        <v>15</v>
      </c>
      <c r="Z1133" s="277">
        <v>15</v>
      </c>
      <c r="AA1133" s="277">
        <v>15</v>
      </c>
      <c r="AB1133" s="277">
        <v>-0.33</v>
      </c>
      <c r="AC1133" s="277">
        <v>-0.33</v>
      </c>
      <c r="AD1133" s="277">
        <v>-0.33</v>
      </c>
      <c r="AE1133" s="277" t="s">
        <v>53</v>
      </c>
      <c r="AF1133" s="277">
        <v>83.8</v>
      </c>
      <c r="AG1133" s="277"/>
      <c r="AH1133" s="277">
        <v>5.0000000000000001E-3</v>
      </c>
      <c r="AI1133" s="277">
        <v>4</v>
      </c>
      <c r="AJ1133" s="277">
        <v>3.69</v>
      </c>
      <c r="AK1133" s="283">
        <v>9.2200000000000001E-14</v>
      </c>
      <c r="AL1133" s="260"/>
      <c r="AM1133" s="280">
        <f t="shared" si="217"/>
        <v>0</v>
      </c>
    </row>
    <row r="1134" spans="1:39" x14ac:dyDescent="0.25">
      <c r="A1134" s="276" t="s">
        <v>125</v>
      </c>
      <c r="B1134" s="276"/>
      <c r="C1134" s="277">
        <v>2.7531599999999998</v>
      </c>
      <c r="D1134" s="276">
        <v>3.0145900000000001</v>
      </c>
      <c r="E1134" s="277">
        <f t="shared" si="218"/>
        <v>1.0949563410771623</v>
      </c>
      <c r="F1134" s="277"/>
      <c r="G1134" s="277">
        <v>1.798</v>
      </c>
      <c r="H1134" s="277">
        <v>41171</v>
      </c>
      <c r="I1134" s="277">
        <v>41</v>
      </c>
      <c r="J1134" s="277">
        <v>4</v>
      </c>
      <c r="K1134" s="277">
        <v>9.0120000000000005</v>
      </c>
      <c r="L1134" s="277">
        <v>2.8205</v>
      </c>
      <c r="M1134" s="277">
        <v>-0.20799999999999999</v>
      </c>
      <c r="N1134" s="257">
        <v>0.36699999999999999</v>
      </c>
      <c r="O1134" s="257">
        <v>1.2552000000000001</v>
      </c>
      <c r="P1134" s="257">
        <v>6.41</v>
      </c>
      <c r="Q1134" s="257">
        <v>6.41</v>
      </c>
      <c r="R1134" s="257">
        <v>6.41</v>
      </c>
      <c r="S1134" s="257">
        <v>317.8</v>
      </c>
      <c r="T1134" s="257">
        <v>317.8</v>
      </c>
      <c r="U1134" s="257">
        <v>317.8</v>
      </c>
      <c r="V1134" s="277">
        <v>3.78</v>
      </c>
      <c r="W1134" s="277">
        <v>3.78</v>
      </c>
      <c r="X1134" s="277">
        <v>3.78</v>
      </c>
      <c r="Y1134" s="277">
        <v>15</v>
      </c>
      <c r="Z1134" s="277">
        <v>15</v>
      </c>
      <c r="AA1134" s="277">
        <v>15</v>
      </c>
      <c r="AB1134" s="277">
        <v>-0.33</v>
      </c>
      <c r="AC1134" s="277">
        <v>-0.33</v>
      </c>
      <c r="AD1134" s="277">
        <v>-0.33</v>
      </c>
      <c r="AE1134" s="277" t="s">
        <v>54</v>
      </c>
      <c r="AF1134" s="277">
        <v>131.29</v>
      </c>
      <c r="AG1134" s="277"/>
      <c r="AH1134" s="277">
        <v>8.0000000000000002E-3</v>
      </c>
      <c r="AI1134" s="277">
        <v>4.0999999999999996</v>
      </c>
      <c r="AJ1134" s="277">
        <v>4.0999999999999996</v>
      </c>
      <c r="AK1134" s="283">
        <v>4.7400000000000003E-20</v>
      </c>
      <c r="AL1134" s="260"/>
      <c r="AM1134" s="280">
        <f t="shared" si="217"/>
        <v>0</v>
      </c>
    </row>
    <row r="1135" spans="1:39" x14ac:dyDescent="0.25">
      <c r="A1135" s="276" t="s">
        <v>125</v>
      </c>
      <c r="B1135" s="276"/>
      <c r="C1135" s="277">
        <v>2.7531599999999998</v>
      </c>
      <c r="D1135" s="276"/>
      <c r="E1135" s="277">
        <f t="shared" si="218"/>
        <v>0</v>
      </c>
      <c r="F1135" s="277"/>
      <c r="G1135" s="277">
        <v>1.798</v>
      </c>
      <c r="H1135" s="277">
        <v>41171</v>
      </c>
      <c r="I1135" s="277">
        <v>41</v>
      </c>
      <c r="J1135" s="277">
        <v>4</v>
      </c>
      <c r="K1135" s="277">
        <v>9.0120000000000005</v>
      </c>
      <c r="L1135" s="277">
        <v>2.8205</v>
      </c>
      <c r="M1135" s="277">
        <v>-0.20799999999999999</v>
      </c>
      <c r="N1135" s="257">
        <v>0.36699999999999999</v>
      </c>
      <c r="O1135" s="257">
        <v>1.2552000000000001</v>
      </c>
      <c r="P1135" s="257">
        <v>6.41</v>
      </c>
      <c r="Q1135" s="257">
        <v>6.41</v>
      </c>
      <c r="R1135" s="257">
        <v>6.41</v>
      </c>
      <c r="S1135" s="257">
        <v>317.8</v>
      </c>
      <c r="T1135" s="257">
        <v>317.8</v>
      </c>
      <c r="U1135" s="257">
        <v>317.8</v>
      </c>
      <c r="V1135" s="277">
        <v>3.78</v>
      </c>
      <c r="W1135" s="277">
        <v>3.78</v>
      </c>
      <c r="X1135" s="277">
        <v>3.78</v>
      </c>
      <c r="Y1135" s="277">
        <v>15</v>
      </c>
      <c r="Z1135" s="277">
        <v>15</v>
      </c>
      <c r="AA1135" s="277">
        <v>15</v>
      </c>
      <c r="AB1135" s="277">
        <v>-0.33</v>
      </c>
      <c r="AC1135" s="277">
        <v>-0.33</v>
      </c>
      <c r="AD1135" s="277">
        <v>-0.33</v>
      </c>
      <c r="AE1135" s="277" t="s">
        <v>55</v>
      </c>
      <c r="AF1135" s="277">
        <v>146.06</v>
      </c>
      <c r="AG1135" s="277"/>
      <c r="AH1135" s="277">
        <v>0.21</v>
      </c>
      <c r="AI1135" s="277">
        <v>5.13</v>
      </c>
      <c r="AJ1135" s="277">
        <v>5.0999999999999996</v>
      </c>
      <c r="AK1135" s="279"/>
      <c r="AL1135" s="260"/>
      <c r="AM1135" s="280">
        <f t="shared" si="217"/>
        <v>0</v>
      </c>
    </row>
    <row r="1136" spans="1:39" x14ac:dyDescent="0.25">
      <c r="A1136" s="276" t="s">
        <v>125</v>
      </c>
      <c r="B1136" s="276"/>
      <c r="C1136" s="277">
        <v>2.7531599999999998</v>
      </c>
      <c r="D1136" s="277"/>
      <c r="E1136" s="277">
        <f t="shared" si="218"/>
        <v>0</v>
      </c>
      <c r="F1136" s="277"/>
      <c r="G1136" s="277">
        <v>1.798</v>
      </c>
      <c r="H1136" s="277">
        <v>41171</v>
      </c>
      <c r="I1136" s="277">
        <v>41</v>
      </c>
      <c r="J1136" s="277">
        <v>4</v>
      </c>
      <c r="K1136" s="277">
        <v>9.0120000000000005</v>
      </c>
      <c r="L1136" s="277">
        <v>2.8205</v>
      </c>
      <c r="M1136" s="277">
        <v>-0.20799999999999999</v>
      </c>
      <c r="N1136" s="257">
        <v>0.36699999999999999</v>
      </c>
      <c r="O1136" s="257">
        <v>1.2552000000000001</v>
      </c>
      <c r="P1136" s="257">
        <v>6.41</v>
      </c>
      <c r="Q1136" s="257">
        <v>6.41</v>
      </c>
      <c r="R1136" s="257">
        <v>6.41</v>
      </c>
      <c r="S1136" s="257">
        <v>317.8</v>
      </c>
      <c r="T1136" s="257">
        <v>317.8</v>
      </c>
      <c r="U1136" s="257">
        <v>317.8</v>
      </c>
      <c r="V1136" s="277">
        <v>3.78</v>
      </c>
      <c r="W1136" s="277">
        <v>3.78</v>
      </c>
      <c r="X1136" s="277">
        <v>3.78</v>
      </c>
      <c r="Y1136" s="277">
        <v>15</v>
      </c>
      <c r="Z1136" s="277">
        <v>15</v>
      </c>
      <c r="AA1136" s="277">
        <v>15</v>
      </c>
      <c r="AB1136" s="277">
        <v>-0.33</v>
      </c>
      <c r="AC1136" s="277">
        <v>-0.33</v>
      </c>
      <c r="AD1136" s="277">
        <v>-0.33</v>
      </c>
      <c r="AE1136" s="277" t="s">
        <v>56</v>
      </c>
      <c r="AF1136" s="277">
        <v>222</v>
      </c>
      <c r="AG1136" s="277"/>
      <c r="AH1136" s="277">
        <v>8.0000000000000002E-3</v>
      </c>
      <c r="AI1136" s="277">
        <v>4.2</v>
      </c>
      <c r="AJ1136" s="277">
        <v>4.2</v>
      </c>
      <c r="AK1136" s="279">
        <v>2.9000000000000002E-23</v>
      </c>
      <c r="AL1136" s="260"/>
      <c r="AM1136" s="280">
        <f t="shared" si="217"/>
        <v>0</v>
      </c>
    </row>
    <row r="1137" spans="1:39" x14ac:dyDescent="0.25">
      <c r="A1137" s="192" t="s">
        <v>126</v>
      </c>
      <c r="B1137" s="192"/>
      <c r="C1137" s="193">
        <v>2.9107100000000008</v>
      </c>
      <c r="D1137" s="193">
        <v>2.9266100000000002</v>
      </c>
      <c r="E1137" s="193">
        <f t="shared" si="216"/>
        <v>1.0054625847301859</v>
      </c>
      <c r="F1137" s="193"/>
      <c r="G1137" s="193">
        <v>2.0840000000000001</v>
      </c>
      <c r="H1137" s="193">
        <v>45355</v>
      </c>
      <c r="I1137" s="193">
        <v>72</v>
      </c>
      <c r="J1137" s="193">
        <v>27</v>
      </c>
      <c r="K1137" s="193">
        <v>58.93</v>
      </c>
      <c r="L1137" s="193">
        <v>2.0924</v>
      </c>
      <c r="M1137" s="193">
        <v>-0.189</v>
      </c>
      <c r="N1137" s="193">
        <v>0.36699999999999999</v>
      </c>
      <c r="O1137" s="193">
        <v>1.2552000000000001</v>
      </c>
      <c r="P1137" s="193">
        <v>6.41</v>
      </c>
      <c r="Q1137" s="193">
        <v>6.41</v>
      </c>
      <c r="R1137" s="193">
        <v>6.41</v>
      </c>
      <c r="S1137" s="193">
        <v>317.8</v>
      </c>
      <c r="T1137" s="193">
        <v>317.8</v>
      </c>
      <c r="U1137" s="193">
        <v>317.8</v>
      </c>
      <c r="V1137" s="193">
        <v>3.78</v>
      </c>
      <c r="W1137" s="193">
        <v>3.78</v>
      </c>
      <c r="X1137" s="193">
        <v>3.78</v>
      </c>
      <c r="Y1137" s="193">
        <v>15</v>
      </c>
      <c r="Z1137" s="193">
        <v>15</v>
      </c>
      <c r="AA1137" s="193">
        <v>15</v>
      </c>
      <c r="AB1137" s="193">
        <v>-0.27300000000000002</v>
      </c>
      <c r="AC1137" s="193">
        <v>-0.27300000000000002</v>
      </c>
      <c r="AD1137" s="193">
        <v>-0.27300000000000002</v>
      </c>
      <c r="AE1137" s="193" t="s">
        <v>42</v>
      </c>
      <c r="AF1137" s="193">
        <v>4.0019999999999998</v>
      </c>
      <c r="AG1137" s="194">
        <v>1.213598928416634E-4</v>
      </c>
      <c r="AH1137" s="193">
        <v>-0.39</v>
      </c>
      <c r="AI1137" s="193">
        <v>2.66</v>
      </c>
      <c r="AJ1137" s="193">
        <v>2.6</v>
      </c>
      <c r="AK1137" s="195">
        <v>5.8000000000000003E-8</v>
      </c>
      <c r="AL1137" s="242"/>
      <c r="AM1137" s="197">
        <f t="shared" si="217"/>
        <v>0</v>
      </c>
    </row>
    <row r="1138" spans="1:39" x14ac:dyDescent="0.25">
      <c r="A1138" s="192" t="s">
        <v>126</v>
      </c>
      <c r="B1138" s="192"/>
      <c r="C1138" s="193">
        <v>2.9107100000000008</v>
      </c>
      <c r="D1138" s="193">
        <v>2.9419999999999993</v>
      </c>
      <c r="E1138" s="193">
        <f t="shared" si="216"/>
        <v>1.0107499544784602</v>
      </c>
      <c r="F1138" s="193"/>
      <c r="G1138" s="193">
        <v>2.0840000000000001</v>
      </c>
      <c r="H1138" s="193">
        <v>45355</v>
      </c>
      <c r="I1138" s="193">
        <v>72</v>
      </c>
      <c r="J1138" s="193">
        <v>27</v>
      </c>
      <c r="K1138" s="193">
        <v>58.93</v>
      </c>
      <c r="L1138" s="193">
        <v>2.0924</v>
      </c>
      <c r="M1138" s="193">
        <v>-0.189</v>
      </c>
      <c r="N1138" s="193">
        <v>0.36699999999999999</v>
      </c>
      <c r="O1138" s="193">
        <v>1.2552000000000001</v>
      </c>
      <c r="P1138" s="193">
        <v>6.41</v>
      </c>
      <c r="Q1138" s="193">
        <v>6.41</v>
      </c>
      <c r="R1138" s="193">
        <v>6.41</v>
      </c>
      <c r="S1138" s="193">
        <v>317.8</v>
      </c>
      <c r="T1138" s="193">
        <v>317.8</v>
      </c>
      <c r="U1138" s="193">
        <v>317.8</v>
      </c>
      <c r="V1138" s="193">
        <v>3.78</v>
      </c>
      <c r="W1138" s="193">
        <v>3.78</v>
      </c>
      <c r="X1138" s="193">
        <v>3.78</v>
      </c>
      <c r="Y1138" s="193">
        <v>15</v>
      </c>
      <c r="Z1138" s="193">
        <v>15</v>
      </c>
      <c r="AA1138" s="193">
        <v>15</v>
      </c>
      <c r="AB1138" s="193">
        <v>-0.27300000000000002</v>
      </c>
      <c r="AC1138" s="193">
        <v>-0.27300000000000002</v>
      </c>
      <c r="AD1138" s="193">
        <v>-0.27300000000000002</v>
      </c>
      <c r="AE1138" s="193" t="s">
        <v>43</v>
      </c>
      <c r="AF1138" s="193">
        <v>2.0099999999999998</v>
      </c>
      <c r="AG1138" s="194">
        <v>1.0828692705685033E-4</v>
      </c>
      <c r="AH1138" s="193">
        <v>-0.217</v>
      </c>
      <c r="AI1138" s="193">
        <v>2.76</v>
      </c>
      <c r="AJ1138" s="193">
        <v>2.89</v>
      </c>
      <c r="AK1138" s="195">
        <v>2E-8</v>
      </c>
      <c r="AL1138" s="242">
        <v>1.4999999999999999E-2</v>
      </c>
      <c r="AM1138" s="197">
        <f t="shared" si="217"/>
        <v>30000</v>
      </c>
    </row>
    <row r="1139" spans="1:39" x14ac:dyDescent="0.25">
      <c r="A1139" s="192" t="s">
        <v>126</v>
      </c>
      <c r="B1139" s="192"/>
      <c r="C1139" s="193">
        <v>2.9107100000000008</v>
      </c>
      <c r="D1139" s="193">
        <v>2.9442399999999997</v>
      </c>
      <c r="E1139" s="193">
        <f t="shared" si="216"/>
        <v>1.0115195261637191</v>
      </c>
      <c r="F1139" s="193"/>
      <c r="G1139" s="193">
        <v>2.0840000000000001</v>
      </c>
      <c r="H1139" s="193">
        <v>45355</v>
      </c>
      <c r="I1139" s="193">
        <v>72</v>
      </c>
      <c r="J1139" s="193">
        <v>27</v>
      </c>
      <c r="K1139" s="193">
        <v>58.93</v>
      </c>
      <c r="L1139" s="193">
        <v>2.0924</v>
      </c>
      <c r="M1139" s="193">
        <v>-0.189</v>
      </c>
      <c r="N1139" s="193">
        <v>0.36699999999999999</v>
      </c>
      <c r="O1139" s="193">
        <v>1.2552000000000001</v>
      </c>
      <c r="P1139" s="193">
        <v>6.41</v>
      </c>
      <c r="Q1139" s="193">
        <v>6.41</v>
      </c>
      <c r="R1139" s="193">
        <v>6.41</v>
      </c>
      <c r="S1139" s="193">
        <v>317.8</v>
      </c>
      <c r="T1139" s="193">
        <v>317.8</v>
      </c>
      <c r="U1139" s="193">
        <v>317.8</v>
      </c>
      <c r="V1139" s="193">
        <v>3.78</v>
      </c>
      <c r="W1139" s="193">
        <v>3.78</v>
      </c>
      <c r="X1139" s="193">
        <v>3.78</v>
      </c>
      <c r="Y1139" s="193">
        <v>15</v>
      </c>
      <c r="Z1139" s="193">
        <v>15</v>
      </c>
      <c r="AA1139" s="193">
        <v>15</v>
      </c>
      <c r="AB1139" s="193">
        <v>-0.27300000000000002</v>
      </c>
      <c r="AC1139" s="193">
        <v>-0.27300000000000002</v>
      </c>
      <c r="AD1139" s="193">
        <v>-0.27300000000000002</v>
      </c>
      <c r="AE1139" s="193" t="s">
        <v>44</v>
      </c>
      <c r="AF1139" s="193">
        <v>31.998999999999999</v>
      </c>
      <c r="AG1139" s="194">
        <v>1.5402755908922099E-5</v>
      </c>
      <c r="AH1139" s="193">
        <v>2.1999999999999999E-2</v>
      </c>
      <c r="AI1139" s="193">
        <v>2.94</v>
      </c>
      <c r="AJ1139" s="193">
        <v>3.46</v>
      </c>
      <c r="AK1139" s="195">
        <v>6.4800000000000004E-10</v>
      </c>
      <c r="AL1139" s="242"/>
      <c r="AM1139" s="197">
        <f t="shared" si="217"/>
        <v>0</v>
      </c>
    </row>
    <row r="1140" spans="1:39" x14ac:dyDescent="0.25">
      <c r="A1140" s="192" t="s">
        <v>126</v>
      </c>
      <c r="B1140" s="192"/>
      <c r="C1140" s="193">
        <v>2.9107100000000008</v>
      </c>
      <c r="D1140" s="192">
        <v>2.9206499999999993</v>
      </c>
      <c r="E1140" s="193">
        <f t="shared" si="216"/>
        <v>1.003414974353336</v>
      </c>
      <c r="F1140" s="193"/>
      <c r="G1140" s="193">
        <v>2.0840000000000001</v>
      </c>
      <c r="H1140" s="193">
        <v>45355</v>
      </c>
      <c r="I1140" s="193">
        <v>72</v>
      </c>
      <c r="J1140" s="193">
        <v>27</v>
      </c>
      <c r="K1140" s="193">
        <v>58.93</v>
      </c>
      <c r="L1140" s="193">
        <v>2.0924</v>
      </c>
      <c r="M1140" s="193">
        <v>-0.189</v>
      </c>
      <c r="N1140" s="193">
        <v>0.36699999999999999</v>
      </c>
      <c r="O1140" s="193">
        <v>1.2552000000000001</v>
      </c>
      <c r="P1140" s="193">
        <v>6.41</v>
      </c>
      <c r="Q1140" s="193">
        <v>6.41</v>
      </c>
      <c r="R1140" s="193">
        <v>6.41</v>
      </c>
      <c r="S1140" s="193">
        <v>317.8</v>
      </c>
      <c r="T1140" s="193">
        <v>317.8</v>
      </c>
      <c r="U1140" s="193">
        <v>317.8</v>
      </c>
      <c r="V1140" s="193">
        <v>3.78</v>
      </c>
      <c r="W1140" s="193">
        <v>3.78</v>
      </c>
      <c r="X1140" s="193">
        <v>3.78</v>
      </c>
      <c r="Y1140" s="193">
        <v>15</v>
      </c>
      <c r="Z1140" s="193">
        <v>15</v>
      </c>
      <c r="AA1140" s="193">
        <v>15</v>
      </c>
      <c r="AB1140" s="193">
        <v>-0.27300000000000002</v>
      </c>
      <c r="AC1140" s="193">
        <v>-0.27300000000000002</v>
      </c>
      <c r="AD1140" s="193">
        <v>-0.27300000000000002</v>
      </c>
      <c r="AE1140" s="193" t="s">
        <v>45</v>
      </c>
      <c r="AF1140" s="193">
        <v>44.01</v>
      </c>
      <c r="AG1140" s="194">
        <v>8.9625087063364713E-6</v>
      </c>
      <c r="AH1140" s="193">
        <v>0.22500000000000001</v>
      </c>
      <c r="AI1140" s="193">
        <v>3.24</v>
      </c>
      <c r="AJ1140" s="193">
        <v>3.3</v>
      </c>
      <c r="AK1140" s="195">
        <v>1.13E-9</v>
      </c>
      <c r="AL1140" s="242">
        <v>17.992391712608196</v>
      </c>
      <c r="AM1140" s="197">
        <f t="shared" si="217"/>
        <v>2033140.2635247263</v>
      </c>
    </row>
    <row r="1141" spans="1:39" x14ac:dyDescent="0.25">
      <c r="A1141" s="192" t="s">
        <v>126</v>
      </c>
      <c r="B1141" s="192"/>
      <c r="C1141" s="193">
        <v>2.9107100000000008</v>
      </c>
      <c r="D1141" s="192">
        <v>2.9658800000000003</v>
      </c>
      <c r="E1141" s="193">
        <f t="shared" si="216"/>
        <v>1.0189541383373815</v>
      </c>
      <c r="F1141" s="193"/>
      <c r="G1141" s="193">
        <v>2.0840000000000001</v>
      </c>
      <c r="H1141" s="193">
        <v>45355</v>
      </c>
      <c r="I1141" s="193">
        <v>72</v>
      </c>
      <c r="J1141" s="193">
        <v>27</v>
      </c>
      <c r="K1141" s="193">
        <v>58.93</v>
      </c>
      <c r="L1141" s="193">
        <v>2.0924</v>
      </c>
      <c r="M1141" s="193">
        <v>-0.189</v>
      </c>
      <c r="N1141" s="193">
        <v>0.36699999999999999</v>
      </c>
      <c r="O1141" s="193">
        <v>1.2552000000000001</v>
      </c>
      <c r="P1141" s="193">
        <v>6.41</v>
      </c>
      <c r="Q1141" s="193">
        <v>6.41</v>
      </c>
      <c r="R1141" s="193">
        <v>6.41</v>
      </c>
      <c r="S1141" s="193">
        <v>317.8</v>
      </c>
      <c r="T1141" s="193">
        <v>317.8</v>
      </c>
      <c r="U1141" s="193">
        <v>317.8</v>
      </c>
      <c r="V1141" s="193">
        <v>3.78</v>
      </c>
      <c r="W1141" s="193">
        <v>3.78</v>
      </c>
      <c r="X1141" s="193">
        <v>3.78</v>
      </c>
      <c r="Y1141" s="193">
        <v>15</v>
      </c>
      <c r="Z1141" s="193">
        <v>15</v>
      </c>
      <c r="AA1141" s="193">
        <v>15</v>
      </c>
      <c r="AB1141" s="193">
        <v>-0.27300000000000002</v>
      </c>
      <c r="AC1141" s="193">
        <v>-0.27300000000000002</v>
      </c>
      <c r="AD1141" s="193">
        <v>-0.27300000000000002</v>
      </c>
      <c r="AE1141" s="193" t="s">
        <v>46</v>
      </c>
      <c r="AF1141" s="193">
        <v>28</v>
      </c>
      <c r="AG1141" s="194">
        <v>1.4859953853764374E-5</v>
      </c>
      <c r="AH1141" s="193">
        <v>3.6999999999999998E-2</v>
      </c>
      <c r="AI1141" s="193">
        <v>3.13</v>
      </c>
      <c r="AJ1141" s="193">
        <v>3.64</v>
      </c>
      <c r="AK1141" s="199">
        <v>2.8000000000000002E-10</v>
      </c>
      <c r="AL1141" s="242">
        <v>0.53552695521238913</v>
      </c>
      <c r="AM1141" s="197">
        <f t="shared" si="217"/>
        <v>14994.754745946897</v>
      </c>
    </row>
    <row r="1142" spans="1:39" x14ac:dyDescent="0.25">
      <c r="A1142" s="192" t="s">
        <v>126</v>
      </c>
      <c r="B1142" s="192"/>
      <c r="C1142" s="193">
        <v>2.9107100000000008</v>
      </c>
      <c r="D1142" s="192">
        <v>3.0370999999999997</v>
      </c>
      <c r="E1142" s="193">
        <f t="shared" si="216"/>
        <v>1.0434223952231583</v>
      </c>
      <c r="F1142" s="193"/>
      <c r="G1142" s="193">
        <v>2.0840000000000001</v>
      </c>
      <c r="H1142" s="193">
        <v>45355</v>
      </c>
      <c r="I1142" s="193">
        <v>72</v>
      </c>
      <c r="J1142" s="193">
        <v>27</v>
      </c>
      <c r="K1142" s="193">
        <v>58.93</v>
      </c>
      <c r="L1142" s="193">
        <v>2.0924</v>
      </c>
      <c r="M1142" s="193">
        <v>-0.189</v>
      </c>
      <c r="N1142" s="193">
        <v>0.36699999999999999</v>
      </c>
      <c r="O1142" s="193">
        <v>1.2552000000000001</v>
      </c>
      <c r="P1142" s="193">
        <v>6.41</v>
      </c>
      <c r="Q1142" s="193">
        <v>6.41</v>
      </c>
      <c r="R1142" s="193">
        <v>6.41</v>
      </c>
      <c r="S1142" s="193">
        <v>317.8</v>
      </c>
      <c r="T1142" s="193">
        <v>317.8</v>
      </c>
      <c r="U1142" s="193">
        <v>317.8</v>
      </c>
      <c r="V1142" s="193">
        <v>3.78</v>
      </c>
      <c r="W1142" s="193">
        <v>3.78</v>
      </c>
      <c r="X1142" s="193">
        <v>3.78</v>
      </c>
      <c r="Y1142" s="193">
        <v>15</v>
      </c>
      <c r="Z1142" s="193">
        <v>15</v>
      </c>
      <c r="AA1142" s="193">
        <v>15</v>
      </c>
      <c r="AB1142" s="193">
        <v>-0.27300000000000002</v>
      </c>
      <c r="AC1142" s="193">
        <v>-0.27300000000000002</v>
      </c>
      <c r="AD1142" s="193">
        <v>-0.27300000000000002</v>
      </c>
      <c r="AE1142" s="193" t="s">
        <v>47</v>
      </c>
      <c r="AF1142" s="193">
        <v>16.04</v>
      </c>
      <c r="AG1142" s="194">
        <v>1.6328551327402565E-5</v>
      </c>
      <c r="AH1142" s="193">
        <v>1.0999999999999999E-2</v>
      </c>
      <c r="AI1142" s="193">
        <v>3.25</v>
      </c>
      <c r="AJ1142" s="193">
        <v>3.8</v>
      </c>
      <c r="AK1142" s="305">
        <v>2.4999999999999999E-13</v>
      </c>
      <c r="AL1142" s="242">
        <v>8.5677820893610495</v>
      </c>
      <c r="AM1142" s="197">
        <f t="shared" si="217"/>
        <v>214.19455223402625</v>
      </c>
    </row>
    <row r="1143" spans="1:39" x14ac:dyDescent="0.25">
      <c r="A1143" s="192" t="s">
        <v>126</v>
      </c>
      <c r="B1143" s="192"/>
      <c r="C1143" s="193">
        <v>2.9107100000000008</v>
      </c>
      <c r="D1143" s="192">
        <v>3.0439200000000008</v>
      </c>
      <c r="E1143" s="193">
        <f t="shared" si="216"/>
        <v>1.0457654661577416</v>
      </c>
      <c r="F1143" s="193"/>
      <c r="G1143" s="193">
        <v>2.0840000000000001</v>
      </c>
      <c r="H1143" s="193">
        <v>45355</v>
      </c>
      <c r="I1143" s="193">
        <v>72</v>
      </c>
      <c r="J1143" s="193">
        <v>27</v>
      </c>
      <c r="K1143" s="193">
        <v>58.93</v>
      </c>
      <c r="L1143" s="193">
        <v>2.0924</v>
      </c>
      <c r="M1143" s="193">
        <v>-0.189</v>
      </c>
      <c r="N1143" s="193">
        <v>0.36699999999999999</v>
      </c>
      <c r="O1143" s="193">
        <v>1.2552000000000001</v>
      </c>
      <c r="P1143" s="193">
        <v>6.41</v>
      </c>
      <c r="Q1143" s="193">
        <v>6.41</v>
      </c>
      <c r="R1143" s="193">
        <v>6.41</v>
      </c>
      <c r="S1143" s="193">
        <v>317.8</v>
      </c>
      <c r="T1143" s="193">
        <v>317.8</v>
      </c>
      <c r="U1143" s="193">
        <v>317.8</v>
      </c>
      <c r="V1143" s="193">
        <v>3.78</v>
      </c>
      <c r="W1143" s="193">
        <v>3.78</v>
      </c>
      <c r="X1143" s="193">
        <v>3.78</v>
      </c>
      <c r="Y1143" s="193">
        <v>15</v>
      </c>
      <c r="Z1143" s="193">
        <v>15</v>
      </c>
      <c r="AA1143" s="193">
        <v>15</v>
      </c>
      <c r="AB1143" s="193">
        <v>-0.27300000000000002</v>
      </c>
      <c r="AC1143" s="193">
        <v>-0.27300000000000002</v>
      </c>
      <c r="AD1143" s="193">
        <v>-0.27300000000000002</v>
      </c>
      <c r="AE1143" s="193" t="s">
        <v>48</v>
      </c>
      <c r="AF1143" s="193">
        <v>28.05</v>
      </c>
      <c r="AG1143" s="193">
        <v>8.597859657763983E-6</v>
      </c>
      <c r="AH1143" s="193">
        <v>8.6999999999999994E-2</v>
      </c>
      <c r="AI1143" s="193">
        <v>3.59</v>
      </c>
      <c r="AJ1143" s="193">
        <v>3.9</v>
      </c>
      <c r="AK1143" s="283">
        <v>1.4999999999999999E-13</v>
      </c>
      <c r="AL1143" s="242"/>
      <c r="AM1143" s="200">
        <f t="shared" si="217"/>
        <v>0</v>
      </c>
    </row>
    <row r="1144" spans="1:39" x14ac:dyDescent="0.25">
      <c r="A1144" s="192" t="s">
        <v>126</v>
      </c>
      <c r="B1144" s="192"/>
      <c r="C1144" s="193">
        <v>2.9107100000000008</v>
      </c>
      <c r="D1144" s="192">
        <v>3.0557399999999992</v>
      </c>
      <c r="E1144" s="193">
        <f t="shared" si="216"/>
        <v>1.0498263310326341</v>
      </c>
      <c r="F1144" s="193"/>
      <c r="G1144" s="193">
        <v>2.0840000000000001</v>
      </c>
      <c r="H1144" s="193">
        <v>45355</v>
      </c>
      <c r="I1144" s="193">
        <v>72</v>
      </c>
      <c r="J1144" s="193">
        <v>27</v>
      </c>
      <c r="K1144" s="193">
        <v>58.93</v>
      </c>
      <c r="L1144" s="193">
        <v>2.0924</v>
      </c>
      <c r="M1144" s="193">
        <v>-0.189</v>
      </c>
      <c r="N1144" s="193">
        <v>0.36699999999999999</v>
      </c>
      <c r="O1144" s="193">
        <v>1.2552000000000001</v>
      </c>
      <c r="P1144" s="193">
        <v>6.41</v>
      </c>
      <c r="Q1144" s="193">
        <v>6.41</v>
      </c>
      <c r="R1144" s="193">
        <v>6.41</v>
      </c>
      <c r="S1144" s="193">
        <v>317.8</v>
      </c>
      <c r="T1144" s="193">
        <v>317.8</v>
      </c>
      <c r="U1144" s="193">
        <v>317.8</v>
      </c>
      <c r="V1144" s="193">
        <v>3.78</v>
      </c>
      <c r="W1144" s="193">
        <v>3.78</v>
      </c>
      <c r="X1144" s="193">
        <v>3.78</v>
      </c>
      <c r="Y1144" s="193">
        <v>15</v>
      </c>
      <c r="Z1144" s="193">
        <v>15</v>
      </c>
      <c r="AA1144" s="193">
        <v>15</v>
      </c>
      <c r="AB1144" s="193">
        <v>-0.27300000000000002</v>
      </c>
      <c r="AC1144" s="193">
        <v>-0.27300000000000002</v>
      </c>
      <c r="AD1144" s="193">
        <v>-0.27300000000000002</v>
      </c>
      <c r="AE1144" s="193" t="s">
        <v>49</v>
      </c>
      <c r="AF1144" s="193">
        <v>30.07</v>
      </c>
      <c r="AG1144" s="193">
        <v>7.4674534117532306E-6</v>
      </c>
      <c r="AH1144" s="193">
        <v>9.9000000000000005E-2</v>
      </c>
      <c r="AI1144" s="193">
        <v>3.72</v>
      </c>
      <c r="AJ1144" s="193">
        <v>4</v>
      </c>
      <c r="AK1144" s="283">
        <v>5.8000000000000005E-14</v>
      </c>
      <c r="AL1144" s="242"/>
      <c r="AM1144" s="200">
        <f t="shared" si="217"/>
        <v>0</v>
      </c>
    </row>
    <row r="1145" spans="1:39" x14ac:dyDescent="0.25">
      <c r="A1145" s="192" t="s">
        <v>126</v>
      </c>
      <c r="B1145" s="192"/>
      <c r="C1145" s="193">
        <v>2.9107100000000008</v>
      </c>
      <c r="D1145" s="192">
        <v>3.09884</v>
      </c>
      <c r="E1145" s="193">
        <f t="shared" si="216"/>
        <v>1.0646337147981073</v>
      </c>
      <c r="F1145" s="193"/>
      <c r="G1145" s="193">
        <v>2.0840000000000001</v>
      </c>
      <c r="H1145" s="193">
        <v>45355</v>
      </c>
      <c r="I1145" s="193">
        <v>72</v>
      </c>
      <c r="J1145" s="193">
        <v>27</v>
      </c>
      <c r="K1145" s="193">
        <v>58.93</v>
      </c>
      <c r="L1145" s="193">
        <v>2.0924</v>
      </c>
      <c r="M1145" s="193">
        <v>-0.189</v>
      </c>
      <c r="N1145" s="193">
        <v>0.36699999999999999</v>
      </c>
      <c r="O1145" s="193">
        <v>1.2552000000000001</v>
      </c>
      <c r="P1145" s="193">
        <v>6.41</v>
      </c>
      <c r="Q1145" s="193">
        <v>6.41</v>
      </c>
      <c r="R1145" s="193">
        <v>6.41</v>
      </c>
      <c r="S1145" s="193">
        <v>317.8</v>
      </c>
      <c r="T1145" s="193">
        <v>317.8</v>
      </c>
      <c r="U1145" s="193">
        <v>317.8</v>
      </c>
      <c r="V1145" s="193">
        <v>3.78</v>
      </c>
      <c r="W1145" s="193">
        <v>3.78</v>
      </c>
      <c r="X1145" s="193">
        <v>3.78</v>
      </c>
      <c r="Y1145" s="193">
        <v>15</v>
      </c>
      <c r="Z1145" s="193">
        <v>15</v>
      </c>
      <c r="AA1145" s="193">
        <v>15</v>
      </c>
      <c r="AB1145" s="193">
        <v>-0.27300000000000002</v>
      </c>
      <c r="AC1145" s="193">
        <v>-0.27300000000000002</v>
      </c>
      <c r="AD1145" s="193">
        <v>-0.27300000000000002</v>
      </c>
      <c r="AE1145" s="193" t="s">
        <v>50</v>
      </c>
      <c r="AF1145" s="193">
        <v>42.08</v>
      </c>
      <c r="AG1145" s="193">
        <v>4.9578486170417476E-6</v>
      </c>
      <c r="AH1145" s="193">
        <v>0.14199999999999999</v>
      </c>
      <c r="AI1145" s="193">
        <v>4.03</v>
      </c>
      <c r="AJ1145" s="193">
        <v>4.5</v>
      </c>
      <c r="AK1145" s="283">
        <v>1.1999999999999999E-14</v>
      </c>
      <c r="AL1145" s="242"/>
      <c r="AM1145" s="200">
        <f t="shared" si="217"/>
        <v>0</v>
      </c>
    </row>
    <row r="1146" spans="1:39" x14ac:dyDescent="0.25">
      <c r="A1146" s="192" t="s">
        <v>126</v>
      </c>
      <c r="B1146" s="192"/>
      <c r="C1146" s="193">
        <v>2.9107100000000008</v>
      </c>
      <c r="D1146" s="192">
        <v>3.1455099999999998</v>
      </c>
      <c r="E1146" s="193">
        <f t="shared" si="216"/>
        <v>1.0806676034369618</v>
      </c>
      <c r="F1146" s="193"/>
      <c r="G1146" s="193">
        <v>2.0840000000000001</v>
      </c>
      <c r="H1146" s="193">
        <v>45355</v>
      </c>
      <c r="I1146" s="193">
        <v>72</v>
      </c>
      <c r="J1146" s="193">
        <v>27</v>
      </c>
      <c r="K1146" s="193">
        <v>58.93</v>
      </c>
      <c r="L1146" s="193">
        <v>2.0924</v>
      </c>
      <c r="M1146" s="193">
        <v>-0.189</v>
      </c>
      <c r="N1146" s="193">
        <v>0.36699999999999999</v>
      </c>
      <c r="O1146" s="193">
        <v>1.2552000000000001</v>
      </c>
      <c r="P1146" s="193">
        <v>6.41</v>
      </c>
      <c r="Q1146" s="193">
        <v>6.41</v>
      </c>
      <c r="R1146" s="193">
        <v>6.41</v>
      </c>
      <c r="S1146" s="193">
        <v>317.8</v>
      </c>
      <c r="T1146" s="193">
        <v>317.8</v>
      </c>
      <c r="U1146" s="193">
        <v>317.8</v>
      </c>
      <c r="V1146" s="193">
        <v>3.78</v>
      </c>
      <c r="W1146" s="193">
        <v>3.78</v>
      </c>
      <c r="X1146" s="193">
        <v>3.78</v>
      </c>
      <c r="Y1146" s="193">
        <v>15</v>
      </c>
      <c r="Z1146" s="193">
        <v>15</v>
      </c>
      <c r="AA1146" s="193">
        <v>15</v>
      </c>
      <c r="AB1146" s="193">
        <v>-0.27300000000000002</v>
      </c>
      <c r="AC1146" s="193">
        <v>-0.27300000000000002</v>
      </c>
      <c r="AD1146" s="193">
        <v>-0.27300000000000002</v>
      </c>
      <c r="AE1146" s="193" t="s">
        <v>51</v>
      </c>
      <c r="AF1146" s="193">
        <v>44.1</v>
      </c>
      <c r="AG1146" s="193">
        <v>4.5187843755253608E-6</v>
      </c>
      <c r="AH1146" s="193">
        <v>0.152</v>
      </c>
      <c r="AI1146" s="193">
        <v>4.16</v>
      </c>
      <c r="AJ1146" s="193">
        <v>4.3</v>
      </c>
      <c r="AK1146" s="283">
        <v>8.0000000000000006E-17</v>
      </c>
      <c r="AL1146" s="242"/>
      <c r="AM1146" s="200">
        <f t="shared" si="217"/>
        <v>0</v>
      </c>
    </row>
    <row r="1147" spans="1:39" x14ac:dyDescent="0.25">
      <c r="A1147" s="192" t="s">
        <v>126</v>
      </c>
      <c r="B1147" s="192"/>
      <c r="C1147" s="193">
        <v>2.9107100000000008</v>
      </c>
      <c r="D1147" s="192"/>
      <c r="E1147" s="193">
        <f t="shared" si="216"/>
        <v>0</v>
      </c>
      <c r="F1147" s="193"/>
      <c r="G1147" s="193">
        <v>2.0840000000000001</v>
      </c>
      <c r="H1147" s="193">
        <v>45355</v>
      </c>
      <c r="I1147" s="193">
        <v>72</v>
      </c>
      <c r="J1147" s="193">
        <v>27</v>
      </c>
      <c r="K1147" s="193">
        <v>58.93</v>
      </c>
      <c r="L1147" s="193">
        <v>2.0924</v>
      </c>
      <c r="M1147" s="193">
        <v>-0.189</v>
      </c>
      <c r="N1147" s="193">
        <v>0.36699999999999999</v>
      </c>
      <c r="O1147" s="193">
        <v>1.2552000000000001</v>
      </c>
      <c r="P1147" s="193">
        <v>6.41</v>
      </c>
      <c r="Q1147" s="193">
        <v>6.41</v>
      </c>
      <c r="R1147" s="193">
        <v>6.41</v>
      </c>
      <c r="S1147" s="193">
        <v>317.8</v>
      </c>
      <c r="T1147" s="193">
        <v>317.8</v>
      </c>
      <c r="U1147" s="193">
        <v>317.8</v>
      </c>
      <c r="V1147" s="193">
        <v>3.78</v>
      </c>
      <c r="W1147" s="193">
        <v>3.78</v>
      </c>
      <c r="X1147" s="193">
        <v>3.78</v>
      </c>
      <c r="Y1147" s="193">
        <v>15</v>
      </c>
      <c r="Z1147" s="193">
        <v>15</v>
      </c>
      <c r="AA1147" s="193">
        <v>15</v>
      </c>
      <c r="AB1147" s="193">
        <v>-0.27300000000000002</v>
      </c>
      <c r="AC1147" s="193">
        <v>-0.27300000000000002</v>
      </c>
      <c r="AD1147" s="193">
        <v>-0.27300000000000002</v>
      </c>
      <c r="AE1147" s="193" t="s">
        <v>52</v>
      </c>
      <c r="AF1147" s="193">
        <v>58.12</v>
      </c>
      <c r="AG1147" s="193">
        <v>2.9135357642312415E-6</v>
      </c>
      <c r="AH1147" s="193">
        <v>0.2</v>
      </c>
      <c r="AI1147" s="193">
        <v>4.5199999999999996</v>
      </c>
      <c r="AJ1147" s="193">
        <v>4.5</v>
      </c>
      <c r="AK1147" s="195"/>
      <c r="AL1147" s="242"/>
      <c r="AM1147" s="200">
        <f t="shared" si="217"/>
        <v>0</v>
      </c>
    </row>
    <row r="1148" spans="1:39" x14ac:dyDescent="0.25">
      <c r="A1148" s="192" t="s">
        <v>126</v>
      </c>
      <c r="B1148" s="192"/>
      <c r="C1148" s="193">
        <v>2.9107100000000008</v>
      </c>
      <c r="D1148" s="193"/>
      <c r="E1148" s="193">
        <f t="shared" si="216"/>
        <v>0</v>
      </c>
      <c r="F1148" s="193"/>
      <c r="G1148" s="193">
        <v>2.0840000000000001</v>
      </c>
      <c r="H1148" s="193">
        <v>45355</v>
      </c>
      <c r="I1148" s="193">
        <v>72</v>
      </c>
      <c r="J1148" s="193">
        <v>27</v>
      </c>
      <c r="K1148" s="193">
        <v>58.93</v>
      </c>
      <c r="L1148" s="193">
        <v>2.0924</v>
      </c>
      <c r="M1148" s="193">
        <v>-0.189</v>
      </c>
      <c r="N1148" s="193">
        <v>0.36699999999999999</v>
      </c>
      <c r="O1148" s="193">
        <v>1.2552000000000001</v>
      </c>
      <c r="P1148" s="193">
        <v>6.41</v>
      </c>
      <c r="Q1148" s="193">
        <v>6.41</v>
      </c>
      <c r="R1148" s="193">
        <v>6.41</v>
      </c>
      <c r="S1148" s="193">
        <v>317.8</v>
      </c>
      <c r="T1148" s="193">
        <v>317.8</v>
      </c>
      <c r="U1148" s="193">
        <v>317.8</v>
      </c>
      <c r="V1148" s="193">
        <v>3.78</v>
      </c>
      <c r="W1148" s="193">
        <v>3.78</v>
      </c>
      <c r="X1148" s="193">
        <v>3.78</v>
      </c>
      <c r="Y1148" s="193">
        <v>15</v>
      </c>
      <c r="Z1148" s="193">
        <v>15</v>
      </c>
      <c r="AA1148" s="193">
        <v>15</v>
      </c>
      <c r="AB1148" s="193">
        <v>-0.27300000000000002</v>
      </c>
      <c r="AC1148" s="193">
        <v>-0.27300000000000002</v>
      </c>
      <c r="AD1148" s="193">
        <v>-0.27300000000000002</v>
      </c>
      <c r="AE1148" s="193" t="s">
        <v>58</v>
      </c>
      <c r="AF1148" s="193">
        <v>58.12</v>
      </c>
      <c r="AG1148" s="193">
        <v>3.1459786150702568E-6</v>
      </c>
      <c r="AH1148" s="193">
        <v>0.183</v>
      </c>
      <c r="AI1148" s="193">
        <v>4.8</v>
      </c>
      <c r="AJ1148" s="193">
        <v>4.42</v>
      </c>
      <c r="AK1148" s="195"/>
      <c r="AL1148" s="242"/>
      <c r="AM1148" s="200">
        <f t="shared" si="217"/>
        <v>0</v>
      </c>
    </row>
    <row r="1149" spans="1:39" x14ac:dyDescent="0.25">
      <c r="A1149" s="192" t="s">
        <v>126</v>
      </c>
      <c r="B1149" s="192"/>
      <c r="C1149" s="193">
        <v>2.9107100000000008</v>
      </c>
      <c r="D1149" s="192">
        <v>3.09884</v>
      </c>
      <c r="E1149" s="193">
        <f t="shared" ref="E1149:E1152" si="219">D1149/C1149</f>
        <v>1.0646337147981073</v>
      </c>
      <c r="F1149" s="193"/>
      <c r="G1149" s="193">
        <v>2.0840000000000001</v>
      </c>
      <c r="H1149" s="193">
        <v>45355</v>
      </c>
      <c r="I1149" s="193">
        <v>72</v>
      </c>
      <c r="J1149" s="193">
        <v>27</v>
      </c>
      <c r="K1149" s="193">
        <v>58.93</v>
      </c>
      <c r="L1149" s="193">
        <v>2.0924</v>
      </c>
      <c r="M1149" s="193">
        <v>-0.189</v>
      </c>
      <c r="N1149" s="193">
        <v>0.36699999999999999</v>
      </c>
      <c r="O1149" s="193">
        <v>1.2552000000000001</v>
      </c>
      <c r="P1149" s="193">
        <v>6.41</v>
      </c>
      <c r="Q1149" s="193">
        <v>6.41</v>
      </c>
      <c r="R1149" s="193">
        <v>6.41</v>
      </c>
      <c r="S1149" s="193">
        <v>317.8</v>
      </c>
      <c r="T1149" s="193">
        <v>317.8</v>
      </c>
      <c r="U1149" s="193">
        <v>317.8</v>
      </c>
      <c r="V1149" s="193">
        <v>3.78</v>
      </c>
      <c r="W1149" s="193">
        <v>3.78</v>
      </c>
      <c r="X1149" s="193">
        <v>3.78</v>
      </c>
      <c r="Y1149" s="193">
        <v>15</v>
      </c>
      <c r="Z1149" s="193">
        <v>15</v>
      </c>
      <c r="AA1149" s="193">
        <v>15</v>
      </c>
      <c r="AB1149" s="193">
        <v>-0.27300000000000002</v>
      </c>
      <c r="AC1149" s="193">
        <v>-0.27300000000000002</v>
      </c>
      <c r="AD1149" s="193">
        <v>-0.27300000000000002</v>
      </c>
      <c r="AE1149" s="193" t="s">
        <v>53</v>
      </c>
      <c r="AF1149" s="193">
        <v>83.8</v>
      </c>
      <c r="AG1149" s="193"/>
      <c r="AH1149" s="193">
        <v>5.0000000000000001E-3</v>
      </c>
      <c r="AI1149" s="193">
        <v>4</v>
      </c>
      <c r="AJ1149" s="193">
        <v>3.69</v>
      </c>
      <c r="AK1149" s="283">
        <v>5.2300000000000001E-12</v>
      </c>
      <c r="AL1149" s="242"/>
      <c r="AM1149" s="200">
        <f t="shared" ref="AM1149:AM1152" si="220">AK1149*10000*(AL1149)*10000000000</f>
        <v>0</v>
      </c>
    </row>
    <row r="1150" spans="1:39" x14ac:dyDescent="0.25">
      <c r="A1150" s="192" t="s">
        <v>126</v>
      </c>
      <c r="B1150" s="192"/>
      <c r="C1150" s="193">
        <v>2.9107100000000008</v>
      </c>
      <c r="D1150" s="192">
        <v>3.1455099999999998</v>
      </c>
      <c r="E1150" s="193">
        <f t="shared" si="219"/>
        <v>1.0806676034369618</v>
      </c>
      <c r="F1150" s="193"/>
      <c r="G1150" s="193">
        <v>2.0840000000000001</v>
      </c>
      <c r="H1150" s="193">
        <v>45355</v>
      </c>
      <c r="I1150" s="193">
        <v>72</v>
      </c>
      <c r="J1150" s="193">
        <v>27</v>
      </c>
      <c r="K1150" s="193">
        <v>58.93</v>
      </c>
      <c r="L1150" s="193">
        <v>2.0924</v>
      </c>
      <c r="M1150" s="193">
        <v>-0.189</v>
      </c>
      <c r="N1150" s="193">
        <v>0.36699999999999999</v>
      </c>
      <c r="O1150" s="193">
        <v>1.2552000000000001</v>
      </c>
      <c r="P1150" s="193">
        <v>6.41</v>
      </c>
      <c r="Q1150" s="193">
        <v>6.41</v>
      </c>
      <c r="R1150" s="193">
        <v>6.41</v>
      </c>
      <c r="S1150" s="193">
        <v>317.8</v>
      </c>
      <c r="T1150" s="193">
        <v>317.8</v>
      </c>
      <c r="U1150" s="193">
        <v>317.8</v>
      </c>
      <c r="V1150" s="193">
        <v>3.78</v>
      </c>
      <c r="W1150" s="193">
        <v>3.78</v>
      </c>
      <c r="X1150" s="193">
        <v>3.78</v>
      </c>
      <c r="Y1150" s="193">
        <v>15</v>
      </c>
      <c r="Z1150" s="193">
        <v>15</v>
      </c>
      <c r="AA1150" s="193">
        <v>15</v>
      </c>
      <c r="AB1150" s="193">
        <v>-0.27300000000000002</v>
      </c>
      <c r="AC1150" s="193">
        <v>-0.27300000000000002</v>
      </c>
      <c r="AD1150" s="193">
        <v>-0.27300000000000002</v>
      </c>
      <c r="AE1150" s="193" t="s">
        <v>54</v>
      </c>
      <c r="AF1150" s="193">
        <v>131.29</v>
      </c>
      <c r="AG1150" s="193"/>
      <c r="AH1150" s="193">
        <v>8.0000000000000002E-3</v>
      </c>
      <c r="AI1150" s="193">
        <v>4.0999999999999996</v>
      </c>
      <c r="AJ1150" s="193">
        <v>4.0999999999999996</v>
      </c>
      <c r="AK1150" s="283">
        <v>5.2000000000000001E-17</v>
      </c>
      <c r="AL1150" s="242"/>
      <c r="AM1150" s="200">
        <f t="shared" si="220"/>
        <v>0</v>
      </c>
    </row>
    <row r="1151" spans="1:39" x14ac:dyDescent="0.25">
      <c r="A1151" s="192" t="s">
        <v>126</v>
      </c>
      <c r="B1151" s="192"/>
      <c r="C1151" s="193">
        <v>2.9107100000000008</v>
      </c>
      <c r="D1151" s="192"/>
      <c r="E1151" s="193">
        <f t="shared" si="219"/>
        <v>0</v>
      </c>
      <c r="F1151" s="193"/>
      <c r="G1151" s="193">
        <v>2.0840000000000001</v>
      </c>
      <c r="H1151" s="193">
        <v>45355</v>
      </c>
      <c r="I1151" s="193">
        <v>72</v>
      </c>
      <c r="J1151" s="193">
        <v>27</v>
      </c>
      <c r="K1151" s="193">
        <v>58.93</v>
      </c>
      <c r="L1151" s="193">
        <v>2.0924</v>
      </c>
      <c r="M1151" s="193">
        <v>-0.189</v>
      </c>
      <c r="N1151" s="193">
        <v>0.36699999999999999</v>
      </c>
      <c r="O1151" s="193">
        <v>1.2552000000000001</v>
      </c>
      <c r="P1151" s="193">
        <v>6.41</v>
      </c>
      <c r="Q1151" s="193">
        <v>6.41</v>
      </c>
      <c r="R1151" s="193">
        <v>6.41</v>
      </c>
      <c r="S1151" s="193">
        <v>317.8</v>
      </c>
      <c r="T1151" s="193">
        <v>317.8</v>
      </c>
      <c r="U1151" s="193">
        <v>317.8</v>
      </c>
      <c r="V1151" s="193">
        <v>3.78</v>
      </c>
      <c r="W1151" s="193">
        <v>3.78</v>
      </c>
      <c r="X1151" s="193">
        <v>3.78</v>
      </c>
      <c r="Y1151" s="193">
        <v>15</v>
      </c>
      <c r="Z1151" s="193">
        <v>15</v>
      </c>
      <c r="AA1151" s="193">
        <v>15</v>
      </c>
      <c r="AB1151" s="193">
        <v>-0.27300000000000002</v>
      </c>
      <c r="AC1151" s="193">
        <v>-0.27300000000000002</v>
      </c>
      <c r="AD1151" s="193">
        <v>-0.27300000000000002</v>
      </c>
      <c r="AE1151" s="193" t="s">
        <v>55</v>
      </c>
      <c r="AF1151" s="193">
        <v>146.06</v>
      </c>
      <c r="AG1151" s="193"/>
      <c r="AH1151" s="193">
        <v>0.21</v>
      </c>
      <c r="AI1151" s="193">
        <v>5.13</v>
      </c>
      <c r="AJ1151" s="193">
        <v>5.0999999999999996</v>
      </c>
      <c r="AK1151" s="195"/>
      <c r="AL1151" s="242"/>
      <c r="AM1151" s="200">
        <f t="shared" si="220"/>
        <v>0</v>
      </c>
    </row>
    <row r="1152" spans="1:39" x14ac:dyDescent="0.25">
      <c r="A1152" s="192" t="s">
        <v>126</v>
      </c>
      <c r="B1152" s="192"/>
      <c r="C1152" s="193">
        <v>2.9107100000000008</v>
      </c>
      <c r="D1152" s="193"/>
      <c r="E1152" s="193">
        <f t="shared" si="219"/>
        <v>0</v>
      </c>
      <c r="F1152" s="193"/>
      <c r="G1152" s="193">
        <v>2.0840000000000001</v>
      </c>
      <c r="H1152" s="193">
        <v>45355</v>
      </c>
      <c r="I1152" s="193">
        <v>72</v>
      </c>
      <c r="J1152" s="193">
        <v>27</v>
      </c>
      <c r="K1152" s="193">
        <v>58.93</v>
      </c>
      <c r="L1152" s="193">
        <v>2.0924</v>
      </c>
      <c r="M1152" s="193">
        <v>-0.189</v>
      </c>
      <c r="N1152" s="193">
        <v>0.36699999999999999</v>
      </c>
      <c r="O1152" s="193">
        <v>1.2552000000000001</v>
      </c>
      <c r="P1152" s="193">
        <v>6.41</v>
      </c>
      <c r="Q1152" s="193">
        <v>6.41</v>
      </c>
      <c r="R1152" s="193">
        <v>6.41</v>
      </c>
      <c r="S1152" s="193">
        <v>317.8</v>
      </c>
      <c r="T1152" s="193">
        <v>317.8</v>
      </c>
      <c r="U1152" s="193">
        <v>317.8</v>
      </c>
      <c r="V1152" s="193">
        <v>3.78</v>
      </c>
      <c r="W1152" s="193">
        <v>3.78</v>
      </c>
      <c r="X1152" s="193">
        <v>3.78</v>
      </c>
      <c r="Y1152" s="193">
        <v>15</v>
      </c>
      <c r="Z1152" s="193">
        <v>15</v>
      </c>
      <c r="AA1152" s="193">
        <v>15</v>
      </c>
      <c r="AB1152" s="193">
        <v>-0.27300000000000002</v>
      </c>
      <c r="AC1152" s="193">
        <v>-0.27300000000000002</v>
      </c>
      <c r="AD1152" s="193">
        <v>-0.27300000000000002</v>
      </c>
      <c r="AE1152" s="193" t="s">
        <v>56</v>
      </c>
      <c r="AF1152" s="193">
        <v>222</v>
      </c>
      <c r="AG1152" s="193"/>
      <c r="AH1152" s="193">
        <v>8.0000000000000002E-3</v>
      </c>
      <c r="AI1152" s="193">
        <v>4.2</v>
      </c>
      <c r="AJ1152" s="193">
        <v>4.2</v>
      </c>
      <c r="AK1152" s="195">
        <v>7.5999999999999995E-20</v>
      </c>
      <c r="AL1152" s="242"/>
      <c r="AM1152" s="200">
        <f t="shared" si="220"/>
        <v>0</v>
      </c>
    </row>
    <row r="1153" spans="1:39" x14ac:dyDescent="0.25">
      <c r="A1153" s="276" t="s">
        <v>127</v>
      </c>
      <c r="B1153" s="276"/>
      <c r="C1153" s="277">
        <v>2.89378</v>
      </c>
      <c r="D1153" s="277">
        <v>2.9036800000000005</v>
      </c>
      <c r="E1153" s="277">
        <f t="shared" ref="E1153:E1180" si="221">D1153/C1153</f>
        <v>1.0034211308392484</v>
      </c>
      <c r="F1153" s="277"/>
      <c r="G1153" s="277">
        <v>2.0699999999999998</v>
      </c>
      <c r="H1153" s="277">
        <v>36987</v>
      </c>
      <c r="I1153" s="277">
        <v>71</v>
      </c>
      <c r="J1153" s="277">
        <v>29</v>
      </c>
      <c r="K1153" s="277">
        <v>63.456000000000003</v>
      </c>
      <c r="L1153" s="277">
        <v>1.9151</v>
      </c>
      <c r="M1153" s="277">
        <v>-0.189</v>
      </c>
      <c r="N1153" s="257">
        <v>0.36699999999999999</v>
      </c>
      <c r="O1153" s="257">
        <v>1.2552000000000001</v>
      </c>
      <c r="P1153" s="257">
        <v>6.41</v>
      </c>
      <c r="Q1153" s="257">
        <v>6.41</v>
      </c>
      <c r="R1153" s="257">
        <v>6.41</v>
      </c>
      <c r="S1153" s="257">
        <v>317.8</v>
      </c>
      <c r="T1153" s="257">
        <v>317.8</v>
      </c>
      <c r="U1153" s="257">
        <v>317.8</v>
      </c>
      <c r="V1153" s="277">
        <v>3.78</v>
      </c>
      <c r="W1153" s="277">
        <v>3.78</v>
      </c>
      <c r="X1153" s="277">
        <v>3.78</v>
      </c>
      <c r="Y1153" s="277">
        <v>15</v>
      </c>
      <c r="Z1153" s="277">
        <v>15</v>
      </c>
      <c r="AA1153" s="277">
        <v>15</v>
      </c>
      <c r="AB1153" s="277">
        <v>-0.29099999999999998</v>
      </c>
      <c r="AC1153" s="277">
        <v>-0.29099999999999998</v>
      </c>
      <c r="AD1153" s="277">
        <v>-0.29099999999999998</v>
      </c>
      <c r="AE1153" s="277" t="s">
        <v>42</v>
      </c>
      <c r="AF1153" s="277">
        <v>4.0019999999999998</v>
      </c>
      <c r="AG1153" s="278">
        <v>1.213598928416634E-4</v>
      </c>
      <c r="AH1153" s="277">
        <v>-0.39</v>
      </c>
      <c r="AI1153" s="277">
        <v>2.66</v>
      </c>
      <c r="AJ1153" s="277">
        <v>2.6</v>
      </c>
      <c r="AK1153" s="279">
        <v>3.1E-8</v>
      </c>
      <c r="AL1153" s="260"/>
      <c r="AM1153" s="261">
        <f t="shared" ref="AM1153:AM1180" si="222">AK1153*10000*(AL1153)*10000000000</f>
        <v>0</v>
      </c>
    </row>
    <row r="1154" spans="1:39" x14ac:dyDescent="0.25">
      <c r="A1154" s="276" t="s">
        <v>127</v>
      </c>
      <c r="B1154" s="276"/>
      <c r="C1154" s="277">
        <v>2.89378</v>
      </c>
      <c r="D1154" s="277">
        <v>2.9135900000000001</v>
      </c>
      <c r="E1154" s="277">
        <f t="shared" si="221"/>
        <v>1.0068457173662131</v>
      </c>
      <c r="F1154" s="277"/>
      <c r="G1154" s="277">
        <v>2.0699999999999998</v>
      </c>
      <c r="H1154" s="277">
        <v>36987</v>
      </c>
      <c r="I1154" s="277">
        <v>71</v>
      </c>
      <c r="J1154" s="277">
        <v>29</v>
      </c>
      <c r="K1154" s="277">
        <v>63.456000000000003</v>
      </c>
      <c r="L1154" s="277">
        <v>1.9151</v>
      </c>
      <c r="M1154" s="277">
        <v>-0.189</v>
      </c>
      <c r="N1154" s="257">
        <v>0.36699999999999999</v>
      </c>
      <c r="O1154" s="257">
        <v>1.2552000000000001</v>
      </c>
      <c r="P1154" s="257">
        <v>6.41</v>
      </c>
      <c r="Q1154" s="257">
        <v>6.41</v>
      </c>
      <c r="R1154" s="257">
        <v>6.41</v>
      </c>
      <c r="S1154" s="257">
        <v>317.8</v>
      </c>
      <c r="T1154" s="257">
        <v>317.8</v>
      </c>
      <c r="U1154" s="257">
        <v>317.8</v>
      </c>
      <c r="V1154" s="277">
        <v>3.78</v>
      </c>
      <c r="W1154" s="277">
        <v>3.78</v>
      </c>
      <c r="X1154" s="277">
        <v>3.78</v>
      </c>
      <c r="Y1154" s="277">
        <v>15</v>
      </c>
      <c r="Z1154" s="277">
        <v>15</v>
      </c>
      <c r="AA1154" s="277">
        <v>15</v>
      </c>
      <c r="AB1154" s="277">
        <v>-0.29099999999999998</v>
      </c>
      <c r="AC1154" s="277">
        <v>-0.29099999999999998</v>
      </c>
      <c r="AD1154" s="277">
        <v>-0.29099999999999998</v>
      </c>
      <c r="AE1154" s="277" t="s">
        <v>43</v>
      </c>
      <c r="AF1154" s="277">
        <v>2.0099999999999998</v>
      </c>
      <c r="AG1154" s="278">
        <v>1.0828692705685033E-4</v>
      </c>
      <c r="AH1154" s="277">
        <v>-0.217</v>
      </c>
      <c r="AI1154" s="277">
        <v>2.76</v>
      </c>
      <c r="AJ1154" s="277">
        <v>2.89</v>
      </c>
      <c r="AK1154" s="279">
        <v>2.9999999999999997E-8</v>
      </c>
      <c r="AL1154" s="260">
        <v>1.6E-2</v>
      </c>
      <c r="AM1154" s="261">
        <f t="shared" si="222"/>
        <v>48000</v>
      </c>
    </row>
    <row r="1155" spans="1:39" x14ac:dyDescent="0.25">
      <c r="A1155" s="276" t="s">
        <v>127</v>
      </c>
      <c r="B1155" s="276"/>
      <c r="C1155" s="277">
        <v>2.89378</v>
      </c>
      <c r="D1155" s="277">
        <v>2.9304900000000007</v>
      </c>
      <c r="E1155" s="277">
        <f t="shared" si="221"/>
        <v>1.0126858296069503</v>
      </c>
      <c r="F1155" s="277"/>
      <c r="G1155" s="277">
        <v>2.0699999999999998</v>
      </c>
      <c r="H1155" s="277">
        <v>36987</v>
      </c>
      <c r="I1155" s="277">
        <v>71</v>
      </c>
      <c r="J1155" s="277">
        <v>29</v>
      </c>
      <c r="K1155" s="277">
        <v>63.456000000000003</v>
      </c>
      <c r="L1155" s="277">
        <v>1.9151</v>
      </c>
      <c r="M1155" s="277">
        <v>-0.189</v>
      </c>
      <c r="N1155" s="257">
        <v>0.36699999999999999</v>
      </c>
      <c r="O1155" s="257">
        <v>1.2552000000000001</v>
      </c>
      <c r="P1155" s="257">
        <v>6.41</v>
      </c>
      <c r="Q1155" s="257">
        <v>6.41</v>
      </c>
      <c r="R1155" s="257">
        <v>6.41</v>
      </c>
      <c r="S1155" s="257">
        <v>317.8</v>
      </c>
      <c r="T1155" s="257">
        <v>317.8</v>
      </c>
      <c r="U1155" s="257">
        <v>317.8</v>
      </c>
      <c r="V1155" s="277">
        <v>3.78</v>
      </c>
      <c r="W1155" s="277">
        <v>3.78</v>
      </c>
      <c r="X1155" s="277">
        <v>3.78</v>
      </c>
      <c r="Y1155" s="277">
        <v>15</v>
      </c>
      <c r="Z1155" s="277">
        <v>15</v>
      </c>
      <c r="AA1155" s="277">
        <v>15</v>
      </c>
      <c r="AB1155" s="277">
        <v>-0.29099999999999998</v>
      </c>
      <c r="AC1155" s="277">
        <v>-0.29099999999999998</v>
      </c>
      <c r="AD1155" s="277">
        <v>-0.29099999999999998</v>
      </c>
      <c r="AE1155" s="277" t="s">
        <v>44</v>
      </c>
      <c r="AF1155" s="277">
        <v>31.998999999999999</v>
      </c>
      <c r="AG1155" s="278">
        <v>1.5402755908922099E-5</v>
      </c>
      <c r="AH1155" s="277">
        <v>2.1999999999999999E-2</v>
      </c>
      <c r="AI1155" s="277">
        <v>2.94</v>
      </c>
      <c r="AJ1155" s="277">
        <v>3.46</v>
      </c>
      <c r="AK1155" s="279">
        <v>7.7000000000000003E-10</v>
      </c>
      <c r="AL1155" s="260"/>
      <c r="AM1155" s="261">
        <f t="shared" si="222"/>
        <v>0</v>
      </c>
    </row>
    <row r="1156" spans="1:39" x14ac:dyDescent="0.25">
      <c r="A1156" s="276" t="s">
        <v>127</v>
      </c>
      <c r="B1156" s="276"/>
      <c r="C1156" s="277">
        <v>2.89378</v>
      </c>
      <c r="D1156" s="276">
        <v>2.9080500000000002</v>
      </c>
      <c r="E1156" s="277">
        <f t="shared" si="221"/>
        <v>1.0049312663713206</v>
      </c>
      <c r="F1156" s="277"/>
      <c r="G1156" s="277">
        <v>2.0699999999999998</v>
      </c>
      <c r="H1156" s="277">
        <v>36987</v>
      </c>
      <c r="I1156" s="277">
        <v>71</v>
      </c>
      <c r="J1156" s="277">
        <v>29</v>
      </c>
      <c r="K1156" s="277">
        <v>63.456000000000003</v>
      </c>
      <c r="L1156" s="277">
        <v>1.9151</v>
      </c>
      <c r="M1156" s="277">
        <v>-0.189</v>
      </c>
      <c r="N1156" s="257">
        <v>0.36699999999999999</v>
      </c>
      <c r="O1156" s="257">
        <v>1.2552000000000001</v>
      </c>
      <c r="P1156" s="257">
        <v>6.41</v>
      </c>
      <c r="Q1156" s="257">
        <v>6.41</v>
      </c>
      <c r="R1156" s="257">
        <v>6.41</v>
      </c>
      <c r="S1156" s="257">
        <v>317.8</v>
      </c>
      <c r="T1156" s="257">
        <v>317.8</v>
      </c>
      <c r="U1156" s="257">
        <v>317.8</v>
      </c>
      <c r="V1156" s="277">
        <v>3.78</v>
      </c>
      <c r="W1156" s="277">
        <v>3.78</v>
      </c>
      <c r="X1156" s="277">
        <v>3.78</v>
      </c>
      <c r="Y1156" s="277">
        <v>15</v>
      </c>
      <c r="Z1156" s="277">
        <v>15</v>
      </c>
      <c r="AA1156" s="277">
        <v>15</v>
      </c>
      <c r="AB1156" s="277">
        <v>-0.29099999999999998</v>
      </c>
      <c r="AC1156" s="277">
        <v>-0.29099999999999998</v>
      </c>
      <c r="AD1156" s="277">
        <v>-0.29099999999999998</v>
      </c>
      <c r="AE1156" s="277" t="s">
        <v>45</v>
      </c>
      <c r="AF1156" s="277">
        <v>44.01</v>
      </c>
      <c r="AG1156" s="278">
        <v>8.9625087063364713E-6</v>
      </c>
      <c r="AH1156" s="277">
        <v>0.22500000000000001</v>
      </c>
      <c r="AI1156" s="277">
        <v>3.24</v>
      </c>
      <c r="AJ1156" s="277">
        <v>3.3</v>
      </c>
      <c r="AK1156" s="279">
        <v>1.3000000000000001E-9</v>
      </c>
      <c r="AL1156" s="260">
        <v>16.128863758246109</v>
      </c>
      <c r="AM1156" s="261">
        <f t="shared" si="222"/>
        <v>2096752.2885719943</v>
      </c>
    </row>
    <row r="1157" spans="1:39" x14ac:dyDescent="0.25">
      <c r="A1157" s="276" t="s">
        <v>127</v>
      </c>
      <c r="B1157" s="276"/>
      <c r="C1157" s="277">
        <v>2.89378</v>
      </c>
      <c r="D1157" s="276">
        <v>2.95139</v>
      </c>
      <c r="E1157" s="277">
        <f t="shared" si="221"/>
        <v>1.0199082169342522</v>
      </c>
      <c r="F1157" s="277"/>
      <c r="G1157" s="277">
        <v>2.0699999999999998</v>
      </c>
      <c r="H1157" s="277">
        <v>36987</v>
      </c>
      <c r="I1157" s="277">
        <v>71</v>
      </c>
      <c r="J1157" s="277">
        <v>29</v>
      </c>
      <c r="K1157" s="277">
        <v>63.456000000000003</v>
      </c>
      <c r="L1157" s="277">
        <v>1.9151</v>
      </c>
      <c r="M1157" s="277">
        <v>-0.189</v>
      </c>
      <c r="N1157" s="257">
        <v>0.36699999999999999</v>
      </c>
      <c r="O1157" s="257">
        <v>1.2552000000000001</v>
      </c>
      <c r="P1157" s="257">
        <v>6.41</v>
      </c>
      <c r="Q1157" s="257">
        <v>6.41</v>
      </c>
      <c r="R1157" s="257">
        <v>6.41</v>
      </c>
      <c r="S1157" s="257">
        <v>317.8</v>
      </c>
      <c r="T1157" s="257">
        <v>317.8</v>
      </c>
      <c r="U1157" s="257">
        <v>317.8</v>
      </c>
      <c r="V1157" s="277">
        <v>3.78</v>
      </c>
      <c r="W1157" s="277">
        <v>3.78</v>
      </c>
      <c r="X1157" s="277">
        <v>3.78</v>
      </c>
      <c r="Y1157" s="277">
        <v>15</v>
      </c>
      <c r="Z1157" s="277">
        <v>15</v>
      </c>
      <c r="AA1157" s="277">
        <v>15</v>
      </c>
      <c r="AB1157" s="277">
        <v>-0.29099999999999998</v>
      </c>
      <c r="AC1157" s="277">
        <v>-0.29099999999999998</v>
      </c>
      <c r="AD1157" s="277">
        <v>-0.29099999999999998</v>
      </c>
      <c r="AE1157" s="277" t="s">
        <v>46</v>
      </c>
      <c r="AF1157" s="277">
        <v>28</v>
      </c>
      <c r="AG1157" s="278">
        <v>1.4859953853764374E-5</v>
      </c>
      <c r="AH1157" s="277">
        <v>3.6999999999999998E-2</v>
      </c>
      <c r="AI1157" s="277">
        <v>3.13</v>
      </c>
      <c r="AJ1157" s="277">
        <v>3.64</v>
      </c>
      <c r="AK1157" s="264">
        <v>2.5999999999999998E-10</v>
      </c>
      <c r="AL1157" s="260">
        <v>0.5231255738562558</v>
      </c>
      <c r="AM1157" s="261">
        <f t="shared" si="222"/>
        <v>13601.264920262649</v>
      </c>
    </row>
    <row r="1158" spans="1:39" x14ac:dyDescent="0.25">
      <c r="A1158" s="276" t="s">
        <v>127</v>
      </c>
      <c r="B1158" s="276"/>
      <c r="C1158" s="277">
        <v>2.89378</v>
      </c>
      <c r="D1158" s="276">
        <v>3.0163400000000005</v>
      </c>
      <c r="E1158" s="277">
        <f t="shared" si="221"/>
        <v>1.0423529086523511</v>
      </c>
      <c r="F1158" s="277"/>
      <c r="G1158" s="277">
        <v>2.0699999999999998</v>
      </c>
      <c r="H1158" s="277">
        <v>36987</v>
      </c>
      <c r="I1158" s="277">
        <v>71</v>
      </c>
      <c r="J1158" s="277">
        <v>29</v>
      </c>
      <c r="K1158" s="277">
        <v>63.456000000000003</v>
      </c>
      <c r="L1158" s="277">
        <v>1.9151</v>
      </c>
      <c r="M1158" s="277">
        <v>-0.189</v>
      </c>
      <c r="N1158" s="257">
        <v>0.36699999999999999</v>
      </c>
      <c r="O1158" s="257">
        <v>1.2552000000000001</v>
      </c>
      <c r="P1158" s="257">
        <v>6.41</v>
      </c>
      <c r="Q1158" s="257">
        <v>6.41</v>
      </c>
      <c r="R1158" s="257">
        <v>6.41</v>
      </c>
      <c r="S1158" s="257">
        <v>317.8</v>
      </c>
      <c r="T1158" s="257">
        <v>317.8</v>
      </c>
      <c r="U1158" s="257">
        <v>317.8</v>
      </c>
      <c r="V1158" s="277">
        <v>3.78</v>
      </c>
      <c r="W1158" s="277">
        <v>3.78</v>
      </c>
      <c r="X1158" s="277">
        <v>3.78</v>
      </c>
      <c r="Y1158" s="277">
        <v>15</v>
      </c>
      <c r="Z1158" s="277">
        <v>15</v>
      </c>
      <c r="AA1158" s="277">
        <v>15</v>
      </c>
      <c r="AB1158" s="277">
        <v>-0.29099999999999998</v>
      </c>
      <c r="AC1158" s="277">
        <v>-0.29099999999999998</v>
      </c>
      <c r="AD1158" s="277">
        <v>-0.29099999999999998</v>
      </c>
      <c r="AE1158" s="277" t="s">
        <v>47</v>
      </c>
      <c r="AF1158" s="277">
        <v>16.04</v>
      </c>
      <c r="AG1158" s="278">
        <v>1.6328551327402565E-5</v>
      </c>
      <c r="AH1158" s="277">
        <v>1.0999999999999999E-2</v>
      </c>
      <c r="AI1158" s="277">
        <v>3.25</v>
      </c>
      <c r="AJ1158" s="277">
        <v>3.8</v>
      </c>
      <c r="AK1158" s="264">
        <v>3.0000000000000001E-12</v>
      </c>
      <c r="AL1158" s="260">
        <v>8.2396628063252582</v>
      </c>
      <c r="AM1158" s="261">
        <f t="shared" si="222"/>
        <v>2471.8988418975778</v>
      </c>
    </row>
    <row r="1159" spans="1:39" x14ac:dyDescent="0.25">
      <c r="A1159" s="276" t="s">
        <v>127</v>
      </c>
      <c r="B1159" s="276"/>
      <c r="C1159" s="277">
        <v>2.89378</v>
      </c>
      <c r="D1159" s="276">
        <v>3.0256699999999999</v>
      </c>
      <c r="E1159" s="277">
        <f t="shared" si="221"/>
        <v>1.0455770652917638</v>
      </c>
      <c r="F1159" s="277"/>
      <c r="G1159" s="277">
        <v>2.0699999999999998</v>
      </c>
      <c r="H1159" s="277">
        <v>36987</v>
      </c>
      <c r="I1159" s="277">
        <v>71</v>
      </c>
      <c r="J1159" s="277">
        <v>29</v>
      </c>
      <c r="K1159" s="277">
        <v>63.456000000000003</v>
      </c>
      <c r="L1159" s="277">
        <v>1.9151</v>
      </c>
      <c r="M1159" s="277">
        <v>-0.189</v>
      </c>
      <c r="N1159" s="257">
        <v>0.36699999999999999</v>
      </c>
      <c r="O1159" s="257">
        <v>1.2552000000000001</v>
      </c>
      <c r="P1159" s="257">
        <v>6.41</v>
      </c>
      <c r="Q1159" s="257">
        <v>6.41</v>
      </c>
      <c r="R1159" s="257">
        <v>6.41</v>
      </c>
      <c r="S1159" s="257">
        <v>317.8</v>
      </c>
      <c r="T1159" s="257">
        <v>317.8</v>
      </c>
      <c r="U1159" s="257">
        <v>317.8</v>
      </c>
      <c r="V1159" s="277">
        <v>3.78</v>
      </c>
      <c r="W1159" s="277">
        <v>3.78</v>
      </c>
      <c r="X1159" s="277">
        <v>3.78</v>
      </c>
      <c r="Y1159" s="277">
        <v>15</v>
      </c>
      <c r="Z1159" s="277">
        <v>15</v>
      </c>
      <c r="AA1159" s="277">
        <v>15</v>
      </c>
      <c r="AB1159" s="277">
        <v>-0.29099999999999998</v>
      </c>
      <c r="AC1159" s="277">
        <v>-0.29099999999999998</v>
      </c>
      <c r="AD1159" s="277">
        <v>-0.29099999999999998</v>
      </c>
      <c r="AE1159" s="277" t="s">
        <v>48</v>
      </c>
      <c r="AF1159" s="277">
        <v>28.05</v>
      </c>
      <c r="AG1159" s="277">
        <v>8.597859657763983E-6</v>
      </c>
      <c r="AH1159" s="277">
        <v>8.6999999999999994E-2</v>
      </c>
      <c r="AI1159" s="277">
        <v>3.59</v>
      </c>
      <c r="AJ1159" s="277">
        <v>3.9</v>
      </c>
      <c r="AK1159" s="283">
        <v>1.1499999999999999E-13</v>
      </c>
      <c r="AL1159" s="260"/>
      <c r="AM1159" s="280">
        <f t="shared" si="222"/>
        <v>0</v>
      </c>
    </row>
    <row r="1160" spans="1:39" x14ac:dyDescent="0.25">
      <c r="A1160" s="276" t="s">
        <v>127</v>
      </c>
      <c r="B1160" s="276"/>
      <c r="C1160" s="277">
        <v>2.89378</v>
      </c>
      <c r="D1160" s="276">
        <v>3.0389499999999998</v>
      </c>
      <c r="E1160" s="277">
        <f t="shared" si="221"/>
        <v>1.0501662185791594</v>
      </c>
      <c r="F1160" s="277"/>
      <c r="G1160" s="277">
        <v>2.0699999999999998</v>
      </c>
      <c r="H1160" s="277">
        <v>36987</v>
      </c>
      <c r="I1160" s="277">
        <v>71</v>
      </c>
      <c r="J1160" s="277">
        <v>29</v>
      </c>
      <c r="K1160" s="277">
        <v>63.456000000000003</v>
      </c>
      <c r="L1160" s="277">
        <v>1.9151</v>
      </c>
      <c r="M1160" s="277">
        <v>-0.189</v>
      </c>
      <c r="N1160" s="257">
        <v>0.36699999999999999</v>
      </c>
      <c r="O1160" s="257">
        <v>1.2552000000000001</v>
      </c>
      <c r="P1160" s="257">
        <v>6.41</v>
      </c>
      <c r="Q1160" s="257">
        <v>6.41</v>
      </c>
      <c r="R1160" s="257">
        <v>6.41</v>
      </c>
      <c r="S1160" s="257">
        <v>317.8</v>
      </c>
      <c r="T1160" s="257">
        <v>317.8</v>
      </c>
      <c r="U1160" s="257">
        <v>317.8</v>
      </c>
      <c r="V1160" s="277">
        <v>3.78</v>
      </c>
      <c r="W1160" s="277">
        <v>3.78</v>
      </c>
      <c r="X1160" s="277">
        <v>3.78</v>
      </c>
      <c r="Y1160" s="277">
        <v>15</v>
      </c>
      <c r="Z1160" s="277">
        <v>15</v>
      </c>
      <c r="AA1160" s="277">
        <v>15</v>
      </c>
      <c r="AB1160" s="277">
        <v>-0.29099999999999998</v>
      </c>
      <c r="AC1160" s="277">
        <v>-0.29099999999999998</v>
      </c>
      <c r="AD1160" s="277">
        <v>-0.29099999999999998</v>
      </c>
      <c r="AE1160" s="277" t="s">
        <v>49</v>
      </c>
      <c r="AF1160" s="277">
        <v>30.07</v>
      </c>
      <c r="AG1160" s="277">
        <v>7.4674534117532306E-6</v>
      </c>
      <c r="AH1160" s="277">
        <v>9.9000000000000005E-2</v>
      </c>
      <c r="AI1160" s="277">
        <v>3.72</v>
      </c>
      <c r="AJ1160" s="277">
        <v>4</v>
      </c>
      <c r="AK1160" s="283">
        <v>4.4999999999999998E-14</v>
      </c>
      <c r="AL1160" s="260"/>
      <c r="AM1160" s="280">
        <f t="shared" si="222"/>
        <v>0</v>
      </c>
    </row>
    <row r="1161" spans="1:39" x14ac:dyDescent="0.25">
      <c r="A1161" s="276" t="s">
        <v>127</v>
      </c>
      <c r="B1161" s="276"/>
      <c r="C1161" s="277">
        <v>2.89378</v>
      </c>
      <c r="D1161" s="276">
        <v>3.0792599999999997</v>
      </c>
      <c r="E1161" s="277">
        <f t="shared" si="221"/>
        <v>1.064096095764018</v>
      </c>
      <c r="F1161" s="277"/>
      <c r="G1161" s="277">
        <v>2.0699999999999998</v>
      </c>
      <c r="H1161" s="277">
        <v>36987</v>
      </c>
      <c r="I1161" s="277">
        <v>71</v>
      </c>
      <c r="J1161" s="277">
        <v>29</v>
      </c>
      <c r="K1161" s="277">
        <v>63.456000000000003</v>
      </c>
      <c r="L1161" s="277">
        <v>1.9151</v>
      </c>
      <c r="M1161" s="277">
        <v>-0.189</v>
      </c>
      <c r="N1161" s="257">
        <v>0.36699999999999999</v>
      </c>
      <c r="O1161" s="257">
        <v>1.2552000000000001</v>
      </c>
      <c r="P1161" s="257">
        <v>6.41</v>
      </c>
      <c r="Q1161" s="257">
        <v>6.41</v>
      </c>
      <c r="R1161" s="257">
        <v>6.41</v>
      </c>
      <c r="S1161" s="257">
        <v>317.8</v>
      </c>
      <c r="T1161" s="257">
        <v>317.8</v>
      </c>
      <c r="U1161" s="257">
        <v>317.8</v>
      </c>
      <c r="V1161" s="277">
        <v>3.78</v>
      </c>
      <c r="W1161" s="277">
        <v>3.78</v>
      </c>
      <c r="X1161" s="277">
        <v>3.78</v>
      </c>
      <c r="Y1161" s="277">
        <v>15</v>
      </c>
      <c r="Z1161" s="277">
        <v>15</v>
      </c>
      <c r="AA1161" s="277">
        <v>15</v>
      </c>
      <c r="AB1161" s="277">
        <v>-0.29099999999999998</v>
      </c>
      <c r="AC1161" s="277">
        <v>-0.29099999999999998</v>
      </c>
      <c r="AD1161" s="277">
        <v>-0.29099999999999998</v>
      </c>
      <c r="AE1161" s="277" t="s">
        <v>50</v>
      </c>
      <c r="AF1161" s="277">
        <v>42.08</v>
      </c>
      <c r="AG1161" s="277">
        <v>4.9578486170417476E-6</v>
      </c>
      <c r="AH1161" s="277">
        <v>0.14199999999999999</v>
      </c>
      <c r="AI1161" s="277">
        <v>4.03</v>
      </c>
      <c r="AJ1161" s="277">
        <v>4.5</v>
      </c>
      <c r="AK1161" s="283">
        <v>4.1599999999999998E-15</v>
      </c>
      <c r="AL1161" s="260"/>
      <c r="AM1161" s="280">
        <f t="shared" si="222"/>
        <v>0</v>
      </c>
    </row>
    <row r="1162" spans="1:39" x14ac:dyDescent="0.25">
      <c r="A1162" s="276" t="s">
        <v>127</v>
      </c>
      <c r="B1162" s="276"/>
      <c r="C1162" s="277">
        <v>2.89378</v>
      </c>
      <c r="D1162" s="276">
        <v>3.1284900000000002</v>
      </c>
      <c r="E1162" s="277">
        <f t="shared" si="221"/>
        <v>1.0811084463919165</v>
      </c>
      <c r="F1162" s="277"/>
      <c r="G1162" s="277">
        <v>2.0699999999999998</v>
      </c>
      <c r="H1162" s="277">
        <v>36987</v>
      </c>
      <c r="I1162" s="277">
        <v>71</v>
      </c>
      <c r="J1162" s="277">
        <v>29</v>
      </c>
      <c r="K1162" s="277">
        <v>63.456000000000003</v>
      </c>
      <c r="L1162" s="277">
        <v>1.9151</v>
      </c>
      <c r="M1162" s="277">
        <v>-0.189</v>
      </c>
      <c r="N1162" s="257">
        <v>0.36699999999999999</v>
      </c>
      <c r="O1162" s="257">
        <v>1.2552000000000001</v>
      </c>
      <c r="P1162" s="257">
        <v>6.41</v>
      </c>
      <c r="Q1162" s="257">
        <v>6.41</v>
      </c>
      <c r="R1162" s="257">
        <v>6.41</v>
      </c>
      <c r="S1162" s="257">
        <v>317.8</v>
      </c>
      <c r="T1162" s="257">
        <v>317.8</v>
      </c>
      <c r="U1162" s="257">
        <v>317.8</v>
      </c>
      <c r="V1162" s="277">
        <v>3.78</v>
      </c>
      <c r="W1162" s="277">
        <v>3.78</v>
      </c>
      <c r="X1162" s="277">
        <v>3.78</v>
      </c>
      <c r="Y1162" s="277">
        <v>15</v>
      </c>
      <c r="Z1162" s="277">
        <v>15</v>
      </c>
      <c r="AA1162" s="277">
        <v>15</v>
      </c>
      <c r="AB1162" s="277">
        <v>-0.29099999999999998</v>
      </c>
      <c r="AC1162" s="277">
        <v>-0.29099999999999998</v>
      </c>
      <c r="AD1162" s="277">
        <v>-0.29099999999999998</v>
      </c>
      <c r="AE1162" s="277" t="s">
        <v>51</v>
      </c>
      <c r="AF1162" s="277">
        <v>44.1</v>
      </c>
      <c r="AG1162" s="277">
        <v>4.5187843755253608E-6</v>
      </c>
      <c r="AH1162" s="277">
        <v>0.152</v>
      </c>
      <c r="AI1162" s="277">
        <v>4.16</v>
      </c>
      <c r="AJ1162" s="277">
        <v>4.3</v>
      </c>
      <c r="AK1162" s="283">
        <v>5.8000000000000006E-17</v>
      </c>
      <c r="AL1162" s="260"/>
      <c r="AM1162" s="280">
        <f t="shared" si="222"/>
        <v>0</v>
      </c>
    </row>
    <row r="1163" spans="1:39" x14ac:dyDescent="0.25">
      <c r="A1163" s="276" t="s">
        <v>127</v>
      </c>
      <c r="B1163" s="276"/>
      <c r="C1163" s="277">
        <v>2.89378</v>
      </c>
      <c r="D1163" s="276"/>
      <c r="E1163" s="277">
        <f t="shared" si="221"/>
        <v>0</v>
      </c>
      <c r="F1163" s="277"/>
      <c r="G1163" s="277">
        <v>2.0699999999999998</v>
      </c>
      <c r="H1163" s="277">
        <v>36987</v>
      </c>
      <c r="I1163" s="277">
        <v>71</v>
      </c>
      <c r="J1163" s="277">
        <v>29</v>
      </c>
      <c r="K1163" s="277">
        <v>63.456000000000003</v>
      </c>
      <c r="L1163" s="277">
        <v>1.9151</v>
      </c>
      <c r="M1163" s="277">
        <v>-0.189</v>
      </c>
      <c r="N1163" s="257">
        <v>0.36699999999999999</v>
      </c>
      <c r="O1163" s="257">
        <v>1.2552000000000001</v>
      </c>
      <c r="P1163" s="257">
        <v>6.41</v>
      </c>
      <c r="Q1163" s="257">
        <v>6.41</v>
      </c>
      <c r="R1163" s="257">
        <v>6.41</v>
      </c>
      <c r="S1163" s="257">
        <v>317.8</v>
      </c>
      <c r="T1163" s="257">
        <v>317.8</v>
      </c>
      <c r="U1163" s="257">
        <v>317.8</v>
      </c>
      <c r="V1163" s="277">
        <v>3.78</v>
      </c>
      <c r="W1163" s="277">
        <v>3.78</v>
      </c>
      <c r="X1163" s="277">
        <v>3.78</v>
      </c>
      <c r="Y1163" s="277">
        <v>15</v>
      </c>
      <c r="Z1163" s="277">
        <v>15</v>
      </c>
      <c r="AA1163" s="277">
        <v>15</v>
      </c>
      <c r="AB1163" s="277">
        <v>-0.29099999999999998</v>
      </c>
      <c r="AC1163" s="277">
        <v>-0.29099999999999998</v>
      </c>
      <c r="AD1163" s="277">
        <v>-0.29099999999999998</v>
      </c>
      <c r="AE1163" s="277" t="s">
        <v>52</v>
      </c>
      <c r="AF1163" s="277">
        <v>58.12</v>
      </c>
      <c r="AG1163" s="277">
        <v>2.9135357642312415E-6</v>
      </c>
      <c r="AH1163" s="277">
        <v>0.2</v>
      </c>
      <c r="AI1163" s="277">
        <v>4.5199999999999996</v>
      </c>
      <c r="AJ1163" s="277">
        <v>4.5</v>
      </c>
      <c r="AK1163" s="279"/>
      <c r="AL1163" s="260"/>
      <c r="AM1163" s="280">
        <f t="shared" si="222"/>
        <v>0</v>
      </c>
    </row>
    <row r="1164" spans="1:39" x14ac:dyDescent="0.25">
      <c r="A1164" s="276" t="s">
        <v>127</v>
      </c>
      <c r="B1164" s="276"/>
      <c r="C1164" s="277">
        <v>2.89378</v>
      </c>
      <c r="D1164" s="277"/>
      <c r="E1164" s="277">
        <f t="shared" si="221"/>
        <v>0</v>
      </c>
      <c r="F1164" s="277"/>
      <c r="G1164" s="277">
        <v>2.0699999999999998</v>
      </c>
      <c r="H1164" s="277">
        <v>36987</v>
      </c>
      <c r="I1164" s="277">
        <v>71</v>
      </c>
      <c r="J1164" s="277">
        <v>29</v>
      </c>
      <c r="K1164" s="277">
        <v>63.456000000000003</v>
      </c>
      <c r="L1164" s="277">
        <v>1.9151</v>
      </c>
      <c r="M1164" s="277">
        <v>-0.189</v>
      </c>
      <c r="N1164" s="257">
        <v>0.36699999999999999</v>
      </c>
      <c r="O1164" s="257">
        <v>1.2552000000000001</v>
      </c>
      <c r="P1164" s="257">
        <v>6.41</v>
      </c>
      <c r="Q1164" s="257">
        <v>6.41</v>
      </c>
      <c r="R1164" s="257">
        <v>6.41</v>
      </c>
      <c r="S1164" s="257">
        <v>317.8</v>
      </c>
      <c r="T1164" s="257">
        <v>317.8</v>
      </c>
      <c r="U1164" s="257">
        <v>317.8</v>
      </c>
      <c r="V1164" s="277">
        <v>3.78</v>
      </c>
      <c r="W1164" s="277">
        <v>3.78</v>
      </c>
      <c r="X1164" s="277">
        <v>3.78</v>
      </c>
      <c r="Y1164" s="277">
        <v>15</v>
      </c>
      <c r="Z1164" s="277">
        <v>15</v>
      </c>
      <c r="AA1164" s="277">
        <v>15</v>
      </c>
      <c r="AB1164" s="277">
        <v>-0.29099999999999998</v>
      </c>
      <c r="AC1164" s="277">
        <v>-0.29099999999999998</v>
      </c>
      <c r="AD1164" s="277">
        <v>-0.29099999999999998</v>
      </c>
      <c r="AE1164" s="277" t="s">
        <v>58</v>
      </c>
      <c r="AF1164" s="277">
        <v>58.12</v>
      </c>
      <c r="AG1164" s="277">
        <v>3.1459786150702568E-6</v>
      </c>
      <c r="AH1164" s="277">
        <v>0.183</v>
      </c>
      <c r="AI1164" s="277">
        <v>4.8</v>
      </c>
      <c r="AJ1164" s="277">
        <v>4.42</v>
      </c>
      <c r="AK1164" s="279"/>
      <c r="AL1164" s="260"/>
      <c r="AM1164" s="280">
        <f t="shared" si="222"/>
        <v>0</v>
      </c>
    </row>
    <row r="1165" spans="1:39" x14ac:dyDescent="0.25">
      <c r="A1165" s="276" t="s">
        <v>127</v>
      </c>
      <c r="B1165" s="276"/>
      <c r="C1165" s="277">
        <v>2.89378</v>
      </c>
      <c r="D1165" s="276">
        <v>3.0792599999999997</v>
      </c>
      <c r="E1165" s="277">
        <f t="shared" ref="E1165:E1168" si="223">D1165/C1165</f>
        <v>1.064096095764018</v>
      </c>
      <c r="F1165" s="277"/>
      <c r="G1165" s="277">
        <v>2.0699999999999998</v>
      </c>
      <c r="H1165" s="277">
        <v>36987</v>
      </c>
      <c r="I1165" s="277">
        <v>71</v>
      </c>
      <c r="J1165" s="277">
        <v>29</v>
      </c>
      <c r="K1165" s="277">
        <v>63.456000000000003</v>
      </c>
      <c r="L1165" s="277">
        <v>1.9151</v>
      </c>
      <c r="M1165" s="277">
        <v>-0.189</v>
      </c>
      <c r="N1165" s="257">
        <v>0.36699999999999999</v>
      </c>
      <c r="O1165" s="257">
        <v>1.2552000000000001</v>
      </c>
      <c r="P1165" s="257">
        <v>6.41</v>
      </c>
      <c r="Q1165" s="257">
        <v>6.41</v>
      </c>
      <c r="R1165" s="257">
        <v>6.41</v>
      </c>
      <c r="S1165" s="257">
        <v>317.8</v>
      </c>
      <c r="T1165" s="257">
        <v>317.8</v>
      </c>
      <c r="U1165" s="257">
        <v>317.8</v>
      </c>
      <c r="V1165" s="277">
        <v>3.78</v>
      </c>
      <c r="W1165" s="277">
        <v>3.78</v>
      </c>
      <c r="X1165" s="277">
        <v>3.78</v>
      </c>
      <c r="Y1165" s="277">
        <v>15</v>
      </c>
      <c r="Z1165" s="277">
        <v>15</v>
      </c>
      <c r="AA1165" s="277">
        <v>15</v>
      </c>
      <c r="AB1165" s="277">
        <v>-0.29099999999999998</v>
      </c>
      <c r="AC1165" s="277">
        <v>-0.29099999999999998</v>
      </c>
      <c r="AD1165" s="277">
        <v>-0.29099999999999998</v>
      </c>
      <c r="AE1165" s="277" t="s">
        <v>53</v>
      </c>
      <c r="AF1165" s="277">
        <v>83.8</v>
      </c>
      <c r="AG1165" s="277"/>
      <c r="AH1165" s="277">
        <v>5.0000000000000001E-3</v>
      </c>
      <c r="AI1165" s="277">
        <v>4</v>
      </c>
      <c r="AJ1165" s="277">
        <v>3.69</v>
      </c>
      <c r="AK1165" s="283">
        <v>3.1500000000000001E-12</v>
      </c>
      <c r="AL1165" s="260"/>
      <c r="AM1165" s="280">
        <f t="shared" si="222"/>
        <v>0</v>
      </c>
    </row>
    <row r="1166" spans="1:39" x14ac:dyDescent="0.25">
      <c r="A1166" s="276" t="s">
        <v>127</v>
      </c>
      <c r="B1166" s="276"/>
      <c r="C1166" s="277">
        <v>2.89378</v>
      </c>
      <c r="D1166" s="276">
        <v>3.1284900000000002</v>
      </c>
      <c r="E1166" s="277">
        <f t="shared" si="223"/>
        <v>1.0811084463919165</v>
      </c>
      <c r="F1166" s="277"/>
      <c r="G1166" s="277">
        <v>2.0699999999999998</v>
      </c>
      <c r="H1166" s="277">
        <v>36987</v>
      </c>
      <c r="I1166" s="277">
        <v>71</v>
      </c>
      <c r="J1166" s="277">
        <v>29</v>
      </c>
      <c r="K1166" s="277">
        <v>63.456000000000003</v>
      </c>
      <c r="L1166" s="277">
        <v>1.9151</v>
      </c>
      <c r="M1166" s="277">
        <v>-0.189</v>
      </c>
      <c r="N1166" s="257">
        <v>0.36699999999999999</v>
      </c>
      <c r="O1166" s="257">
        <v>1.2552000000000001</v>
      </c>
      <c r="P1166" s="257">
        <v>6.41</v>
      </c>
      <c r="Q1166" s="257">
        <v>6.41</v>
      </c>
      <c r="R1166" s="257">
        <v>6.41</v>
      </c>
      <c r="S1166" s="257">
        <v>317.8</v>
      </c>
      <c r="T1166" s="257">
        <v>317.8</v>
      </c>
      <c r="U1166" s="257">
        <v>317.8</v>
      </c>
      <c r="V1166" s="277">
        <v>3.78</v>
      </c>
      <c r="W1166" s="277">
        <v>3.78</v>
      </c>
      <c r="X1166" s="277">
        <v>3.78</v>
      </c>
      <c r="Y1166" s="277">
        <v>15</v>
      </c>
      <c r="Z1166" s="277">
        <v>15</v>
      </c>
      <c r="AA1166" s="277">
        <v>15</v>
      </c>
      <c r="AB1166" s="277">
        <v>-0.29099999999999998</v>
      </c>
      <c r="AC1166" s="277">
        <v>-0.29099999999999998</v>
      </c>
      <c r="AD1166" s="277">
        <v>-0.29099999999999998</v>
      </c>
      <c r="AE1166" s="277" t="s">
        <v>54</v>
      </c>
      <c r="AF1166" s="277">
        <v>131.29</v>
      </c>
      <c r="AG1166" s="277"/>
      <c r="AH1166" s="277">
        <v>8.0000000000000002E-3</v>
      </c>
      <c r="AI1166" s="277">
        <v>4.0999999999999996</v>
      </c>
      <c r="AJ1166" s="277">
        <v>4.0999999999999996</v>
      </c>
      <c r="AK1166" s="283">
        <v>1.2299999999999999E-17</v>
      </c>
      <c r="AL1166" s="260"/>
      <c r="AM1166" s="280">
        <f t="shared" si="222"/>
        <v>0</v>
      </c>
    </row>
    <row r="1167" spans="1:39" x14ac:dyDescent="0.25">
      <c r="A1167" s="276" t="s">
        <v>127</v>
      </c>
      <c r="B1167" s="276"/>
      <c r="C1167" s="277">
        <v>2.89378</v>
      </c>
      <c r="D1167" s="276"/>
      <c r="E1167" s="277">
        <f t="shared" si="223"/>
        <v>0</v>
      </c>
      <c r="F1167" s="277"/>
      <c r="G1167" s="277">
        <v>2.0699999999999998</v>
      </c>
      <c r="H1167" s="277">
        <v>36987</v>
      </c>
      <c r="I1167" s="277">
        <v>71</v>
      </c>
      <c r="J1167" s="277">
        <v>29</v>
      </c>
      <c r="K1167" s="277">
        <v>63.456000000000003</v>
      </c>
      <c r="L1167" s="277">
        <v>1.9151</v>
      </c>
      <c r="M1167" s="277">
        <v>-0.189</v>
      </c>
      <c r="N1167" s="257">
        <v>0.36699999999999999</v>
      </c>
      <c r="O1167" s="257">
        <v>1.2552000000000001</v>
      </c>
      <c r="P1167" s="257">
        <v>6.41</v>
      </c>
      <c r="Q1167" s="257">
        <v>6.41</v>
      </c>
      <c r="R1167" s="257">
        <v>6.41</v>
      </c>
      <c r="S1167" s="257">
        <v>317.8</v>
      </c>
      <c r="T1167" s="257">
        <v>317.8</v>
      </c>
      <c r="U1167" s="257">
        <v>317.8</v>
      </c>
      <c r="V1167" s="277">
        <v>3.78</v>
      </c>
      <c r="W1167" s="277">
        <v>3.78</v>
      </c>
      <c r="X1167" s="277">
        <v>3.78</v>
      </c>
      <c r="Y1167" s="277">
        <v>15</v>
      </c>
      <c r="Z1167" s="277">
        <v>15</v>
      </c>
      <c r="AA1167" s="277">
        <v>15</v>
      </c>
      <c r="AB1167" s="277">
        <v>-0.29099999999999998</v>
      </c>
      <c r="AC1167" s="277">
        <v>-0.29099999999999998</v>
      </c>
      <c r="AD1167" s="277">
        <v>-0.29099999999999998</v>
      </c>
      <c r="AE1167" s="277" t="s">
        <v>55</v>
      </c>
      <c r="AF1167" s="277">
        <v>146.06</v>
      </c>
      <c r="AG1167" s="277"/>
      <c r="AH1167" s="277">
        <v>0.21</v>
      </c>
      <c r="AI1167" s="277">
        <v>5.13</v>
      </c>
      <c r="AJ1167" s="277">
        <v>5.0999999999999996</v>
      </c>
      <c r="AK1167" s="279"/>
      <c r="AL1167" s="260"/>
      <c r="AM1167" s="280">
        <f t="shared" si="222"/>
        <v>0</v>
      </c>
    </row>
    <row r="1168" spans="1:39" x14ac:dyDescent="0.25">
      <c r="A1168" s="276" t="s">
        <v>127</v>
      </c>
      <c r="B1168" s="276"/>
      <c r="C1168" s="277">
        <v>2.89378</v>
      </c>
      <c r="D1168" s="277"/>
      <c r="E1168" s="277">
        <f t="shared" si="223"/>
        <v>0</v>
      </c>
      <c r="F1168" s="277"/>
      <c r="G1168" s="277">
        <v>2.0699999999999998</v>
      </c>
      <c r="H1168" s="277">
        <v>36987</v>
      </c>
      <c r="I1168" s="277">
        <v>71</v>
      </c>
      <c r="J1168" s="277">
        <v>29</v>
      </c>
      <c r="K1168" s="277">
        <v>63.456000000000003</v>
      </c>
      <c r="L1168" s="277">
        <v>1.9151</v>
      </c>
      <c r="M1168" s="277">
        <v>-0.189</v>
      </c>
      <c r="N1168" s="257">
        <v>0.36699999999999999</v>
      </c>
      <c r="O1168" s="257">
        <v>1.2552000000000001</v>
      </c>
      <c r="P1168" s="257">
        <v>6.41</v>
      </c>
      <c r="Q1168" s="257">
        <v>6.41</v>
      </c>
      <c r="R1168" s="257">
        <v>6.41</v>
      </c>
      <c r="S1168" s="257">
        <v>317.8</v>
      </c>
      <c r="T1168" s="257">
        <v>317.8</v>
      </c>
      <c r="U1168" s="257">
        <v>317.8</v>
      </c>
      <c r="V1168" s="277">
        <v>3.78</v>
      </c>
      <c r="W1168" s="277">
        <v>3.78</v>
      </c>
      <c r="X1168" s="277">
        <v>3.78</v>
      </c>
      <c r="Y1168" s="277">
        <v>15</v>
      </c>
      <c r="Z1168" s="277">
        <v>15</v>
      </c>
      <c r="AA1168" s="277">
        <v>15</v>
      </c>
      <c r="AB1168" s="277">
        <v>-0.29099999999999998</v>
      </c>
      <c r="AC1168" s="277">
        <v>-0.29099999999999998</v>
      </c>
      <c r="AD1168" s="277">
        <v>-0.29099999999999998</v>
      </c>
      <c r="AE1168" s="277" t="s">
        <v>56</v>
      </c>
      <c r="AF1168" s="277">
        <v>222</v>
      </c>
      <c r="AG1168" s="277"/>
      <c r="AH1168" s="277">
        <v>8.0000000000000002E-3</v>
      </c>
      <c r="AI1168" s="277">
        <v>4.2</v>
      </c>
      <c r="AJ1168" s="277">
        <v>4.2</v>
      </c>
      <c r="AK1168" s="279">
        <v>3.4300000000000001E-20</v>
      </c>
      <c r="AL1168" s="260"/>
      <c r="AM1168" s="280">
        <f t="shared" si="222"/>
        <v>0</v>
      </c>
    </row>
    <row r="1169" spans="1:39" x14ac:dyDescent="0.25">
      <c r="A1169" s="192" t="s">
        <v>128</v>
      </c>
      <c r="B1169" s="192"/>
      <c r="C1169" s="193">
        <v>2.99</v>
      </c>
      <c r="D1169" s="193">
        <v>3.00007</v>
      </c>
      <c r="E1169" s="193">
        <f t="shared" si="221"/>
        <v>1.0033678929765886</v>
      </c>
      <c r="F1169" s="193"/>
      <c r="G1169" s="193">
        <v>2.294</v>
      </c>
      <c r="H1169" s="193">
        <v>36233</v>
      </c>
      <c r="I1169" s="193">
        <v>92</v>
      </c>
      <c r="J1169" s="193">
        <v>48</v>
      </c>
      <c r="K1169" s="193">
        <v>112.411</v>
      </c>
      <c r="L1169" s="193">
        <v>1.1732</v>
      </c>
      <c r="M1169" s="193">
        <v>-0.16900000000000001</v>
      </c>
      <c r="N1169" s="193">
        <v>0.36699999999999999</v>
      </c>
      <c r="O1169" s="193">
        <v>1.2552000000000001</v>
      </c>
      <c r="P1169" s="193">
        <v>6.41</v>
      </c>
      <c r="Q1169" s="193">
        <v>6.41</v>
      </c>
      <c r="R1169" s="193">
        <v>6.41</v>
      </c>
      <c r="S1169" s="193">
        <v>317.8</v>
      </c>
      <c r="T1169" s="193">
        <v>317.8</v>
      </c>
      <c r="U1169" s="193">
        <v>317.8</v>
      </c>
      <c r="V1169" s="193">
        <v>3.78</v>
      </c>
      <c r="W1169" s="193">
        <v>3.78</v>
      </c>
      <c r="X1169" s="193">
        <v>3.78</v>
      </c>
      <c r="Y1169" s="193">
        <v>15</v>
      </c>
      <c r="Z1169" s="193">
        <v>15</v>
      </c>
      <c r="AA1169" s="193">
        <v>15</v>
      </c>
      <c r="AB1169" s="193">
        <v>-0.24199999999999999</v>
      </c>
      <c r="AC1169" s="193">
        <v>-0.24199999999999999</v>
      </c>
      <c r="AD1169" s="193">
        <v>-0.24199999999999999</v>
      </c>
      <c r="AE1169" s="193" t="s">
        <v>42</v>
      </c>
      <c r="AF1169" s="193">
        <v>4.0019999999999998</v>
      </c>
      <c r="AG1169" s="194">
        <v>1.213598928416634E-4</v>
      </c>
      <c r="AH1169" s="193">
        <v>-0.39</v>
      </c>
      <c r="AI1169" s="193">
        <v>2.66</v>
      </c>
      <c r="AJ1169" s="193">
        <v>2.6</v>
      </c>
      <c r="AK1169" s="195">
        <v>4.1000000000000003E-8</v>
      </c>
      <c r="AL1169" s="242"/>
      <c r="AM1169" s="197">
        <f t="shared" si="222"/>
        <v>0</v>
      </c>
    </row>
    <row r="1170" spans="1:39" x14ac:dyDescent="0.25">
      <c r="A1170" s="192" t="s">
        <v>128</v>
      </c>
      <c r="B1170" s="192"/>
      <c r="C1170" s="193">
        <v>2.99</v>
      </c>
      <c r="D1170" s="193">
        <v>3.0081899999999999</v>
      </c>
      <c r="E1170" s="193">
        <f t="shared" si="221"/>
        <v>1.0060836120401337</v>
      </c>
      <c r="F1170" s="193"/>
      <c r="G1170" s="193">
        <v>2.294</v>
      </c>
      <c r="H1170" s="193">
        <v>36233</v>
      </c>
      <c r="I1170" s="193">
        <v>92</v>
      </c>
      <c r="J1170" s="193">
        <v>48</v>
      </c>
      <c r="K1170" s="193">
        <v>112.411</v>
      </c>
      <c r="L1170" s="193">
        <v>1.1732</v>
      </c>
      <c r="M1170" s="193">
        <v>-0.16900000000000001</v>
      </c>
      <c r="N1170" s="193">
        <v>0.36699999999999999</v>
      </c>
      <c r="O1170" s="193">
        <v>1.2552000000000001</v>
      </c>
      <c r="P1170" s="193">
        <v>6.41</v>
      </c>
      <c r="Q1170" s="193">
        <v>6.41</v>
      </c>
      <c r="R1170" s="193">
        <v>6.41</v>
      </c>
      <c r="S1170" s="193">
        <v>317.8</v>
      </c>
      <c r="T1170" s="193">
        <v>317.8</v>
      </c>
      <c r="U1170" s="193">
        <v>317.8</v>
      </c>
      <c r="V1170" s="193">
        <v>3.78</v>
      </c>
      <c r="W1170" s="193">
        <v>3.78</v>
      </c>
      <c r="X1170" s="193">
        <v>3.78</v>
      </c>
      <c r="Y1170" s="193">
        <v>15</v>
      </c>
      <c r="Z1170" s="193">
        <v>15</v>
      </c>
      <c r="AA1170" s="193">
        <v>15</v>
      </c>
      <c r="AB1170" s="193">
        <v>-0.24199999999999999</v>
      </c>
      <c r="AC1170" s="193">
        <v>-0.24199999999999999</v>
      </c>
      <c r="AD1170" s="193">
        <v>-0.24199999999999999</v>
      </c>
      <c r="AE1170" s="193" t="s">
        <v>43</v>
      </c>
      <c r="AF1170" s="193">
        <v>2.0099999999999998</v>
      </c>
      <c r="AG1170" s="194">
        <v>1.0828692705685033E-4</v>
      </c>
      <c r="AH1170" s="193">
        <v>-0.217</v>
      </c>
      <c r="AI1170" s="193">
        <v>2.76</v>
      </c>
      <c r="AJ1170" s="193">
        <v>2.89</v>
      </c>
      <c r="AK1170" s="195">
        <v>2.0999999999999999E-8</v>
      </c>
      <c r="AL1170" s="242">
        <v>1.4999999999999999E-2</v>
      </c>
      <c r="AM1170" s="197">
        <f t="shared" si="222"/>
        <v>31499.999999999996</v>
      </c>
    </row>
    <row r="1171" spans="1:39" x14ac:dyDescent="0.25">
      <c r="A1171" s="192" t="s">
        <v>128</v>
      </c>
      <c r="B1171" s="192"/>
      <c r="C1171" s="193">
        <v>2.99</v>
      </c>
      <c r="D1171" s="193">
        <v>3.0266299999999999</v>
      </c>
      <c r="E1171" s="193">
        <f t="shared" si="221"/>
        <v>1.0122508361204012</v>
      </c>
      <c r="F1171" s="193"/>
      <c r="G1171" s="193">
        <v>2.294</v>
      </c>
      <c r="H1171" s="193">
        <v>36233</v>
      </c>
      <c r="I1171" s="193">
        <v>92</v>
      </c>
      <c r="J1171" s="193">
        <v>48</v>
      </c>
      <c r="K1171" s="193">
        <v>112.411</v>
      </c>
      <c r="L1171" s="193">
        <v>1.1732</v>
      </c>
      <c r="M1171" s="193">
        <v>-0.16900000000000001</v>
      </c>
      <c r="N1171" s="193">
        <v>0.36699999999999999</v>
      </c>
      <c r="O1171" s="193">
        <v>1.2552000000000001</v>
      </c>
      <c r="P1171" s="193">
        <v>6.41</v>
      </c>
      <c r="Q1171" s="193">
        <v>6.41</v>
      </c>
      <c r="R1171" s="193">
        <v>6.41</v>
      </c>
      <c r="S1171" s="193">
        <v>317.8</v>
      </c>
      <c r="T1171" s="193">
        <v>317.8</v>
      </c>
      <c r="U1171" s="193">
        <v>317.8</v>
      </c>
      <c r="V1171" s="193">
        <v>3.78</v>
      </c>
      <c r="W1171" s="193">
        <v>3.78</v>
      </c>
      <c r="X1171" s="193">
        <v>3.78</v>
      </c>
      <c r="Y1171" s="193">
        <v>15</v>
      </c>
      <c r="Z1171" s="193">
        <v>15</v>
      </c>
      <c r="AA1171" s="193">
        <v>15</v>
      </c>
      <c r="AB1171" s="193">
        <v>-0.24199999999999999</v>
      </c>
      <c r="AC1171" s="193">
        <v>-0.24199999999999999</v>
      </c>
      <c r="AD1171" s="193">
        <v>-0.24199999999999999</v>
      </c>
      <c r="AE1171" s="193" t="s">
        <v>44</v>
      </c>
      <c r="AF1171" s="193">
        <v>31.998999999999999</v>
      </c>
      <c r="AG1171" s="194">
        <v>1.5402755908922099E-5</v>
      </c>
      <c r="AH1171" s="193">
        <v>2.1999999999999999E-2</v>
      </c>
      <c r="AI1171" s="193">
        <v>2.94</v>
      </c>
      <c r="AJ1171" s="193">
        <v>3.46</v>
      </c>
      <c r="AK1171" s="195">
        <v>1.1599999999999999E-9</v>
      </c>
      <c r="AL1171" s="242"/>
      <c r="AM1171" s="197">
        <f t="shared" si="222"/>
        <v>0</v>
      </c>
    </row>
    <row r="1172" spans="1:39" x14ac:dyDescent="0.25">
      <c r="A1172" s="192" t="s">
        <v>128</v>
      </c>
      <c r="B1172" s="192"/>
      <c r="C1172" s="193">
        <v>2.99</v>
      </c>
      <c r="D1172" s="192">
        <v>2.9996399999999994</v>
      </c>
      <c r="E1172" s="193">
        <f t="shared" si="221"/>
        <v>1.0032240802675583</v>
      </c>
      <c r="F1172" s="193"/>
      <c r="G1172" s="193">
        <v>2.294</v>
      </c>
      <c r="H1172" s="193">
        <v>36233</v>
      </c>
      <c r="I1172" s="193">
        <v>92</v>
      </c>
      <c r="J1172" s="193">
        <v>48</v>
      </c>
      <c r="K1172" s="193">
        <v>112.411</v>
      </c>
      <c r="L1172" s="193">
        <v>1.1732</v>
      </c>
      <c r="M1172" s="193">
        <v>-0.16900000000000001</v>
      </c>
      <c r="N1172" s="193">
        <v>0.36699999999999999</v>
      </c>
      <c r="O1172" s="193">
        <v>1.2552000000000001</v>
      </c>
      <c r="P1172" s="193">
        <v>6.41</v>
      </c>
      <c r="Q1172" s="193">
        <v>6.41</v>
      </c>
      <c r="R1172" s="193">
        <v>6.41</v>
      </c>
      <c r="S1172" s="193">
        <v>317.8</v>
      </c>
      <c r="T1172" s="193">
        <v>317.8</v>
      </c>
      <c r="U1172" s="193">
        <v>317.8</v>
      </c>
      <c r="V1172" s="193">
        <v>3.78</v>
      </c>
      <c r="W1172" s="193">
        <v>3.78</v>
      </c>
      <c r="X1172" s="193">
        <v>3.78</v>
      </c>
      <c r="Y1172" s="193">
        <v>15</v>
      </c>
      <c r="Z1172" s="193">
        <v>15</v>
      </c>
      <c r="AA1172" s="193">
        <v>15</v>
      </c>
      <c r="AB1172" s="193">
        <v>-0.24199999999999999</v>
      </c>
      <c r="AC1172" s="193">
        <v>-0.24199999999999999</v>
      </c>
      <c r="AD1172" s="193">
        <v>-0.24199999999999999</v>
      </c>
      <c r="AE1172" s="193" t="s">
        <v>45</v>
      </c>
      <c r="AF1172" s="193">
        <v>44.01</v>
      </c>
      <c r="AG1172" s="194">
        <v>8.9625087063364713E-6</v>
      </c>
      <c r="AH1172" s="193">
        <v>0.22500000000000001</v>
      </c>
      <c r="AI1172" s="193">
        <v>3.24</v>
      </c>
      <c r="AJ1172" s="193">
        <v>3.3</v>
      </c>
      <c r="AK1172" s="195">
        <v>1.0000000000000001E-9</v>
      </c>
      <c r="AL1172" s="242">
        <v>17.035164648974018</v>
      </c>
      <c r="AM1172" s="197">
        <f t="shared" si="222"/>
        <v>1703516.4648974019</v>
      </c>
    </row>
    <row r="1173" spans="1:39" x14ac:dyDescent="0.25">
      <c r="A1173" s="192" t="s">
        <v>128</v>
      </c>
      <c r="B1173" s="192"/>
      <c r="C1173" s="193">
        <v>2.99</v>
      </c>
      <c r="D1173" s="192">
        <v>3.0497500000000004</v>
      </c>
      <c r="E1173" s="193">
        <f t="shared" si="221"/>
        <v>1.0199832775919733</v>
      </c>
      <c r="F1173" s="193"/>
      <c r="G1173" s="193">
        <v>2.294</v>
      </c>
      <c r="H1173" s="193">
        <v>36233</v>
      </c>
      <c r="I1173" s="193">
        <v>92</v>
      </c>
      <c r="J1173" s="193">
        <v>48</v>
      </c>
      <c r="K1173" s="193">
        <v>112.411</v>
      </c>
      <c r="L1173" s="193">
        <v>1.1732</v>
      </c>
      <c r="M1173" s="193">
        <v>-0.16900000000000001</v>
      </c>
      <c r="N1173" s="193">
        <v>0.36699999999999999</v>
      </c>
      <c r="O1173" s="193">
        <v>1.2552000000000001</v>
      </c>
      <c r="P1173" s="193">
        <v>6.41</v>
      </c>
      <c r="Q1173" s="193">
        <v>6.41</v>
      </c>
      <c r="R1173" s="193">
        <v>6.41</v>
      </c>
      <c r="S1173" s="193">
        <v>317.8</v>
      </c>
      <c r="T1173" s="193">
        <v>317.8</v>
      </c>
      <c r="U1173" s="193">
        <v>317.8</v>
      </c>
      <c r="V1173" s="193">
        <v>3.78</v>
      </c>
      <c r="W1173" s="193">
        <v>3.78</v>
      </c>
      <c r="X1173" s="193">
        <v>3.78</v>
      </c>
      <c r="Y1173" s="193">
        <v>15</v>
      </c>
      <c r="Z1173" s="193">
        <v>15</v>
      </c>
      <c r="AA1173" s="193">
        <v>15</v>
      </c>
      <c r="AB1173" s="193">
        <v>-0.24199999999999999</v>
      </c>
      <c r="AC1173" s="193">
        <v>-0.24199999999999999</v>
      </c>
      <c r="AD1173" s="193">
        <v>-0.24199999999999999</v>
      </c>
      <c r="AE1173" s="193" t="s">
        <v>46</v>
      </c>
      <c r="AF1173" s="193">
        <v>28</v>
      </c>
      <c r="AG1173" s="194">
        <v>1.4859953853764374E-5</v>
      </c>
      <c r="AH1173" s="193">
        <v>3.6999999999999998E-2</v>
      </c>
      <c r="AI1173" s="193">
        <v>3.13</v>
      </c>
      <c r="AJ1173" s="193">
        <v>3.64</v>
      </c>
      <c r="AK1173" s="199">
        <v>4.0000000000000001E-10</v>
      </c>
      <c r="AL1173" s="242">
        <v>0.52108677907039136</v>
      </c>
      <c r="AM1173" s="197">
        <f t="shared" si="222"/>
        <v>20843.471162815655</v>
      </c>
    </row>
    <row r="1174" spans="1:39" x14ac:dyDescent="0.25">
      <c r="A1174" s="192" t="s">
        <v>128</v>
      </c>
      <c r="B1174" s="192"/>
      <c r="C1174" s="193">
        <v>2.99</v>
      </c>
      <c r="D1174" s="192">
        <v>3.1075699999999999</v>
      </c>
      <c r="E1174" s="193">
        <f t="shared" si="221"/>
        <v>1.0393210702341136</v>
      </c>
      <c r="F1174" s="193"/>
      <c r="G1174" s="193">
        <v>2.294</v>
      </c>
      <c r="H1174" s="193">
        <v>36233</v>
      </c>
      <c r="I1174" s="193">
        <v>92</v>
      </c>
      <c r="J1174" s="193">
        <v>48</v>
      </c>
      <c r="K1174" s="193">
        <v>112.411</v>
      </c>
      <c r="L1174" s="193">
        <v>1.1732</v>
      </c>
      <c r="M1174" s="193">
        <v>-0.16900000000000001</v>
      </c>
      <c r="N1174" s="193">
        <v>0.36699999999999999</v>
      </c>
      <c r="O1174" s="193">
        <v>1.2552000000000001</v>
      </c>
      <c r="P1174" s="193">
        <v>6.41</v>
      </c>
      <c r="Q1174" s="193">
        <v>6.41</v>
      </c>
      <c r="R1174" s="193">
        <v>6.41</v>
      </c>
      <c r="S1174" s="193">
        <v>317.8</v>
      </c>
      <c r="T1174" s="193">
        <v>317.8</v>
      </c>
      <c r="U1174" s="193">
        <v>317.8</v>
      </c>
      <c r="V1174" s="193">
        <v>3.78</v>
      </c>
      <c r="W1174" s="193">
        <v>3.78</v>
      </c>
      <c r="X1174" s="193">
        <v>3.78</v>
      </c>
      <c r="Y1174" s="193">
        <v>15</v>
      </c>
      <c r="Z1174" s="193">
        <v>15</v>
      </c>
      <c r="AA1174" s="193">
        <v>15</v>
      </c>
      <c r="AB1174" s="193">
        <v>-0.24199999999999999</v>
      </c>
      <c r="AC1174" s="193">
        <v>-0.24199999999999999</v>
      </c>
      <c r="AD1174" s="193">
        <v>-0.24199999999999999</v>
      </c>
      <c r="AE1174" s="193" t="s">
        <v>47</v>
      </c>
      <c r="AF1174" s="193">
        <v>16.04</v>
      </c>
      <c r="AG1174" s="194">
        <v>1.6328551327402565E-5</v>
      </c>
      <c r="AH1174" s="193">
        <v>1.0999999999999999E-2</v>
      </c>
      <c r="AI1174" s="193">
        <v>3.25</v>
      </c>
      <c r="AJ1174" s="193">
        <v>3.8</v>
      </c>
      <c r="AK1174" s="199">
        <v>1.2000000000000001E-11</v>
      </c>
      <c r="AL1174" s="242">
        <v>7.2152092622057085</v>
      </c>
      <c r="AM1174" s="197">
        <f t="shared" si="222"/>
        <v>8658.2511146468514</v>
      </c>
    </row>
    <row r="1175" spans="1:39" x14ac:dyDescent="0.25">
      <c r="A1175" s="192" t="s">
        <v>128</v>
      </c>
      <c r="B1175" s="192"/>
      <c r="C1175" s="193">
        <v>2.99</v>
      </c>
      <c r="D1175" s="192">
        <v>3.1169600000000006</v>
      </c>
      <c r="E1175" s="193">
        <f t="shared" si="221"/>
        <v>1.0424615384615386</v>
      </c>
      <c r="F1175" s="193"/>
      <c r="G1175" s="193">
        <v>2.294</v>
      </c>
      <c r="H1175" s="193">
        <v>36233</v>
      </c>
      <c r="I1175" s="193">
        <v>92</v>
      </c>
      <c r="J1175" s="193">
        <v>48</v>
      </c>
      <c r="K1175" s="193">
        <v>112.411</v>
      </c>
      <c r="L1175" s="193">
        <v>1.1732</v>
      </c>
      <c r="M1175" s="193">
        <v>-0.16900000000000001</v>
      </c>
      <c r="N1175" s="193">
        <v>0.36699999999999999</v>
      </c>
      <c r="O1175" s="193">
        <v>1.2552000000000001</v>
      </c>
      <c r="P1175" s="193">
        <v>6.41</v>
      </c>
      <c r="Q1175" s="193">
        <v>6.41</v>
      </c>
      <c r="R1175" s="193">
        <v>6.41</v>
      </c>
      <c r="S1175" s="193">
        <v>317.8</v>
      </c>
      <c r="T1175" s="193">
        <v>317.8</v>
      </c>
      <c r="U1175" s="193">
        <v>317.8</v>
      </c>
      <c r="V1175" s="193">
        <v>3.78</v>
      </c>
      <c r="W1175" s="193">
        <v>3.78</v>
      </c>
      <c r="X1175" s="193">
        <v>3.78</v>
      </c>
      <c r="Y1175" s="193">
        <v>15</v>
      </c>
      <c r="Z1175" s="193">
        <v>15</v>
      </c>
      <c r="AA1175" s="193">
        <v>15</v>
      </c>
      <c r="AB1175" s="193">
        <v>-0.24199999999999999</v>
      </c>
      <c r="AC1175" s="193">
        <v>-0.24199999999999999</v>
      </c>
      <c r="AD1175" s="193">
        <v>-0.24199999999999999</v>
      </c>
      <c r="AE1175" s="193" t="s">
        <v>48</v>
      </c>
      <c r="AF1175" s="193">
        <v>28.05</v>
      </c>
      <c r="AG1175" s="193">
        <v>8.597859657763983E-6</v>
      </c>
      <c r="AH1175" s="193">
        <v>8.6999999999999994E-2</v>
      </c>
      <c r="AI1175" s="193">
        <v>3.59</v>
      </c>
      <c r="AJ1175" s="193">
        <v>3.9</v>
      </c>
      <c r="AK1175" s="199">
        <v>6.6999999999999997E-13</v>
      </c>
      <c r="AL1175" s="242"/>
      <c r="AM1175" s="200">
        <f t="shared" si="222"/>
        <v>0</v>
      </c>
    </row>
    <row r="1176" spans="1:39" x14ac:dyDescent="0.25">
      <c r="A1176" s="192" t="s">
        <v>128</v>
      </c>
      <c r="B1176" s="192"/>
      <c r="C1176" s="193">
        <v>2.99</v>
      </c>
      <c r="D1176" s="192">
        <v>3.1291099999999998</v>
      </c>
      <c r="E1176" s="193">
        <f t="shared" si="221"/>
        <v>1.0465250836120401</v>
      </c>
      <c r="F1176" s="193"/>
      <c r="G1176" s="193">
        <v>2.294</v>
      </c>
      <c r="H1176" s="193">
        <v>36233</v>
      </c>
      <c r="I1176" s="193">
        <v>92</v>
      </c>
      <c r="J1176" s="193">
        <v>48</v>
      </c>
      <c r="K1176" s="193">
        <v>112.411</v>
      </c>
      <c r="L1176" s="193">
        <v>1.1732</v>
      </c>
      <c r="M1176" s="193">
        <v>-0.16900000000000001</v>
      </c>
      <c r="N1176" s="193">
        <v>0.36699999999999999</v>
      </c>
      <c r="O1176" s="193">
        <v>1.2552000000000001</v>
      </c>
      <c r="P1176" s="193">
        <v>6.41</v>
      </c>
      <c r="Q1176" s="193">
        <v>6.41</v>
      </c>
      <c r="R1176" s="193">
        <v>6.41</v>
      </c>
      <c r="S1176" s="193">
        <v>317.8</v>
      </c>
      <c r="T1176" s="193">
        <v>317.8</v>
      </c>
      <c r="U1176" s="193">
        <v>317.8</v>
      </c>
      <c r="V1176" s="193">
        <v>3.78</v>
      </c>
      <c r="W1176" s="193">
        <v>3.78</v>
      </c>
      <c r="X1176" s="193">
        <v>3.78</v>
      </c>
      <c r="Y1176" s="193">
        <v>15</v>
      </c>
      <c r="Z1176" s="193">
        <v>15</v>
      </c>
      <c r="AA1176" s="193">
        <v>15</v>
      </c>
      <c r="AB1176" s="193">
        <v>-0.24199999999999999</v>
      </c>
      <c r="AC1176" s="193">
        <v>-0.24199999999999999</v>
      </c>
      <c r="AD1176" s="193">
        <v>-0.24199999999999999</v>
      </c>
      <c r="AE1176" s="193" t="s">
        <v>49</v>
      </c>
      <c r="AF1176" s="193">
        <v>30.07</v>
      </c>
      <c r="AG1176" s="193">
        <v>7.4674534117532306E-6</v>
      </c>
      <c r="AH1176" s="193">
        <v>9.9000000000000005E-2</v>
      </c>
      <c r="AI1176" s="193">
        <v>3.72</v>
      </c>
      <c r="AJ1176" s="193">
        <v>4</v>
      </c>
      <c r="AK1176" s="283">
        <v>2.9999999999999998E-13</v>
      </c>
      <c r="AL1176" s="242"/>
      <c r="AM1176" s="200">
        <f t="shared" si="222"/>
        <v>0</v>
      </c>
    </row>
    <row r="1177" spans="1:39" x14ac:dyDescent="0.25">
      <c r="A1177" s="192" t="s">
        <v>128</v>
      </c>
      <c r="B1177" s="192"/>
      <c r="C1177" s="193">
        <v>2.99</v>
      </c>
      <c r="D1177" s="192">
        <v>3.1676200000000003</v>
      </c>
      <c r="E1177" s="193">
        <f t="shared" si="221"/>
        <v>1.0594046822742476</v>
      </c>
      <c r="F1177" s="193"/>
      <c r="G1177" s="193">
        <v>2.294</v>
      </c>
      <c r="H1177" s="193">
        <v>36233</v>
      </c>
      <c r="I1177" s="193">
        <v>92</v>
      </c>
      <c r="J1177" s="193">
        <v>48</v>
      </c>
      <c r="K1177" s="193">
        <v>112.411</v>
      </c>
      <c r="L1177" s="193">
        <v>1.1732</v>
      </c>
      <c r="M1177" s="193">
        <v>-0.16900000000000001</v>
      </c>
      <c r="N1177" s="193">
        <v>0.36699999999999999</v>
      </c>
      <c r="O1177" s="193">
        <v>1.2552000000000001</v>
      </c>
      <c r="P1177" s="193">
        <v>6.41</v>
      </c>
      <c r="Q1177" s="193">
        <v>6.41</v>
      </c>
      <c r="R1177" s="193">
        <v>6.41</v>
      </c>
      <c r="S1177" s="193">
        <v>317.8</v>
      </c>
      <c r="T1177" s="193">
        <v>317.8</v>
      </c>
      <c r="U1177" s="193">
        <v>317.8</v>
      </c>
      <c r="V1177" s="193">
        <v>3.78</v>
      </c>
      <c r="W1177" s="193">
        <v>3.78</v>
      </c>
      <c r="X1177" s="193">
        <v>3.78</v>
      </c>
      <c r="Y1177" s="193">
        <v>15</v>
      </c>
      <c r="Z1177" s="193">
        <v>15</v>
      </c>
      <c r="AA1177" s="193">
        <v>15</v>
      </c>
      <c r="AB1177" s="193">
        <v>-0.24199999999999999</v>
      </c>
      <c r="AC1177" s="193">
        <v>-0.24199999999999999</v>
      </c>
      <c r="AD1177" s="193">
        <v>-0.24199999999999999</v>
      </c>
      <c r="AE1177" s="193" t="s">
        <v>50</v>
      </c>
      <c r="AF1177" s="193">
        <v>42.08</v>
      </c>
      <c r="AG1177" s="193">
        <v>4.9578486170417476E-6</v>
      </c>
      <c r="AH1177" s="193">
        <v>0.14199999999999999</v>
      </c>
      <c r="AI1177" s="193">
        <v>4.03</v>
      </c>
      <c r="AJ1177" s="193">
        <v>4.5</v>
      </c>
      <c r="AK1177" s="283">
        <v>1.1200000000000001E-14</v>
      </c>
      <c r="AL1177" s="242"/>
      <c r="AM1177" s="200">
        <f t="shared" si="222"/>
        <v>0</v>
      </c>
    </row>
    <row r="1178" spans="1:39" x14ac:dyDescent="0.25">
      <c r="A1178" s="192" t="s">
        <v>128</v>
      </c>
      <c r="B1178" s="192"/>
      <c r="C1178" s="193">
        <v>2.99</v>
      </c>
      <c r="D1178" s="192">
        <v>3.2412100000000006</v>
      </c>
      <c r="E1178" s="193">
        <f t="shared" si="221"/>
        <v>1.0840167224080268</v>
      </c>
      <c r="F1178" s="193"/>
      <c r="G1178" s="193">
        <v>2.294</v>
      </c>
      <c r="H1178" s="193">
        <v>36233</v>
      </c>
      <c r="I1178" s="193">
        <v>92</v>
      </c>
      <c r="J1178" s="193">
        <v>48</v>
      </c>
      <c r="K1178" s="193">
        <v>112.411</v>
      </c>
      <c r="L1178" s="193">
        <v>1.1732</v>
      </c>
      <c r="M1178" s="193">
        <v>-0.16900000000000001</v>
      </c>
      <c r="N1178" s="193">
        <v>0.36699999999999999</v>
      </c>
      <c r="O1178" s="193">
        <v>1.2552000000000001</v>
      </c>
      <c r="P1178" s="193">
        <v>6.41</v>
      </c>
      <c r="Q1178" s="193">
        <v>6.41</v>
      </c>
      <c r="R1178" s="193">
        <v>6.41</v>
      </c>
      <c r="S1178" s="193">
        <v>317.8</v>
      </c>
      <c r="T1178" s="193">
        <v>317.8</v>
      </c>
      <c r="U1178" s="193">
        <v>317.8</v>
      </c>
      <c r="V1178" s="193">
        <v>3.78</v>
      </c>
      <c r="W1178" s="193">
        <v>3.78</v>
      </c>
      <c r="X1178" s="193">
        <v>3.78</v>
      </c>
      <c r="Y1178" s="193">
        <v>15</v>
      </c>
      <c r="Z1178" s="193">
        <v>15</v>
      </c>
      <c r="AA1178" s="193">
        <v>15</v>
      </c>
      <c r="AB1178" s="193">
        <v>-0.24199999999999999</v>
      </c>
      <c r="AC1178" s="193">
        <v>-0.24199999999999999</v>
      </c>
      <c r="AD1178" s="193">
        <v>-0.24199999999999999</v>
      </c>
      <c r="AE1178" s="193" t="s">
        <v>51</v>
      </c>
      <c r="AF1178" s="193">
        <v>44.1</v>
      </c>
      <c r="AG1178" s="193">
        <v>4.5187843755253608E-6</v>
      </c>
      <c r="AH1178" s="193">
        <v>0.152</v>
      </c>
      <c r="AI1178" s="193">
        <v>4.16</v>
      </c>
      <c r="AJ1178" s="193">
        <v>4.3</v>
      </c>
      <c r="AK1178" s="283">
        <v>1.7500000000000001E-16</v>
      </c>
      <c r="AL1178" s="242"/>
      <c r="AM1178" s="200">
        <f t="shared" si="222"/>
        <v>0</v>
      </c>
    </row>
    <row r="1179" spans="1:39" x14ac:dyDescent="0.25">
      <c r="A1179" s="192" t="s">
        <v>128</v>
      </c>
      <c r="B1179" s="192"/>
      <c r="C1179" s="193">
        <v>2.99</v>
      </c>
      <c r="D1179" s="192"/>
      <c r="E1179" s="193">
        <f t="shared" si="221"/>
        <v>0</v>
      </c>
      <c r="F1179" s="193"/>
      <c r="G1179" s="193">
        <v>2.294</v>
      </c>
      <c r="H1179" s="193">
        <v>36233</v>
      </c>
      <c r="I1179" s="193">
        <v>92</v>
      </c>
      <c r="J1179" s="193">
        <v>48</v>
      </c>
      <c r="K1179" s="193">
        <v>112.411</v>
      </c>
      <c r="L1179" s="193">
        <v>1.1732</v>
      </c>
      <c r="M1179" s="193">
        <v>-0.16900000000000001</v>
      </c>
      <c r="N1179" s="193">
        <v>0.36699999999999999</v>
      </c>
      <c r="O1179" s="193">
        <v>1.2552000000000001</v>
      </c>
      <c r="P1179" s="193">
        <v>6.41</v>
      </c>
      <c r="Q1179" s="193">
        <v>6.41</v>
      </c>
      <c r="R1179" s="193">
        <v>6.41</v>
      </c>
      <c r="S1179" s="193">
        <v>317.8</v>
      </c>
      <c r="T1179" s="193">
        <v>317.8</v>
      </c>
      <c r="U1179" s="193">
        <v>317.8</v>
      </c>
      <c r="V1179" s="193">
        <v>3.78</v>
      </c>
      <c r="W1179" s="193">
        <v>3.78</v>
      </c>
      <c r="X1179" s="193">
        <v>3.78</v>
      </c>
      <c r="Y1179" s="193">
        <v>15</v>
      </c>
      <c r="Z1179" s="193">
        <v>15</v>
      </c>
      <c r="AA1179" s="193">
        <v>15</v>
      </c>
      <c r="AB1179" s="193">
        <v>-0.24199999999999999</v>
      </c>
      <c r="AC1179" s="193">
        <v>-0.24199999999999999</v>
      </c>
      <c r="AD1179" s="193">
        <v>-0.24199999999999999</v>
      </c>
      <c r="AE1179" s="193" t="s">
        <v>52</v>
      </c>
      <c r="AF1179" s="193">
        <v>58.12</v>
      </c>
      <c r="AG1179" s="193">
        <v>2.9135357642312415E-6</v>
      </c>
      <c r="AH1179" s="193">
        <v>0.2</v>
      </c>
      <c r="AI1179" s="193">
        <v>4.5199999999999996</v>
      </c>
      <c r="AJ1179" s="193">
        <v>4.5</v>
      </c>
      <c r="AK1179" s="195"/>
      <c r="AL1179" s="242"/>
      <c r="AM1179" s="200">
        <f t="shared" si="222"/>
        <v>0</v>
      </c>
    </row>
    <row r="1180" spans="1:39" x14ac:dyDescent="0.25">
      <c r="A1180" s="192" t="s">
        <v>128</v>
      </c>
      <c r="B1180" s="192"/>
      <c r="C1180" s="193">
        <v>2.99</v>
      </c>
      <c r="D1180" s="193"/>
      <c r="E1180" s="193">
        <f t="shared" si="221"/>
        <v>0</v>
      </c>
      <c r="F1180" s="193"/>
      <c r="G1180" s="193">
        <v>2.294</v>
      </c>
      <c r="H1180" s="193">
        <v>36233</v>
      </c>
      <c r="I1180" s="193">
        <v>92</v>
      </c>
      <c r="J1180" s="193">
        <v>48</v>
      </c>
      <c r="K1180" s="193">
        <v>112.411</v>
      </c>
      <c r="L1180" s="193">
        <v>1.1732</v>
      </c>
      <c r="M1180" s="193">
        <v>-0.16900000000000001</v>
      </c>
      <c r="N1180" s="193">
        <v>0.36699999999999999</v>
      </c>
      <c r="O1180" s="193">
        <v>1.2552000000000001</v>
      </c>
      <c r="P1180" s="193">
        <v>6.41</v>
      </c>
      <c r="Q1180" s="193">
        <v>6.41</v>
      </c>
      <c r="R1180" s="193">
        <v>6.41</v>
      </c>
      <c r="S1180" s="193">
        <v>317.8</v>
      </c>
      <c r="T1180" s="193">
        <v>317.8</v>
      </c>
      <c r="U1180" s="193">
        <v>317.8</v>
      </c>
      <c r="V1180" s="193">
        <v>3.78</v>
      </c>
      <c r="W1180" s="193">
        <v>3.78</v>
      </c>
      <c r="X1180" s="193">
        <v>3.78</v>
      </c>
      <c r="Y1180" s="193">
        <v>15</v>
      </c>
      <c r="Z1180" s="193">
        <v>15</v>
      </c>
      <c r="AA1180" s="193">
        <v>15</v>
      </c>
      <c r="AB1180" s="193">
        <v>-0.24199999999999999</v>
      </c>
      <c r="AC1180" s="193">
        <v>-0.24199999999999999</v>
      </c>
      <c r="AD1180" s="193">
        <v>-0.24199999999999999</v>
      </c>
      <c r="AE1180" s="193" t="s">
        <v>58</v>
      </c>
      <c r="AF1180" s="193">
        <v>58.12</v>
      </c>
      <c r="AG1180" s="193">
        <v>3.1459786150702568E-6</v>
      </c>
      <c r="AH1180" s="193">
        <v>0.183</v>
      </c>
      <c r="AI1180" s="193">
        <v>4.8</v>
      </c>
      <c r="AJ1180" s="193">
        <v>4.42</v>
      </c>
      <c r="AK1180" s="195"/>
      <c r="AL1180" s="242"/>
      <c r="AM1180" s="200">
        <f t="shared" si="222"/>
        <v>0</v>
      </c>
    </row>
    <row r="1181" spans="1:39" x14ac:dyDescent="0.25">
      <c r="A1181" s="192" t="s">
        <v>128</v>
      </c>
      <c r="B1181" s="192"/>
      <c r="C1181" s="193">
        <v>2.99</v>
      </c>
      <c r="D1181" s="192">
        <v>3.1676200000000003</v>
      </c>
      <c r="E1181" s="193">
        <f t="shared" ref="E1181:E1184" si="224">D1181/C1181</f>
        <v>1.0594046822742476</v>
      </c>
      <c r="F1181" s="193"/>
      <c r="G1181" s="193">
        <v>2.294</v>
      </c>
      <c r="H1181" s="193">
        <v>36233</v>
      </c>
      <c r="I1181" s="193">
        <v>92</v>
      </c>
      <c r="J1181" s="193">
        <v>48</v>
      </c>
      <c r="K1181" s="193">
        <v>112.411</v>
      </c>
      <c r="L1181" s="193">
        <v>1.1732</v>
      </c>
      <c r="M1181" s="193">
        <v>-0.16900000000000001</v>
      </c>
      <c r="N1181" s="193">
        <v>0.36699999999999999</v>
      </c>
      <c r="O1181" s="193">
        <v>1.2552000000000001</v>
      </c>
      <c r="P1181" s="193">
        <v>6.41</v>
      </c>
      <c r="Q1181" s="193">
        <v>6.41</v>
      </c>
      <c r="R1181" s="193">
        <v>6.41</v>
      </c>
      <c r="S1181" s="193">
        <v>317.8</v>
      </c>
      <c r="T1181" s="193">
        <v>317.8</v>
      </c>
      <c r="U1181" s="193">
        <v>317.8</v>
      </c>
      <c r="V1181" s="193">
        <v>3.78</v>
      </c>
      <c r="W1181" s="193">
        <v>3.78</v>
      </c>
      <c r="X1181" s="193">
        <v>3.78</v>
      </c>
      <c r="Y1181" s="193">
        <v>15</v>
      </c>
      <c r="Z1181" s="193">
        <v>15</v>
      </c>
      <c r="AA1181" s="193">
        <v>15</v>
      </c>
      <c r="AB1181" s="193">
        <v>-0.24199999999999999</v>
      </c>
      <c r="AC1181" s="193">
        <v>-0.24199999999999999</v>
      </c>
      <c r="AD1181" s="193">
        <v>-0.24199999999999999</v>
      </c>
      <c r="AE1181" s="193" t="s">
        <v>53</v>
      </c>
      <c r="AF1181" s="193">
        <v>83.8</v>
      </c>
      <c r="AG1181" s="193"/>
      <c r="AH1181" s="193">
        <v>5.0000000000000001E-3</v>
      </c>
      <c r="AI1181" s="193">
        <v>4</v>
      </c>
      <c r="AJ1181" s="193">
        <v>3.69</v>
      </c>
      <c r="AK1181" s="283">
        <v>2.2000000000000002E-11</v>
      </c>
      <c r="AL1181" s="242"/>
      <c r="AM1181" s="200">
        <f t="shared" ref="AM1181:AM1184" si="225">AK1181*10000*(AL1181)*10000000000</f>
        <v>0</v>
      </c>
    </row>
    <row r="1182" spans="1:39" x14ac:dyDescent="0.25">
      <c r="A1182" s="192" t="s">
        <v>128</v>
      </c>
      <c r="B1182" s="192"/>
      <c r="C1182" s="193">
        <v>2.99</v>
      </c>
      <c r="D1182" s="192">
        <v>3.2412100000000006</v>
      </c>
      <c r="E1182" s="193">
        <f t="shared" si="224"/>
        <v>1.0840167224080268</v>
      </c>
      <c r="F1182" s="193"/>
      <c r="G1182" s="193">
        <v>2.294</v>
      </c>
      <c r="H1182" s="193">
        <v>36233</v>
      </c>
      <c r="I1182" s="193">
        <v>92</v>
      </c>
      <c r="J1182" s="193">
        <v>48</v>
      </c>
      <c r="K1182" s="193">
        <v>112.411</v>
      </c>
      <c r="L1182" s="193">
        <v>1.1732</v>
      </c>
      <c r="M1182" s="193">
        <v>-0.16900000000000001</v>
      </c>
      <c r="N1182" s="193">
        <v>0.36699999999999999</v>
      </c>
      <c r="O1182" s="193">
        <v>1.2552000000000001</v>
      </c>
      <c r="P1182" s="193">
        <v>6.41</v>
      </c>
      <c r="Q1182" s="193">
        <v>6.41</v>
      </c>
      <c r="R1182" s="193">
        <v>6.41</v>
      </c>
      <c r="S1182" s="193">
        <v>317.8</v>
      </c>
      <c r="T1182" s="193">
        <v>317.8</v>
      </c>
      <c r="U1182" s="193">
        <v>317.8</v>
      </c>
      <c r="V1182" s="193">
        <v>3.78</v>
      </c>
      <c r="W1182" s="193">
        <v>3.78</v>
      </c>
      <c r="X1182" s="193">
        <v>3.78</v>
      </c>
      <c r="Y1182" s="193">
        <v>15</v>
      </c>
      <c r="Z1182" s="193">
        <v>15</v>
      </c>
      <c r="AA1182" s="193">
        <v>15</v>
      </c>
      <c r="AB1182" s="193">
        <v>-0.24199999999999999</v>
      </c>
      <c r="AC1182" s="193">
        <v>-0.24199999999999999</v>
      </c>
      <c r="AD1182" s="193">
        <v>-0.24199999999999999</v>
      </c>
      <c r="AE1182" s="193" t="s">
        <v>54</v>
      </c>
      <c r="AF1182" s="193">
        <v>131.29</v>
      </c>
      <c r="AG1182" s="193"/>
      <c r="AH1182" s="193">
        <v>8.0000000000000002E-3</v>
      </c>
      <c r="AI1182" s="193">
        <v>4.0999999999999996</v>
      </c>
      <c r="AJ1182" s="193">
        <v>4.0999999999999996</v>
      </c>
      <c r="AK1182" s="283">
        <v>5.4200000000000003E-16</v>
      </c>
      <c r="AL1182" s="242"/>
      <c r="AM1182" s="200">
        <f t="shared" si="225"/>
        <v>0</v>
      </c>
    </row>
    <row r="1183" spans="1:39" x14ac:dyDescent="0.25">
      <c r="A1183" s="192" t="s">
        <v>128</v>
      </c>
      <c r="B1183" s="192"/>
      <c r="C1183" s="193">
        <v>2.99</v>
      </c>
      <c r="D1183" s="192"/>
      <c r="E1183" s="193">
        <f t="shared" si="224"/>
        <v>0</v>
      </c>
      <c r="F1183" s="193"/>
      <c r="G1183" s="193">
        <v>2.294</v>
      </c>
      <c r="H1183" s="193">
        <v>36233</v>
      </c>
      <c r="I1183" s="193">
        <v>92</v>
      </c>
      <c r="J1183" s="193">
        <v>48</v>
      </c>
      <c r="K1183" s="193">
        <v>112.411</v>
      </c>
      <c r="L1183" s="193">
        <v>1.1732</v>
      </c>
      <c r="M1183" s="193">
        <v>-0.16900000000000001</v>
      </c>
      <c r="N1183" s="193">
        <v>0.36699999999999999</v>
      </c>
      <c r="O1183" s="193">
        <v>1.2552000000000001</v>
      </c>
      <c r="P1183" s="193">
        <v>6.41</v>
      </c>
      <c r="Q1183" s="193">
        <v>6.41</v>
      </c>
      <c r="R1183" s="193">
        <v>6.41</v>
      </c>
      <c r="S1183" s="193">
        <v>317.8</v>
      </c>
      <c r="T1183" s="193">
        <v>317.8</v>
      </c>
      <c r="U1183" s="193">
        <v>317.8</v>
      </c>
      <c r="V1183" s="193">
        <v>3.78</v>
      </c>
      <c r="W1183" s="193">
        <v>3.78</v>
      </c>
      <c r="X1183" s="193">
        <v>3.78</v>
      </c>
      <c r="Y1183" s="193">
        <v>15</v>
      </c>
      <c r="Z1183" s="193">
        <v>15</v>
      </c>
      <c r="AA1183" s="193">
        <v>15</v>
      </c>
      <c r="AB1183" s="193">
        <v>-0.24199999999999999</v>
      </c>
      <c r="AC1183" s="193">
        <v>-0.24199999999999999</v>
      </c>
      <c r="AD1183" s="193">
        <v>-0.24199999999999999</v>
      </c>
      <c r="AE1183" s="193" t="s">
        <v>55</v>
      </c>
      <c r="AF1183" s="193">
        <v>146.06</v>
      </c>
      <c r="AG1183" s="193"/>
      <c r="AH1183" s="193">
        <v>0.21</v>
      </c>
      <c r="AI1183" s="193">
        <v>5.13</v>
      </c>
      <c r="AJ1183" s="193">
        <v>5.0999999999999996</v>
      </c>
      <c r="AK1183" s="195"/>
      <c r="AL1183" s="242"/>
      <c r="AM1183" s="200">
        <f t="shared" si="225"/>
        <v>0</v>
      </c>
    </row>
    <row r="1184" spans="1:39" x14ac:dyDescent="0.25">
      <c r="A1184" s="192" t="s">
        <v>128</v>
      </c>
      <c r="B1184" s="192"/>
      <c r="C1184" s="193">
        <v>2.99</v>
      </c>
      <c r="D1184" s="193"/>
      <c r="E1184" s="193">
        <f t="shared" si="224"/>
        <v>0</v>
      </c>
      <c r="F1184" s="193"/>
      <c r="G1184" s="193">
        <v>2.294</v>
      </c>
      <c r="H1184" s="193">
        <v>36233</v>
      </c>
      <c r="I1184" s="193">
        <v>92</v>
      </c>
      <c r="J1184" s="193">
        <v>48</v>
      </c>
      <c r="K1184" s="193">
        <v>112.411</v>
      </c>
      <c r="L1184" s="193">
        <v>1.1732</v>
      </c>
      <c r="M1184" s="193">
        <v>-0.16900000000000001</v>
      </c>
      <c r="N1184" s="193">
        <v>0.36699999999999999</v>
      </c>
      <c r="O1184" s="193">
        <v>1.2552000000000001</v>
      </c>
      <c r="P1184" s="193">
        <v>6.41</v>
      </c>
      <c r="Q1184" s="193">
        <v>6.41</v>
      </c>
      <c r="R1184" s="193">
        <v>6.41</v>
      </c>
      <c r="S1184" s="193">
        <v>317.8</v>
      </c>
      <c r="T1184" s="193">
        <v>317.8</v>
      </c>
      <c r="U1184" s="193">
        <v>317.8</v>
      </c>
      <c r="V1184" s="193">
        <v>3.78</v>
      </c>
      <c r="W1184" s="193">
        <v>3.78</v>
      </c>
      <c r="X1184" s="193">
        <v>3.78</v>
      </c>
      <c r="Y1184" s="193">
        <v>15</v>
      </c>
      <c r="Z1184" s="193">
        <v>15</v>
      </c>
      <c r="AA1184" s="193">
        <v>15</v>
      </c>
      <c r="AB1184" s="193">
        <v>-0.24199999999999999</v>
      </c>
      <c r="AC1184" s="193">
        <v>-0.24199999999999999</v>
      </c>
      <c r="AD1184" s="193">
        <v>-0.24199999999999999</v>
      </c>
      <c r="AE1184" s="193" t="s">
        <v>56</v>
      </c>
      <c r="AF1184" s="193">
        <v>222</v>
      </c>
      <c r="AG1184" s="193"/>
      <c r="AH1184" s="193">
        <v>8.0000000000000002E-3</v>
      </c>
      <c r="AI1184" s="193">
        <v>4.2</v>
      </c>
      <c r="AJ1184" s="193">
        <v>4.2</v>
      </c>
      <c r="AK1184" s="195">
        <v>2.0499999999999999E-18</v>
      </c>
      <c r="AL1184" s="242"/>
      <c r="AM1184" s="200">
        <f t="shared" si="225"/>
        <v>0</v>
      </c>
    </row>
    <row r="1185" spans="1:39" x14ac:dyDescent="0.25">
      <c r="A1185" s="276" t="s">
        <v>129</v>
      </c>
      <c r="B1185" s="276"/>
      <c r="C1185" s="277">
        <v>2.95</v>
      </c>
      <c r="D1185" s="277">
        <v>2.9557200000000003</v>
      </c>
      <c r="E1185" s="277">
        <f t="shared" ref="E1185:E1196" si="226">D1185/C1185</f>
        <v>1.0019389830508476</v>
      </c>
      <c r="F1185" s="277"/>
      <c r="G1185" s="277">
        <v>2.1389999999999998</v>
      </c>
      <c r="H1185" s="277">
        <v>38994.879999999997</v>
      </c>
      <c r="I1185" s="277">
        <v>71</v>
      </c>
      <c r="J1185" s="277">
        <v>12</v>
      </c>
      <c r="K1185" s="277">
        <v>24.305</v>
      </c>
      <c r="L1185" s="277">
        <v>1.9871000000000001</v>
      </c>
      <c r="M1185" s="277">
        <v>-0.185</v>
      </c>
      <c r="N1185" s="257">
        <v>0.36699999999999999</v>
      </c>
      <c r="O1185" s="257">
        <v>1.2552000000000001</v>
      </c>
      <c r="P1185" s="257">
        <v>6.41</v>
      </c>
      <c r="Q1185" s="257">
        <v>6.41</v>
      </c>
      <c r="R1185" s="257">
        <v>6.41</v>
      </c>
      <c r="S1185" s="257">
        <v>317.8</v>
      </c>
      <c r="T1185" s="257">
        <v>317.8</v>
      </c>
      <c r="U1185" s="257">
        <v>317.8</v>
      </c>
      <c r="V1185" s="277">
        <v>3.78</v>
      </c>
      <c r="W1185" s="277">
        <v>3.78</v>
      </c>
      <c r="X1185" s="277">
        <v>3.78</v>
      </c>
      <c r="Y1185" s="277">
        <v>15</v>
      </c>
      <c r="Z1185" s="277">
        <v>15</v>
      </c>
      <c r="AA1185" s="277">
        <v>15</v>
      </c>
      <c r="AB1185" s="277">
        <v>-0.27100000000000002</v>
      </c>
      <c r="AC1185" s="277">
        <v>-0.27100000000000002</v>
      </c>
      <c r="AD1185" s="277">
        <v>-0.27100000000000002</v>
      </c>
      <c r="AE1185" s="277" t="s">
        <v>42</v>
      </c>
      <c r="AF1185" s="277">
        <v>4.0019999999999998</v>
      </c>
      <c r="AG1185" s="278">
        <v>1.213598928416634E-4</v>
      </c>
      <c r="AH1185" s="277">
        <v>-0.39</v>
      </c>
      <c r="AI1185" s="277">
        <v>2.66</v>
      </c>
      <c r="AJ1185" s="277">
        <v>2.6</v>
      </c>
      <c r="AK1185" s="279">
        <v>3.4E-8</v>
      </c>
      <c r="AL1185" s="260"/>
      <c r="AM1185" s="261">
        <f t="shared" ref="AM1185:AM1200" si="227">AK1185*10000*(AL1185)*10000000000</f>
        <v>0</v>
      </c>
    </row>
    <row r="1186" spans="1:39" x14ac:dyDescent="0.25">
      <c r="A1186" s="276" t="s">
        <v>129</v>
      </c>
      <c r="B1186" s="276"/>
      <c r="C1186" s="277">
        <v>2.95</v>
      </c>
      <c r="D1186" s="277">
        <v>2.9666600000000001</v>
      </c>
      <c r="E1186" s="277">
        <f t="shared" si="226"/>
        <v>1.0056474576271186</v>
      </c>
      <c r="F1186" s="277"/>
      <c r="G1186" s="277">
        <v>2.1389999999999998</v>
      </c>
      <c r="H1186" s="277">
        <v>38994.879999999997</v>
      </c>
      <c r="I1186" s="277">
        <v>71</v>
      </c>
      <c r="J1186" s="277">
        <v>12</v>
      </c>
      <c r="K1186" s="277">
        <v>24.305</v>
      </c>
      <c r="L1186" s="277">
        <v>1.9871000000000001</v>
      </c>
      <c r="M1186" s="277">
        <v>-0.185</v>
      </c>
      <c r="N1186" s="257">
        <v>0.36699999999999999</v>
      </c>
      <c r="O1186" s="257">
        <v>1.2552000000000001</v>
      </c>
      <c r="P1186" s="257">
        <v>6.41</v>
      </c>
      <c r="Q1186" s="257">
        <v>6.41</v>
      </c>
      <c r="R1186" s="257">
        <v>6.41</v>
      </c>
      <c r="S1186" s="257">
        <v>317.8</v>
      </c>
      <c r="T1186" s="257">
        <v>317.8</v>
      </c>
      <c r="U1186" s="257">
        <v>317.8</v>
      </c>
      <c r="V1186" s="277">
        <v>3.78</v>
      </c>
      <c r="W1186" s="277">
        <v>3.78</v>
      </c>
      <c r="X1186" s="277">
        <v>3.78</v>
      </c>
      <c r="Y1186" s="277">
        <v>15</v>
      </c>
      <c r="Z1186" s="277">
        <v>15</v>
      </c>
      <c r="AA1186" s="277">
        <v>15</v>
      </c>
      <c r="AB1186" s="277">
        <v>-0.27100000000000002</v>
      </c>
      <c r="AC1186" s="277">
        <v>-0.27100000000000002</v>
      </c>
      <c r="AD1186" s="277">
        <v>-0.27100000000000002</v>
      </c>
      <c r="AE1186" s="277" t="s">
        <v>43</v>
      </c>
      <c r="AF1186" s="277">
        <v>2.0099999999999998</v>
      </c>
      <c r="AG1186" s="278">
        <v>1.0828692705685033E-4</v>
      </c>
      <c r="AH1186" s="277">
        <v>-0.217</v>
      </c>
      <c r="AI1186" s="277">
        <v>2.76</v>
      </c>
      <c r="AJ1186" s="277">
        <v>2.89</v>
      </c>
      <c r="AK1186" s="279">
        <v>3.5000000000000002E-8</v>
      </c>
      <c r="AL1186" s="260">
        <v>1.4999999999999999E-2</v>
      </c>
      <c r="AM1186" s="261">
        <f t="shared" si="227"/>
        <v>52500.000000000007</v>
      </c>
    </row>
    <row r="1187" spans="1:39" x14ac:dyDescent="0.25">
      <c r="A1187" s="276" t="s">
        <v>129</v>
      </c>
      <c r="B1187" s="276"/>
      <c r="C1187" s="277">
        <v>2.95</v>
      </c>
      <c r="D1187" s="277">
        <v>2.9828200000000002</v>
      </c>
      <c r="E1187" s="277">
        <f t="shared" si="226"/>
        <v>1.0111254237288136</v>
      </c>
      <c r="F1187" s="277"/>
      <c r="G1187" s="277">
        <v>2.1389999999999998</v>
      </c>
      <c r="H1187" s="277">
        <v>38994.879999999997</v>
      </c>
      <c r="I1187" s="277">
        <v>71</v>
      </c>
      <c r="J1187" s="277">
        <v>12</v>
      </c>
      <c r="K1187" s="277">
        <v>24.305</v>
      </c>
      <c r="L1187" s="277">
        <v>1.9871000000000001</v>
      </c>
      <c r="M1187" s="277">
        <v>-0.185</v>
      </c>
      <c r="N1187" s="257">
        <v>0.36699999999999999</v>
      </c>
      <c r="O1187" s="257">
        <v>1.2552000000000001</v>
      </c>
      <c r="P1187" s="257">
        <v>6.41</v>
      </c>
      <c r="Q1187" s="257">
        <v>6.41</v>
      </c>
      <c r="R1187" s="257">
        <v>6.41</v>
      </c>
      <c r="S1187" s="257">
        <v>317.8</v>
      </c>
      <c r="T1187" s="257">
        <v>317.8</v>
      </c>
      <c r="U1187" s="257">
        <v>317.8</v>
      </c>
      <c r="V1187" s="277">
        <v>3.78</v>
      </c>
      <c r="W1187" s="277">
        <v>3.78</v>
      </c>
      <c r="X1187" s="277">
        <v>3.78</v>
      </c>
      <c r="Y1187" s="277">
        <v>15</v>
      </c>
      <c r="Z1187" s="277">
        <v>15</v>
      </c>
      <c r="AA1187" s="277">
        <v>15</v>
      </c>
      <c r="AB1187" s="277">
        <v>-0.27100000000000002</v>
      </c>
      <c r="AC1187" s="277">
        <v>-0.27100000000000002</v>
      </c>
      <c r="AD1187" s="277">
        <v>-0.27100000000000002</v>
      </c>
      <c r="AE1187" s="277" t="s">
        <v>44</v>
      </c>
      <c r="AF1187" s="277">
        <v>31.998999999999999</v>
      </c>
      <c r="AG1187" s="278">
        <v>1.5402755908922099E-5</v>
      </c>
      <c r="AH1187" s="277">
        <v>2.1999999999999999E-2</v>
      </c>
      <c r="AI1187" s="277">
        <v>2.94</v>
      </c>
      <c r="AJ1187" s="277">
        <v>3.46</v>
      </c>
      <c r="AK1187" s="279">
        <v>6.6E-10</v>
      </c>
      <c r="AL1187" s="260"/>
      <c r="AM1187" s="261">
        <f t="shared" si="227"/>
        <v>0</v>
      </c>
    </row>
    <row r="1188" spans="1:39" x14ac:dyDescent="0.25">
      <c r="A1188" s="276" t="s">
        <v>129</v>
      </c>
      <c r="B1188" s="276"/>
      <c r="C1188" s="277">
        <v>2.95</v>
      </c>
      <c r="D1188" s="276">
        <v>2.9554499999999999</v>
      </c>
      <c r="E1188" s="277">
        <f t="shared" si="226"/>
        <v>1.0018474576271186</v>
      </c>
      <c r="F1188" s="277"/>
      <c r="G1188" s="277">
        <v>2.1389999999999998</v>
      </c>
      <c r="H1188" s="277">
        <v>38994.879999999997</v>
      </c>
      <c r="I1188" s="277">
        <v>71</v>
      </c>
      <c r="J1188" s="277">
        <v>12</v>
      </c>
      <c r="K1188" s="277">
        <v>24.305</v>
      </c>
      <c r="L1188" s="277">
        <v>1.9871000000000001</v>
      </c>
      <c r="M1188" s="277">
        <v>-0.185</v>
      </c>
      <c r="N1188" s="257">
        <v>0.36699999999999999</v>
      </c>
      <c r="O1188" s="257">
        <v>1.2552000000000001</v>
      </c>
      <c r="P1188" s="257">
        <v>6.41</v>
      </c>
      <c r="Q1188" s="257">
        <v>6.41</v>
      </c>
      <c r="R1188" s="257">
        <v>6.41</v>
      </c>
      <c r="S1188" s="257">
        <v>317.8</v>
      </c>
      <c r="T1188" s="257">
        <v>317.8</v>
      </c>
      <c r="U1188" s="257">
        <v>317.8</v>
      </c>
      <c r="V1188" s="277">
        <v>3.78</v>
      </c>
      <c r="W1188" s="277">
        <v>3.78</v>
      </c>
      <c r="X1188" s="277">
        <v>3.78</v>
      </c>
      <c r="Y1188" s="277">
        <v>15</v>
      </c>
      <c r="Z1188" s="277">
        <v>15</v>
      </c>
      <c r="AA1188" s="277">
        <v>15</v>
      </c>
      <c r="AB1188" s="277">
        <v>-0.27100000000000002</v>
      </c>
      <c r="AC1188" s="277">
        <v>-0.27100000000000002</v>
      </c>
      <c r="AD1188" s="277">
        <v>-0.27100000000000002</v>
      </c>
      <c r="AE1188" s="277" t="s">
        <v>45</v>
      </c>
      <c r="AF1188" s="277">
        <v>44.01</v>
      </c>
      <c r="AG1188" s="278">
        <v>8.9625087063364713E-6</v>
      </c>
      <c r="AH1188" s="277">
        <v>0.22500000000000001</v>
      </c>
      <c r="AI1188" s="277">
        <v>3.24</v>
      </c>
      <c r="AJ1188" s="277">
        <v>3.3</v>
      </c>
      <c r="AK1188" s="279">
        <v>8.0000000000000003E-10</v>
      </c>
      <c r="AL1188" s="260">
        <v>18.41892507723071</v>
      </c>
      <c r="AM1188" s="261">
        <f t="shared" si="227"/>
        <v>1473514.0061784566</v>
      </c>
    </row>
    <row r="1189" spans="1:39" x14ac:dyDescent="0.25">
      <c r="A1189" s="276" t="s">
        <v>129</v>
      </c>
      <c r="B1189" s="276"/>
      <c r="C1189" s="277">
        <v>2.95</v>
      </c>
      <c r="D1189" s="276">
        <v>3.0024000000000006</v>
      </c>
      <c r="E1189" s="277">
        <f t="shared" si="226"/>
        <v>1.017762711864407</v>
      </c>
      <c r="F1189" s="277"/>
      <c r="G1189" s="277">
        <v>2.1389999999999998</v>
      </c>
      <c r="H1189" s="277">
        <v>38994.879999999997</v>
      </c>
      <c r="I1189" s="277">
        <v>71</v>
      </c>
      <c r="J1189" s="277">
        <v>12</v>
      </c>
      <c r="K1189" s="277">
        <v>24.305</v>
      </c>
      <c r="L1189" s="277">
        <v>1.9871000000000001</v>
      </c>
      <c r="M1189" s="277">
        <v>-0.185</v>
      </c>
      <c r="N1189" s="257">
        <v>0.36699999999999999</v>
      </c>
      <c r="O1189" s="257">
        <v>1.2552000000000001</v>
      </c>
      <c r="P1189" s="257">
        <v>6.41</v>
      </c>
      <c r="Q1189" s="257">
        <v>6.41</v>
      </c>
      <c r="R1189" s="257">
        <v>6.41</v>
      </c>
      <c r="S1189" s="257">
        <v>317.8</v>
      </c>
      <c r="T1189" s="257">
        <v>317.8</v>
      </c>
      <c r="U1189" s="257">
        <v>317.8</v>
      </c>
      <c r="V1189" s="277">
        <v>3.78</v>
      </c>
      <c r="W1189" s="277">
        <v>3.78</v>
      </c>
      <c r="X1189" s="277">
        <v>3.78</v>
      </c>
      <c r="Y1189" s="277">
        <v>15</v>
      </c>
      <c r="Z1189" s="277">
        <v>15</v>
      </c>
      <c r="AA1189" s="277">
        <v>15</v>
      </c>
      <c r="AB1189" s="277">
        <v>-0.27100000000000002</v>
      </c>
      <c r="AC1189" s="277">
        <v>-0.27100000000000002</v>
      </c>
      <c r="AD1189" s="277">
        <v>-0.27100000000000002</v>
      </c>
      <c r="AE1189" s="277" t="s">
        <v>46</v>
      </c>
      <c r="AF1189" s="277">
        <v>28</v>
      </c>
      <c r="AG1189" s="278">
        <v>1.4859953853764374E-5</v>
      </c>
      <c r="AH1189" s="277">
        <v>3.6999999999999998E-2</v>
      </c>
      <c r="AI1189" s="277">
        <v>3.13</v>
      </c>
      <c r="AJ1189" s="277">
        <v>3.64</v>
      </c>
      <c r="AK1189" s="264">
        <v>2.3000000000000001E-10</v>
      </c>
      <c r="AL1189" s="260">
        <v>0.54183746078721551</v>
      </c>
      <c r="AM1189" s="261">
        <f t="shared" si="227"/>
        <v>12462.261598105957</v>
      </c>
    </row>
    <row r="1190" spans="1:39" x14ac:dyDescent="0.25">
      <c r="A1190" s="276" t="s">
        <v>129</v>
      </c>
      <c r="B1190" s="276"/>
      <c r="C1190" s="277">
        <v>2.95</v>
      </c>
      <c r="D1190" s="276">
        <v>3.0698699999999999</v>
      </c>
      <c r="E1190" s="277">
        <f t="shared" si="226"/>
        <v>1.0406338983050847</v>
      </c>
      <c r="F1190" s="277"/>
      <c r="G1190" s="277">
        <v>2.1389999999999998</v>
      </c>
      <c r="H1190" s="277">
        <v>38994.879999999997</v>
      </c>
      <c r="I1190" s="277">
        <v>71</v>
      </c>
      <c r="J1190" s="277">
        <v>12</v>
      </c>
      <c r="K1190" s="277">
        <v>24.305</v>
      </c>
      <c r="L1190" s="277">
        <v>1.9871000000000001</v>
      </c>
      <c r="M1190" s="277">
        <v>-0.185</v>
      </c>
      <c r="N1190" s="257">
        <v>0.36699999999999999</v>
      </c>
      <c r="O1190" s="257">
        <v>1.2552000000000001</v>
      </c>
      <c r="P1190" s="257">
        <v>6.41</v>
      </c>
      <c r="Q1190" s="257">
        <v>6.41</v>
      </c>
      <c r="R1190" s="257">
        <v>6.41</v>
      </c>
      <c r="S1190" s="257">
        <v>317.8</v>
      </c>
      <c r="T1190" s="257">
        <v>317.8</v>
      </c>
      <c r="U1190" s="257">
        <v>317.8</v>
      </c>
      <c r="V1190" s="277">
        <v>3.78</v>
      </c>
      <c r="W1190" s="277">
        <v>3.78</v>
      </c>
      <c r="X1190" s="277">
        <v>3.78</v>
      </c>
      <c r="Y1190" s="277">
        <v>15</v>
      </c>
      <c r="Z1190" s="277">
        <v>15</v>
      </c>
      <c r="AA1190" s="277">
        <v>15</v>
      </c>
      <c r="AB1190" s="277">
        <v>-0.27100000000000002</v>
      </c>
      <c r="AC1190" s="277">
        <v>-0.27100000000000002</v>
      </c>
      <c r="AD1190" s="277">
        <v>-0.27100000000000002</v>
      </c>
      <c r="AE1190" s="277" t="s">
        <v>47</v>
      </c>
      <c r="AF1190" s="277">
        <v>16.04</v>
      </c>
      <c r="AG1190" s="278">
        <v>1.6328551327402565E-5</v>
      </c>
      <c r="AH1190" s="277">
        <v>1.0999999999999999E-2</v>
      </c>
      <c r="AI1190" s="277">
        <v>3.25</v>
      </c>
      <c r="AJ1190" s="277">
        <v>3.8</v>
      </c>
      <c r="AK1190" s="264">
        <v>3.0000000000000001E-12</v>
      </c>
      <c r="AL1190" s="260">
        <v>8.4349948753616459</v>
      </c>
      <c r="AM1190" s="261">
        <f t="shared" si="227"/>
        <v>2530.4984626084943</v>
      </c>
    </row>
    <row r="1191" spans="1:39" x14ac:dyDescent="0.25">
      <c r="A1191" s="276" t="s">
        <v>129</v>
      </c>
      <c r="B1191" s="276"/>
      <c r="C1191" s="277">
        <v>2.95</v>
      </c>
      <c r="D1191" s="276">
        <v>3.0787499999999994</v>
      </c>
      <c r="E1191" s="277">
        <f t="shared" si="226"/>
        <v>1.0436440677966099</v>
      </c>
      <c r="F1191" s="277"/>
      <c r="G1191" s="277">
        <v>2.1389999999999998</v>
      </c>
      <c r="H1191" s="277">
        <v>38994.879999999997</v>
      </c>
      <c r="I1191" s="277">
        <v>71</v>
      </c>
      <c r="J1191" s="277">
        <v>12</v>
      </c>
      <c r="K1191" s="277">
        <v>24.305</v>
      </c>
      <c r="L1191" s="277">
        <v>1.9871000000000001</v>
      </c>
      <c r="M1191" s="277">
        <v>-0.185</v>
      </c>
      <c r="N1191" s="257">
        <v>0.36699999999999999</v>
      </c>
      <c r="O1191" s="257">
        <v>1.2552000000000001</v>
      </c>
      <c r="P1191" s="257">
        <v>6.41</v>
      </c>
      <c r="Q1191" s="257">
        <v>6.41</v>
      </c>
      <c r="R1191" s="257">
        <v>6.41</v>
      </c>
      <c r="S1191" s="257">
        <v>317.8</v>
      </c>
      <c r="T1191" s="257">
        <v>317.8</v>
      </c>
      <c r="U1191" s="257">
        <v>317.8</v>
      </c>
      <c r="V1191" s="277">
        <v>3.78</v>
      </c>
      <c r="W1191" s="277">
        <v>3.78</v>
      </c>
      <c r="X1191" s="277">
        <v>3.78</v>
      </c>
      <c r="Y1191" s="277">
        <v>15</v>
      </c>
      <c r="Z1191" s="277">
        <v>15</v>
      </c>
      <c r="AA1191" s="277">
        <v>15</v>
      </c>
      <c r="AB1191" s="277">
        <v>-0.27100000000000002</v>
      </c>
      <c r="AC1191" s="277">
        <v>-0.27100000000000002</v>
      </c>
      <c r="AD1191" s="277">
        <v>-0.27100000000000002</v>
      </c>
      <c r="AE1191" s="277" t="s">
        <v>48</v>
      </c>
      <c r="AF1191" s="277">
        <v>28.05</v>
      </c>
      <c r="AG1191" s="277">
        <v>8.597859657763983E-6</v>
      </c>
      <c r="AH1191" s="277">
        <v>8.6999999999999994E-2</v>
      </c>
      <c r="AI1191" s="277">
        <v>3.59</v>
      </c>
      <c r="AJ1191" s="277">
        <v>3.9</v>
      </c>
      <c r="AK1191" s="283">
        <v>2.2E-13</v>
      </c>
      <c r="AL1191" s="260"/>
      <c r="AM1191" s="280">
        <f t="shared" si="227"/>
        <v>0</v>
      </c>
    </row>
    <row r="1192" spans="1:39" x14ac:dyDescent="0.25">
      <c r="A1192" s="276" t="s">
        <v>129</v>
      </c>
      <c r="B1192" s="276"/>
      <c r="C1192" s="277">
        <v>2.95</v>
      </c>
      <c r="D1192" s="276">
        <v>3.0883700000000003</v>
      </c>
      <c r="E1192" s="277">
        <f t="shared" si="226"/>
        <v>1.0469050847457628</v>
      </c>
      <c r="F1192" s="277"/>
      <c r="G1192" s="277">
        <v>2.1389999999999998</v>
      </c>
      <c r="H1192" s="277">
        <v>38994.879999999997</v>
      </c>
      <c r="I1192" s="277">
        <v>71</v>
      </c>
      <c r="J1192" s="277">
        <v>12</v>
      </c>
      <c r="K1192" s="277">
        <v>24.305</v>
      </c>
      <c r="L1192" s="277">
        <v>1.9871000000000001</v>
      </c>
      <c r="M1192" s="277">
        <v>-0.185</v>
      </c>
      <c r="N1192" s="257">
        <v>0.36699999999999999</v>
      </c>
      <c r="O1192" s="257">
        <v>1.2552000000000001</v>
      </c>
      <c r="P1192" s="257">
        <v>6.41</v>
      </c>
      <c r="Q1192" s="257">
        <v>6.41</v>
      </c>
      <c r="R1192" s="257">
        <v>6.41</v>
      </c>
      <c r="S1192" s="257">
        <v>317.8</v>
      </c>
      <c r="T1192" s="257">
        <v>317.8</v>
      </c>
      <c r="U1192" s="257">
        <v>317.8</v>
      </c>
      <c r="V1192" s="277">
        <v>3.78</v>
      </c>
      <c r="W1192" s="277">
        <v>3.78</v>
      </c>
      <c r="X1192" s="277">
        <v>3.78</v>
      </c>
      <c r="Y1192" s="277">
        <v>15</v>
      </c>
      <c r="Z1192" s="277">
        <v>15</v>
      </c>
      <c r="AA1192" s="277">
        <v>15</v>
      </c>
      <c r="AB1192" s="277">
        <v>-0.27100000000000002</v>
      </c>
      <c r="AC1192" s="277">
        <v>-0.27100000000000002</v>
      </c>
      <c r="AD1192" s="277">
        <v>-0.27100000000000002</v>
      </c>
      <c r="AE1192" s="277" t="s">
        <v>49</v>
      </c>
      <c r="AF1192" s="277">
        <v>30.07</v>
      </c>
      <c r="AG1192" s="277">
        <v>7.4674534117532306E-6</v>
      </c>
      <c r="AH1192" s="277">
        <v>9.9000000000000005E-2</v>
      </c>
      <c r="AI1192" s="277">
        <v>3.72</v>
      </c>
      <c r="AJ1192" s="277">
        <v>4</v>
      </c>
      <c r="AK1192" s="283">
        <v>8.8999999999999999E-14</v>
      </c>
      <c r="AL1192" s="260"/>
      <c r="AM1192" s="280">
        <f t="shared" si="227"/>
        <v>0</v>
      </c>
    </row>
    <row r="1193" spans="1:39" x14ac:dyDescent="0.25">
      <c r="A1193" s="276" t="s">
        <v>129</v>
      </c>
      <c r="B1193" s="276"/>
      <c r="C1193" s="277">
        <v>2.95</v>
      </c>
      <c r="D1193" s="276">
        <v>3.12791</v>
      </c>
      <c r="E1193" s="277">
        <f t="shared" si="226"/>
        <v>1.0603084745762712</v>
      </c>
      <c r="F1193" s="277"/>
      <c r="G1193" s="277">
        <v>2.1389999999999998</v>
      </c>
      <c r="H1193" s="277">
        <v>38994.879999999997</v>
      </c>
      <c r="I1193" s="277">
        <v>71</v>
      </c>
      <c r="J1193" s="277">
        <v>12</v>
      </c>
      <c r="K1193" s="277">
        <v>24.305</v>
      </c>
      <c r="L1193" s="277">
        <v>1.9871000000000001</v>
      </c>
      <c r="M1193" s="277">
        <v>-0.185</v>
      </c>
      <c r="N1193" s="257">
        <v>0.36699999999999999</v>
      </c>
      <c r="O1193" s="257">
        <v>1.2552000000000001</v>
      </c>
      <c r="P1193" s="257">
        <v>6.41</v>
      </c>
      <c r="Q1193" s="257">
        <v>6.41</v>
      </c>
      <c r="R1193" s="257">
        <v>6.41</v>
      </c>
      <c r="S1193" s="257">
        <v>317.8</v>
      </c>
      <c r="T1193" s="257">
        <v>317.8</v>
      </c>
      <c r="U1193" s="257">
        <v>317.8</v>
      </c>
      <c r="V1193" s="277">
        <v>3.78</v>
      </c>
      <c r="W1193" s="277">
        <v>3.78</v>
      </c>
      <c r="X1193" s="277">
        <v>3.78</v>
      </c>
      <c r="Y1193" s="277">
        <v>15</v>
      </c>
      <c r="Z1193" s="277">
        <v>15</v>
      </c>
      <c r="AA1193" s="277">
        <v>15</v>
      </c>
      <c r="AB1193" s="277">
        <v>-0.27100000000000002</v>
      </c>
      <c r="AC1193" s="277">
        <v>-0.27100000000000002</v>
      </c>
      <c r="AD1193" s="277">
        <v>-0.27100000000000002</v>
      </c>
      <c r="AE1193" s="277" t="s">
        <v>50</v>
      </c>
      <c r="AF1193" s="277">
        <v>42.08</v>
      </c>
      <c r="AG1193" s="277">
        <v>4.9578486170417476E-6</v>
      </c>
      <c r="AH1193" s="277">
        <v>0.14199999999999999</v>
      </c>
      <c r="AI1193" s="277">
        <v>4.03</v>
      </c>
      <c r="AJ1193" s="277">
        <v>4.5</v>
      </c>
      <c r="AK1193" s="283">
        <v>1.4E-14</v>
      </c>
      <c r="AL1193" s="260"/>
      <c r="AM1193" s="280">
        <f t="shared" si="227"/>
        <v>0</v>
      </c>
    </row>
    <row r="1194" spans="1:39" x14ac:dyDescent="0.25">
      <c r="A1194" s="276" t="s">
        <v>129</v>
      </c>
      <c r="B1194" s="276"/>
      <c r="C1194" s="277">
        <v>2.95</v>
      </c>
      <c r="D1194" s="276">
        <v>3.1704999999999997</v>
      </c>
      <c r="E1194" s="277">
        <f t="shared" si="226"/>
        <v>1.0747457627118642</v>
      </c>
      <c r="F1194" s="277"/>
      <c r="G1194" s="277">
        <v>2.1389999999999998</v>
      </c>
      <c r="H1194" s="277">
        <v>38994.879999999997</v>
      </c>
      <c r="I1194" s="277">
        <v>71</v>
      </c>
      <c r="J1194" s="277">
        <v>12</v>
      </c>
      <c r="K1194" s="277">
        <v>24.305</v>
      </c>
      <c r="L1194" s="277">
        <v>1.9871000000000001</v>
      </c>
      <c r="M1194" s="277">
        <v>-0.185</v>
      </c>
      <c r="N1194" s="257">
        <v>0.36699999999999999</v>
      </c>
      <c r="O1194" s="257">
        <v>1.2552000000000001</v>
      </c>
      <c r="P1194" s="257">
        <v>6.41</v>
      </c>
      <c r="Q1194" s="257">
        <v>6.41</v>
      </c>
      <c r="R1194" s="257">
        <v>6.41</v>
      </c>
      <c r="S1194" s="257">
        <v>317.8</v>
      </c>
      <c r="T1194" s="257">
        <v>317.8</v>
      </c>
      <c r="U1194" s="257">
        <v>317.8</v>
      </c>
      <c r="V1194" s="277">
        <v>3.78</v>
      </c>
      <c r="W1194" s="277">
        <v>3.78</v>
      </c>
      <c r="X1194" s="277">
        <v>3.78</v>
      </c>
      <c r="Y1194" s="277">
        <v>15</v>
      </c>
      <c r="Z1194" s="277">
        <v>15</v>
      </c>
      <c r="AA1194" s="277">
        <v>15</v>
      </c>
      <c r="AB1194" s="277">
        <v>-0.27100000000000002</v>
      </c>
      <c r="AC1194" s="277">
        <v>-0.27100000000000002</v>
      </c>
      <c r="AD1194" s="277">
        <v>-0.27100000000000002</v>
      </c>
      <c r="AE1194" s="277" t="s">
        <v>51</v>
      </c>
      <c r="AF1194" s="277">
        <v>44.1</v>
      </c>
      <c r="AG1194" s="277">
        <v>4.5187843755253608E-6</v>
      </c>
      <c r="AH1194" s="277">
        <v>0.152</v>
      </c>
      <c r="AI1194" s="277">
        <v>4.16</v>
      </c>
      <c r="AJ1194" s="277">
        <v>4.3</v>
      </c>
      <c r="AK1194" s="283">
        <v>4.0000000000000003E-18</v>
      </c>
      <c r="AL1194" s="260"/>
      <c r="AM1194" s="280">
        <f t="shared" si="227"/>
        <v>0</v>
      </c>
    </row>
    <row r="1195" spans="1:39" x14ac:dyDescent="0.25">
      <c r="A1195" s="276" t="s">
        <v>129</v>
      </c>
      <c r="B1195" s="276"/>
      <c r="C1195" s="277">
        <v>2.95</v>
      </c>
      <c r="D1195" s="276"/>
      <c r="E1195" s="277">
        <f t="shared" si="226"/>
        <v>0</v>
      </c>
      <c r="F1195" s="277"/>
      <c r="G1195" s="277">
        <v>2.1389999999999998</v>
      </c>
      <c r="H1195" s="277">
        <v>38994.879999999997</v>
      </c>
      <c r="I1195" s="277">
        <v>71</v>
      </c>
      <c r="J1195" s="277">
        <v>12</v>
      </c>
      <c r="K1195" s="277">
        <v>24.305</v>
      </c>
      <c r="L1195" s="277">
        <v>1.9871000000000001</v>
      </c>
      <c r="M1195" s="277">
        <v>-0.185</v>
      </c>
      <c r="N1195" s="257">
        <v>0.36699999999999999</v>
      </c>
      <c r="O1195" s="257">
        <v>1.2552000000000001</v>
      </c>
      <c r="P1195" s="257">
        <v>6.41</v>
      </c>
      <c r="Q1195" s="257">
        <v>6.41</v>
      </c>
      <c r="R1195" s="257">
        <v>6.41</v>
      </c>
      <c r="S1195" s="257">
        <v>317.8</v>
      </c>
      <c r="T1195" s="257">
        <v>317.8</v>
      </c>
      <c r="U1195" s="257">
        <v>317.8</v>
      </c>
      <c r="V1195" s="277">
        <v>3.78</v>
      </c>
      <c r="W1195" s="277">
        <v>3.78</v>
      </c>
      <c r="X1195" s="277">
        <v>3.78</v>
      </c>
      <c r="Y1195" s="277">
        <v>15</v>
      </c>
      <c r="Z1195" s="277">
        <v>15</v>
      </c>
      <c r="AA1195" s="277">
        <v>15</v>
      </c>
      <c r="AB1195" s="277">
        <v>-0.27100000000000002</v>
      </c>
      <c r="AC1195" s="277">
        <v>-0.27100000000000002</v>
      </c>
      <c r="AD1195" s="277">
        <v>-0.27100000000000002</v>
      </c>
      <c r="AE1195" s="277" t="s">
        <v>52</v>
      </c>
      <c r="AF1195" s="277">
        <v>58.12</v>
      </c>
      <c r="AG1195" s="277">
        <v>2.9135357642312415E-6</v>
      </c>
      <c r="AH1195" s="277">
        <v>0.2</v>
      </c>
      <c r="AI1195" s="277">
        <v>4.5199999999999996</v>
      </c>
      <c r="AJ1195" s="277">
        <v>4.5</v>
      </c>
      <c r="AK1195" s="279"/>
      <c r="AL1195" s="260"/>
      <c r="AM1195" s="280">
        <f t="shared" si="227"/>
        <v>0</v>
      </c>
    </row>
    <row r="1196" spans="1:39" x14ac:dyDescent="0.25">
      <c r="A1196" s="276" t="s">
        <v>129</v>
      </c>
      <c r="B1196" s="276"/>
      <c r="C1196" s="277">
        <v>2.95</v>
      </c>
      <c r="D1196" s="277"/>
      <c r="E1196" s="277">
        <f t="shared" si="226"/>
        <v>0</v>
      </c>
      <c r="F1196" s="277"/>
      <c r="G1196" s="277">
        <v>2.1389999999999998</v>
      </c>
      <c r="H1196" s="277">
        <v>38994.879999999997</v>
      </c>
      <c r="I1196" s="277">
        <v>71</v>
      </c>
      <c r="J1196" s="277">
        <v>12</v>
      </c>
      <c r="K1196" s="277">
        <v>24.305</v>
      </c>
      <c r="L1196" s="277">
        <v>1.9871000000000001</v>
      </c>
      <c r="M1196" s="277">
        <v>-0.185</v>
      </c>
      <c r="N1196" s="257">
        <v>0.36699999999999999</v>
      </c>
      <c r="O1196" s="257">
        <v>1.2552000000000001</v>
      </c>
      <c r="P1196" s="257">
        <v>6.41</v>
      </c>
      <c r="Q1196" s="257">
        <v>6.41</v>
      </c>
      <c r="R1196" s="257">
        <v>6.41</v>
      </c>
      <c r="S1196" s="257">
        <v>317.8</v>
      </c>
      <c r="T1196" s="257">
        <v>317.8</v>
      </c>
      <c r="U1196" s="257">
        <v>317.8</v>
      </c>
      <c r="V1196" s="277">
        <v>3.78</v>
      </c>
      <c r="W1196" s="277">
        <v>3.78</v>
      </c>
      <c r="X1196" s="277">
        <v>3.78</v>
      </c>
      <c r="Y1196" s="277">
        <v>15</v>
      </c>
      <c r="Z1196" s="277">
        <v>15</v>
      </c>
      <c r="AA1196" s="277">
        <v>15</v>
      </c>
      <c r="AB1196" s="277">
        <v>-0.27100000000000002</v>
      </c>
      <c r="AC1196" s="277">
        <v>-0.27100000000000002</v>
      </c>
      <c r="AD1196" s="277">
        <v>-0.27100000000000002</v>
      </c>
      <c r="AE1196" s="277" t="s">
        <v>58</v>
      </c>
      <c r="AF1196" s="277">
        <v>58.12</v>
      </c>
      <c r="AG1196" s="277">
        <v>3.1459786150702568E-6</v>
      </c>
      <c r="AH1196" s="277">
        <v>0.183</v>
      </c>
      <c r="AI1196" s="277">
        <v>4.8</v>
      </c>
      <c r="AJ1196" s="277">
        <v>4.42</v>
      </c>
      <c r="AK1196" s="279"/>
      <c r="AL1196" s="260"/>
      <c r="AM1196" s="280">
        <f t="shared" si="227"/>
        <v>0</v>
      </c>
    </row>
    <row r="1197" spans="1:39" x14ac:dyDescent="0.25">
      <c r="A1197" s="276" t="s">
        <v>129</v>
      </c>
      <c r="B1197" s="276"/>
      <c r="C1197" s="277">
        <v>2.95</v>
      </c>
      <c r="D1197" s="276">
        <v>3.12791</v>
      </c>
      <c r="E1197" s="277">
        <f t="shared" ref="E1197:E1200" si="228">D1197/C1197</f>
        <v>1.0603084745762712</v>
      </c>
      <c r="F1197" s="277"/>
      <c r="G1197" s="277">
        <v>2.1389999999999998</v>
      </c>
      <c r="H1197" s="277">
        <v>38994.879999999997</v>
      </c>
      <c r="I1197" s="277">
        <v>71</v>
      </c>
      <c r="J1197" s="277">
        <v>12</v>
      </c>
      <c r="K1197" s="277">
        <v>24.305</v>
      </c>
      <c r="L1197" s="277">
        <v>1.9871000000000001</v>
      </c>
      <c r="M1197" s="277">
        <v>-0.185</v>
      </c>
      <c r="N1197" s="257">
        <v>0.36699999999999999</v>
      </c>
      <c r="O1197" s="257">
        <v>1.2552000000000001</v>
      </c>
      <c r="P1197" s="257">
        <v>6.41</v>
      </c>
      <c r="Q1197" s="257">
        <v>6.41</v>
      </c>
      <c r="R1197" s="257">
        <v>6.41</v>
      </c>
      <c r="S1197" s="257">
        <v>317.8</v>
      </c>
      <c r="T1197" s="257">
        <v>317.8</v>
      </c>
      <c r="U1197" s="257">
        <v>317.8</v>
      </c>
      <c r="V1197" s="277">
        <v>3.78</v>
      </c>
      <c r="W1197" s="277">
        <v>3.78</v>
      </c>
      <c r="X1197" s="277">
        <v>3.78</v>
      </c>
      <c r="Y1197" s="277">
        <v>15</v>
      </c>
      <c r="Z1197" s="277">
        <v>15</v>
      </c>
      <c r="AA1197" s="277">
        <v>15</v>
      </c>
      <c r="AB1197" s="277">
        <v>-0.27100000000000002</v>
      </c>
      <c r="AC1197" s="277">
        <v>-0.27100000000000002</v>
      </c>
      <c r="AD1197" s="277">
        <v>-0.27100000000000002</v>
      </c>
      <c r="AE1197" s="277" t="s">
        <v>53</v>
      </c>
      <c r="AF1197" s="277">
        <v>83.8</v>
      </c>
      <c r="AG1197" s="277"/>
      <c r="AH1197" s="277">
        <v>5.0000000000000001E-3</v>
      </c>
      <c r="AI1197" s="277">
        <v>4</v>
      </c>
      <c r="AJ1197" s="277">
        <v>3.69</v>
      </c>
      <c r="AK1197" s="283">
        <v>4.9099999999999999E-12</v>
      </c>
      <c r="AL1197" s="260"/>
      <c r="AM1197" s="280">
        <f t="shared" si="227"/>
        <v>0</v>
      </c>
    </row>
    <row r="1198" spans="1:39" x14ac:dyDescent="0.25">
      <c r="A1198" s="276" t="s">
        <v>129</v>
      </c>
      <c r="B1198" s="276"/>
      <c r="C1198" s="277">
        <v>2.95</v>
      </c>
      <c r="D1198" s="276">
        <v>3.1704999999999997</v>
      </c>
      <c r="E1198" s="277">
        <f t="shared" si="228"/>
        <v>1.0747457627118642</v>
      </c>
      <c r="F1198" s="277"/>
      <c r="G1198" s="277">
        <v>2.1389999999999998</v>
      </c>
      <c r="H1198" s="277">
        <v>38994.879999999997</v>
      </c>
      <c r="I1198" s="277">
        <v>71</v>
      </c>
      <c r="J1198" s="277">
        <v>12</v>
      </c>
      <c r="K1198" s="277">
        <v>24.305</v>
      </c>
      <c r="L1198" s="277">
        <v>1.9871000000000001</v>
      </c>
      <c r="M1198" s="277">
        <v>-0.185</v>
      </c>
      <c r="N1198" s="257">
        <v>0.36699999999999999</v>
      </c>
      <c r="O1198" s="257">
        <v>1.2552000000000001</v>
      </c>
      <c r="P1198" s="257">
        <v>6.41</v>
      </c>
      <c r="Q1198" s="257">
        <v>6.41</v>
      </c>
      <c r="R1198" s="257">
        <v>6.41</v>
      </c>
      <c r="S1198" s="257">
        <v>317.8</v>
      </c>
      <c r="T1198" s="257">
        <v>317.8</v>
      </c>
      <c r="U1198" s="257">
        <v>317.8</v>
      </c>
      <c r="V1198" s="277">
        <v>3.78</v>
      </c>
      <c r="W1198" s="277">
        <v>3.78</v>
      </c>
      <c r="X1198" s="277">
        <v>3.78</v>
      </c>
      <c r="Y1198" s="277">
        <v>15</v>
      </c>
      <c r="Z1198" s="277">
        <v>15</v>
      </c>
      <c r="AA1198" s="277">
        <v>15</v>
      </c>
      <c r="AB1198" s="277">
        <v>-0.27100000000000002</v>
      </c>
      <c r="AC1198" s="277">
        <v>-0.27100000000000002</v>
      </c>
      <c r="AD1198" s="277">
        <v>-0.27100000000000002</v>
      </c>
      <c r="AE1198" s="277" t="s">
        <v>54</v>
      </c>
      <c r="AF1198" s="277">
        <v>131.29</v>
      </c>
      <c r="AG1198" s="277"/>
      <c r="AH1198" s="277">
        <v>8.0000000000000002E-3</v>
      </c>
      <c r="AI1198" s="277">
        <v>4.0999999999999996</v>
      </c>
      <c r="AJ1198" s="277">
        <v>4.0999999999999996</v>
      </c>
      <c r="AK1198" s="283">
        <v>1.1900000000000001E-16</v>
      </c>
      <c r="AL1198" s="260"/>
      <c r="AM1198" s="280">
        <f t="shared" si="227"/>
        <v>0</v>
      </c>
    </row>
    <row r="1199" spans="1:39" x14ac:dyDescent="0.25">
      <c r="A1199" s="276" t="s">
        <v>129</v>
      </c>
      <c r="B1199" s="276"/>
      <c r="C1199" s="277">
        <v>2.95</v>
      </c>
      <c r="D1199" s="276"/>
      <c r="E1199" s="277">
        <f t="shared" si="228"/>
        <v>0</v>
      </c>
      <c r="F1199" s="277"/>
      <c r="G1199" s="277">
        <v>2.1389999999999998</v>
      </c>
      <c r="H1199" s="277">
        <v>38994.879999999997</v>
      </c>
      <c r="I1199" s="277">
        <v>71</v>
      </c>
      <c r="J1199" s="277">
        <v>12</v>
      </c>
      <c r="K1199" s="277">
        <v>24.305</v>
      </c>
      <c r="L1199" s="277">
        <v>1.9871000000000001</v>
      </c>
      <c r="M1199" s="277">
        <v>-0.185</v>
      </c>
      <c r="N1199" s="257">
        <v>0.36699999999999999</v>
      </c>
      <c r="O1199" s="257">
        <v>1.2552000000000001</v>
      </c>
      <c r="P1199" s="257">
        <v>6.41</v>
      </c>
      <c r="Q1199" s="257">
        <v>6.41</v>
      </c>
      <c r="R1199" s="257">
        <v>6.41</v>
      </c>
      <c r="S1199" s="257">
        <v>317.8</v>
      </c>
      <c r="T1199" s="257">
        <v>317.8</v>
      </c>
      <c r="U1199" s="257">
        <v>317.8</v>
      </c>
      <c r="V1199" s="277">
        <v>3.78</v>
      </c>
      <c r="W1199" s="277">
        <v>3.78</v>
      </c>
      <c r="X1199" s="277">
        <v>3.78</v>
      </c>
      <c r="Y1199" s="277">
        <v>15</v>
      </c>
      <c r="Z1199" s="277">
        <v>15</v>
      </c>
      <c r="AA1199" s="277">
        <v>15</v>
      </c>
      <c r="AB1199" s="277">
        <v>-0.27100000000000002</v>
      </c>
      <c r="AC1199" s="277">
        <v>-0.27100000000000002</v>
      </c>
      <c r="AD1199" s="277">
        <v>-0.27100000000000002</v>
      </c>
      <c r="AE1199" s="277" t="s">
        <v>55</v>
      </c>
      <c r="AF1199" s="277">
        <v>146.06</v>
      </c>
      <c r="AG1199" s="277"/>
      <c r="AH1199" s="277">
        <v>0.21</v>
      </c>
      <c r="AI1199" s="277">
        <v>5.13</v>
      </c>
      <c r="AJ1199" s="277">
        <v>5.0999999999999996</v>
      </c>
      <c r="AK1199" s="279"/>
      <c r="AL1199" s="260"/>
      <c r="AM1199" s="280">
        <f t="shared" si="227"/>
        <v>0</v>
      </c>
    </row>
    <row r="1200" spans="1:39" x14ac:dyDescent="0.25">
      <c r="A1200" s="276" t="s">
        <v>129</v>
      </c>
      <c r="B1200" s="276"/>
      <c r="C1200" s="277">
        <v>2.95</v>
      </c>
      <c r="D1200" s="277"/>
      <c r="E1200" s="277">
        <f t="shared" si="228"/>
        <v>0</v>
      </c>
      <c r="F1200" s="277"/>
      <c r="G1200" s="277">
        <v>2.1389999999999998</v>
      </c>
      <c r="H1200" s="277">
        <v>38994.879999999997</v>
      </c>
      <c r="I1200" s="277">
        <v>71</v>
      </c>
      <c r="J1200" s="277">
        <v>12</v>
      </c>
      <c r="K1200" s="277">
        <v>24.305</v>
      </c>
      <c r="L1200" s="277">
        <v>1.9871000000000001</v>
      </c>
      <c r="M1200" s="277">
        <v>-0.185</v>
      </c>
      <c r="N1200" s="257">
        <v>0.36699999999999999</v>
      </c>
      <c r="O1200" s="257">
        <v>1.2552000000000001</v>
      </c>
      <c r="P1200" s="257">
        <v>6.41</v>
      </c>
      <c r="Q1200" s="257">
        <v>6.41</v>
      </c>
      <c r="R1200" s="257">
        <v>6.41</v>
      </c>
      <c r="S1200" s="257">
        <v>317.8</v>
      </c>
      <c r="T1200" s="257">
        <v>317.8</v>
      </c>
      <c r="U1200" s="257">
        <v>317.8</v>
      </c>
      <c r="V1200" s="277">
        <v>3.78</v>
      </c>
      <c r="W1200" s="277">
        <v>3.78</v>
      </c>
      <c r="X1200" s="277">
        <v>3.78</v>
      </c>
      <c r="Y1200" s="277">
        <v>15</v>
      </c>
      <c r="Z1200" s="277">
        <v>15</v>
      </c>
      <c r="AA1200" s="277">
        <v>15</v>
      </c>
      <c r="AB1200" s="277">
        <v>-0.27100000000000002</v>
      </c>
      <c r="AC1200" s="277">
        <v>-0.27100000000000002</v>
      </c>
      <c r="AD1200" s="277">
        <v>-0.27100000000000002</v>
      </c>
      <c r="AE1200" s="277" t="s">
        <v>56</v>
      </c>
      <c r="AF1200" s="277">
        <v>222</v>
      </c>
      <c r="AG1200" s="277"/>
      <c r="AH1200" s="277">
        <v>8.0000000000000002E-3</v>
      </c>
      <c r="AI1200" s="277">
        <v>4.2</v>
      </c>
      <c r="AJ1200" s="277">
        <v>4.2</v>
      </c>
      <c r="AK1200" s="279">
        <v>1.5499999999999999E-19</v>
      </c>
      <c r="AL1200" s="260"/>
      <c r="AM1200" s="280">
        <f t="shared" si="227"/>
        <v>0</v>
      </c>
    </row>
  </sheetData>
  <mergeCells count="9">
    <mergeCell ref="AV2:AV4"/>
    <mergeCell ref="AW2:AW4"/>
    <mergeCell ref="AX2:AX4"/>
    <mergeCell ref="BC2:BC4"/>
    <mergeCell ref="AO3:AO5"/>
    <mergeCell ref="AP3:AP5"/>
    <mergeCell ref="AS2:AS4"/>
    <mergeCell ref="AQ2:AQ4"/>
    <mergeCell ref="AR2:AR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1F3-9DF1-4D0D-9FB2-449ADD612CF3}">
  <dimension ref="A1:AZ1048576"/>
  <sheetViews>
    <sheetView zoomScale="70" zoomScaleNormal="7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O2" sqref="AO2:AO4"/>
    </sheetView>
  </sheetViews>
  <sheetFormatPr defaultColWidth="11" defaultRowHeight="23.25" x14ac:dyDescent="0.35"/>
  <cols>
    <col min="1" max="1" width="18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0" width="18.625" style="38" customWidth="1"/>
    <col min="11" max="11" width="31.125" style="38" bestFit="1" customWidth="1"/>
    <col min="12" max="12" width="32" style="38" bestFit="1" customWidth="1"/>
    <col min="13" max="15" width="22.125" style="38" bestFit="1" customWidth="1"/>
    <col min="16" max="17" width="17.625" style="38" bestFit="1" customWidth="1"/>
    <col min="18" max="18" width="20.625" style="38" bestFit="1" customWidth="1"/>
    <col min="19" max="21" width="22" style="38" bestFit="1" customWidth="1"/>
    <col min="22" max="24" width="20.125" style="38" bestFit="1" customWidth="1"/>
    <col min="25" max="27" width="20.125" style="38" customWidth="1"/>
    <col min="28" max="28" width="13.625" style="38" bestFit="1" customWidth="1"/>
    <col min="29" max="30" width="13.625" style="38" customWidth="1"/>
    <col min="31" max="31" width="17.5" style="38" bestFit="1" customWidth="1"/>
    <col min="32" max="32" width="37" style="38" bestFit="1" customWidth="1"/>
    <col min="33" max="33" width="40" style="38" bestFit="1" customWidth="1"/>
    <col min="34" max="34" width="19.875" style="123" bestFit="1" customWidth="1"/>
    <col min="35" max="35" width="13.5" style="38" bestFit="1" customWidth="1"/>
    <col min="36" max="36" width="17.375" style="38" bestFit="1" customWidth="1"/>
    <col min="40" max="40" width="14.125" bestFit="1" customWidth="1"/>
    <col min="41" max="41" width="11.625" bestFit="1" customWidth="1"/>
    <col min="45" max="45" width="14.125" bestFit="1" customWidth="1"/>
    <col min="46" max="46" width="11.625" bestFit="1" customWidth="1"/>
    <col min="50" max="50" width="12.625" bestFit="1" customWidth="1"/>
    <col min="51" max="51" width="32.375" bestFit="1" customWidth="1"/>
    <col min="52" max="52" width="32.625" bestFit="1" customWidth="1"/>
  </cols>
  <sheetData>
    <row r="1" spans="1:52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11</v>
      </c>
      <c r="K1" s="41" t="s">
        <v>13</v>
      </c>
      <c r="L1" s="41" t="s">
        <v>14</v>
      </c>
      <c r="M1" s="41" t="s">
        <v>15</v>
      </c>
      <c r="N1" s="41" t="s">
        <v>16</v>
      </c>
      <c r="O1" s="41" t="s">
        <v>17</v>
      </c>
      <c r="P1" s="41" t="s">
        <v>18</v>
      </c>
      <c r="Q1" s="41" t="s">
        <v>18</v>
      </c>
      <c r="R1" s="41" t="s">
        <v>20</v>
      </c>
      <c r="S1" s="41" t="s">
        <v>21</v>
      </c>
      <c r="T1" s="41" t="s">
        <v>22</v>
      </c>
      <c r="U1" s="41" t="s">
        <v>23</v>
      </c>
      <c r="V1" s="41" t="s">
        <v>24</v>
      </c>
      <c r="W1" s="41" t="s">
        <v>25</v>
      </c>
      <c r="X1" s="41" t="s">
        <v>26</v>
      </c>
      <c r="Y1" s="41" t="s">
        <v>27</v>
      </c>
      <c r="Z1" s="41" t="s">
        <v>28</v>
      </c>
      <c r="AA1" s="41" t="s">
        <v>29</v>
      </c>
      <c r="AB1" s="41" t="s">
        <v>30</v>
      </c>
      <c r="AC1" s="41" t="s">
        <v>31</v>
      </c>
      <c r="AD1" s="41" t="s">
        <v>32</v>
      </c>
      <c r="AE1" s="41" t="s">
        <v>33</v>
      </c>
      <c r="AF1" s="41" t="s">
        <v>34</v>
      </c>
      <c r="AG1" s="41" t="s">
        <v>35</v>
      </c>
      <c r="AH1" s="124" t="s">
        <v>36</v>
      </c>
      <c r="AI1" s="43" t="s">
        <v>37</v>
      </c>
      <c r="AJ1" s="43" t="s">
        <v>38</v>
      </c>
      <c r="AN1" s="42" t="s">
        <v>3</v>
      </c>
      <c r="AO1" s="42" t="s">
        <v>39</v>
      </c>
    </row>
    <row r="2" spans="1:52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1.1900999999999999</v>
      </c>
      <c r="K2" s="27">
        <v>0.25</v>
      </c>
      <c r="L2" s="27">
        <v>6.2700000000000006E-2</v>
      </c>
      <c r="M2" s="27">
        <v>5.75</v>
      </c>
      <c r="N2" s="27">
        <v>5.75</v>
      </c>
      <c r="O2" s="27">
        <v>5.75</v>
      </c>
      <c r="P2" s="27">
        <v>81</v>
      </c>
      <c r="Q2" s="27">
        <v>81</v>
      </c>
      <c r="R2" s="27">
        <v>81</v>
      </c>
      <c r="S2" s="27">
        <v>2.1</v>
      </c>
      <c r="T2" s="27">
        <v>2.1</v>
      </c>
      <c r="U2" s="27">
        <v>2.1</v>
      </c>
      <c r="V2" s="27">
        <v>15</v>
      </c>
      <c r="W2" s="27">
        <v>15</v>
      </c>
      <c r="X2" s="27">
        <v>15</v>
      </c>
      <c r="Y2" s="27">
        <v>-0.10009999999999999</v>
      </c>
      <c r="Z2" s="27">
        <v>-0.10009999999999999</v>
      </c>
      <c r="AA2" s="27">
        <v>-0.10009999999999999</v>
      </c>
      <c r="AB2" s="27" t="s">
        <v>42</v>
      </c>
      <c r="AC2" s="27">
        <v>4.0019999999999998</v>
      </c>
      <c r="AD2" s="85">
        <v>1.213598928416634E-4</v>
      </c>
      <c r="AE2" s="27">
        <v>-0.39</v>
      </c>
      <c r="AF2" s="27">
        <v>2.66</v>
      </c>
      <c r="AG2" s="27">
        <v>2.6</v>
      </c>
      <c r="AH2" s="118">
        <v>5.9999999999999995E-8</v>
      </c>
      <c r="AI2" s="28"/>
      <c r="AJ2" s="29"/>
      <c r="AL2" s="42"/>
      <c r="AM2" s="42"/>
      <c r="AN2" s="319">
        <f>COUNTA(E2:E1186)</f>
        <v>673</v>
      </c>
      <c r="AO2" s="319">
        <f>COUNTA(AH2:AH1014)</f>
        <v>447</v>
      </c>
      <c r="AS2" s="319"/>
      <c r="AT2" s="319"/>
      <c r="AU2" s="319"/>
      <c r="AZ2" s="320"/>
    </row>
    <row r="3" spans="1:52" ht="23.25" customHeight="1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1.1900999999999999</v>
      </c>
      <c r="K3" s="27">
        <v>0.25</v>
      </c>
      <c r="L3" s="27">
        <v>6.2700000000000006E-2</v>
      </c>
      <c r="M3" s="27">
        <v>5.75</v>
      </c>
      <c r="N3" s="27">
        <v>5.75</v>
      </c>
      <c r="O3" s="27">
        <v>5.75</v>
      </c>
      <c r="P3" s="27">
        <v>81</v>
      </c>
      <c r="Q3" s="27">
        <v>81</v>
      </c>
      <c r="R3" s="27">
        <v>81</v>
      </c>
      <c r="S3" s="27">
        <v>2.1</v>
      </c>
      <c r="T3" s="27">
        <v>2.1</v>
      </c>
      <c r="U3" s="27">
        <v>2.1</v>
      </c>
      <c r="V3" s="27">
        <v>15</v>
      </c>
      <c r="W3" s="27">
        <v>15</v>
      </c>
      <c r="X3" s="27">
        <v>15</v>
      </c>
      <c r="Y3" s="27">
        <v>-0.10009999999999999</v>
      </c>
      <c r="Z3" s="27">
        <v>-0.10009999999999999</v>
      </c>
      <c r="AA3" s="27">
        <v>-0.10009999999999999</v>
      </c>
      <c r="AB3" s="27" t="s">
        <v>43</v>
      </c>
      <c r="AC3" s="27">
        <v>2.0099999999999998</v>
      </c>
      <c r="AD3" s="85">
        <v>1.0828692705685033E-4</v>
      </c>
      <c r="AE3" s="27">
        <v>-0.217</v>
      </c>
      <c r="AF3" s="27">
        <v>3.13</v>
      </c>
      <c r="AG3" s="27">
        <v>2.89</v>
      </c>
      <c r="AH3" s="118">
        <v>1.6999999999999999E-9</v>
      </c>
      <c r="AI3" s="28"/>
      <c r="AJ3" s="29"/>
      <c r="AL3" s="319"/>
      <c r="AM3" s="319"/>
      <c r="AN3" s="319"/>
      <c r="AO3" s="319"/>
      <c r="AS3" s="319"/>
      <c r="AT3" s="319"/>
      <c r="AU3" s="319"/>
      <c r="AZ3" s="320"/>
    </row>
    <row r="4" spans="1:52" ht="23.25" customHeight="1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1.1900999999999999</v>
      </c>
      <c r="K4" s="27">
        <v>0.25</v>
      </c>
      <c r="L4" s="27">
        <v>6.2700000000000006E-2</v>
      </c>
      <c r="M4" s="27">
        <v>5.75</v>
      </c>
      <c r="N4" s="27">
        <v>5.75</v>
      </c>
      <c r="O4" s="27">
        <v>5.75</v>
      </c>
      <c r="P4" s="27">
        <v>81</v>
      </c>
      <c r="Q4" s="27">
        <v>81</v>
      </c>
      <c r="R4" s="27">
        <v>81</v>
      </c>
      <c r="S4" s="27">
        <v>2.1</v>
      </c>
      <c r="T4" s="27">
        <v>2.1</v>
      </c>
      <c r="U4" s="27">
        <v>2.1</v>
      </c>
      <c r="V4" s="27">
        <v>15</v>
      </c>
      <c r="W4" s="27">
        <v>15</v>
      </c>
      <c r="X4" s="27">
        <v>15</v>
      </c>
      <c r="Y4" s="27">
        <v>-0.10009999999999999</v>
      </c>
      <c r="Z4" s="27">
        <v>-0.10009999999999999</v>
      </c>
      <c r="AA4" s="27">
        <v>-0.10009999999999999</v>
      </c>
      <c r="AB4" s="27" t="s">
        <v>44</v>
      </c>
      <c r="AC4" s="27">
        <v>31.998999999999999</v>
      </c>
      <c r="AD4" s="85">
        <v>1.5402755908922099E-5</v>
      </c>
      <c r="AE4" s="27">
        <v>2.1999999999999999E-2</v>
      </c>
      <c r="AF4" s="27">
        <v>2.94</v>
      </c>
      <c r="AG4" s="27">
        <v>3.46</v>
      </c>
      <c r="AH4" s="118"/>
      <c r="AI4" s="28"/>
      <c r="AJ4" s="29"/>
      <c r="AL4" s="319"/>
      <c r="AM4" s="319"/>
      <c r="AN4" s="319"/>
      <c r="AO4" s="319"/>
      <c r="AS4" s="319"/>
      <c r="AT4" s="319"/>
      <c r="AU4" s="319"/>
      <c r="AZ4" s="320"/>
    </row>
    <row r="5" spans="1:52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1.1900999999999999</v>
      </c>
      <c r="K5" s="27">
        <v>0.25</v>
      </c>
      <c r="L5" s="27">
        <v>6.2700000000000006E-2</v>
      </c>
      <c r="M5" s="27">
        <v>5.75</v>
      </c>
      <c r="N5" s="27">
        <v>5.75</v>
      </c>
      <c r="O5" s="27">
        <v>5.75</v>
      </c>
      <c r="P5" s="27">
        <v>81</v>
      </c>
      <c r="Q5" s="27">
        <v>81</v>
      </c>
      <c r="R5" s="27">
        <v>81</v>
      </c>
      <c r="S5" s="27">
        <v>2.1</v>
      </c>
      <c r="T5" s="27">
        <v>2.1</v>
      </c>
      <c r="U5" s="27">
        <v>2.1</v>
      </c>
      <c r="V5" s="27">
        <v>15</v>
      </c>
      <c r="W5" s="27">
        <v>15</v>
      </c>
      <c r="X5" s="27">
        <v>15</v>
      </c>
      <c r="Y5" s="27">
        <v>-0.10009999999999999</v>
      </c>
      <c r="Z5" s="27">
        <v>-0.10009999999999999</v>
      </c>
      <c r="AA5" s="27">
        <v>-0.10009999999999999</v>
      </c>
      <c r="AB5" s="27" t="s">
        <v>45</v>
      </c>
      <c r="AC5" s="27">
        <v>44.01</v>
      </c>
      <c r="AD5" s="85">
        <v>8.9625087063364713E-6</v>
      </c>
      <c r="AE5" s="27">
        <v>0.22500000000000001</v>
      </c>
      <c r="AF5" s="27">
        <v>3.24</v>
      </c>
      <c r="AG5" s="27">
        <v>3.3</v>
      </c>
      <c r="AH5" s="118"/>
      <c r="AI5" s="28"/>
      <c r="AJ5" s="29"/>
      <c r="AL5" s="319"/>
      <c r="AM5" s="319"/>
    </row>
    <row r="6" spans="1:52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1.1900999999999999</v>
      </c>
      <c r="K6" s="27">
        <v>0.25</v>
      </c>
      <c r="L6" s="27">
        <v>6.2700000000000006E-2</v>
      </c>
      <c r="M6" s="27">
        <v>5.75</v>
      </c>
      <c r="N6" s="27">
        <v>5.75</v>
      </c>
      <c r="O6" s="27">
        <v>5.75</v>
      </c>
      <c r="P6" s="27">
        <v>81</v>
      </c>
      <c r="Q6" s="27">
        <v>81</v>
      </c>
      <c r="R6" s="27">
        <v>81</v>
      </c>
      <c r="S6" s="27">
        <v>2.1</v>
      </c>
      <c r="T6" s="27">
        <v>2.1</v>
      </c>
      <c r="U6" s="27">
        <v>2.1</v>
      </c>
      <c r="V6" s="27">
        <v>15</v>
      </c>
      <c r="W6" s="27">
        <v>15</v>
      </c>
      <c r="X6" s="27">
        <v>15</v>
      </c>
      <c r="Y6" s="27">
        <v>-0.10009999999999999</v>
      </c>
      <c r="Z6" s="27">
        <v>-0.10009999999999999</v>
      </c>
      <c r="AA6" s="27">
        <v>-0.10009999999999999</v>
      </c>
      <c r="AB6" s="27" t="s">
        <v>46</v>
      </c>
      <c r="AC6" s="27">
        <v>28</v>
      </c>
      <c r="AD6" s="85">
        <v>1.4859953853764374E-5</v>
      </c>
      <c r="AE6" s="27">
        <v>3.6999999999999998E-2</v>
      </c>
      <c r="AF6" s="27">
        <v>3.13</v>
      </c>
      <c r="AG6" s="27">
        <v>3.64</v>
      </c>
      <c r="AH6" s="118"/>
      <c r="AI6" s="28"/>
      <c r="AJ6" s="29"/>
    </row>
    <row r="7" spans="1:52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1.1900999999999999</v>
      </c>
      <c r="K7" s="27">
        <v>0.25</v>
      </c>
      <c r="L7" s="27">
        <v>6.2700000000000006E-2</v>
      </c>
      <c r="M7" s="27">
        <v>5.75</v>
      </c>
      <c r="N7" s="27">
        <v>5.75</v>
      </c>
      <c r="O7" s="27">
        <v>5.75</v>
      </c>
      <c r="P7" s="27">
        <v>81</v>
      </c>
      <c r="Q7" s="27">
        <v>81</v>
      </c>
      <c r="R7" s="27">
        <v>81</v>
      </c>
      <c r="S7" s="27">
        <v>2.1</v>
      </c>
      <c r="T7" s="27">
        <v>2.1</v>
      </c>
      <c r="U7" s="27">
        <v>2.1</v>
      </c>
      <c r="V7" s="27">
        <v>15</v>
      </c>
      <c r="W7" s="27">
        <v>15</v>
      </c>
      <c r="X7" s="27">
        <v>15</v>
      </c>
      <c r="Y7" s="27">
        <v>-0.10009999999999999</v>
      </c>
      <c r="Z7" s="27">
        <v>-0.10009999999999999</v>
      </c>
      <c r="AA7" s="27">
        <v>-0.10009999999999999</v>
      </c>
      <c r="AB7" s="27" t="s">
        <v>47</v>
      </c>
      <c r="AC7" s="27">
        <v>16.04</v>
      </c>
      <c r="AD7" s="85">
        <v>1.6328551327402565E-5</v>
      </c>
      <c r="AE7" s="27">
        <v>1.0999999999999999E-2</v>
      </c>
      <c r="AF7" s="27">
        <v>3.25</v>
      </c>
      <c r="AG7" s="27">
        <v>3.8</v>
      </c>
      <c r="AH7" s="118">
        <v>2.6000000000000001E-9</v>
      </c>
      <c r="AI7" s="28"/>
      <c r="AJ7" s="29"/>
      <c r="AU7" s="44"/>
      <c r="AV7" s="44"/>
    </row>
    <row r="8" spans="1:52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1.1900999999999999</v>
      </c>
      <c r="K8" s="27">
        <v>0.25</v>
      </c>
      <c r="L8" s="27">
        <v>6.2700000000000006E-2</v>
      </c>
      <c r="M8" s="27">
        <v>5.75</v>
      </c>
      <c r="N8" s="27">
        <v>5.75</v>
      </c>
      <c r="O8" s="27">
        <v>5.75</v>
      </c>
      <c r="P8" s="27">
        <v>81</v>
      </c>
      <c r="Q8" s="27">
        <v>81</v>
      </c>
      <c r="R8" s="27">
        <v>81</v>
      </c>
      <c r="S8" s="27">
        <v>2.1</v>
      </c>
      <c r="T8" s="27">
        <v>2.1</v>
      </c>
      <c r="U8" s="27">
        <v>2.1</v>
      </c>
      <c r="V8" s="27">
        <v>15</v>
      </c>
      <c r="W8" s="27">
        <v>15</v>
      </c>
      <c r="X8" s="27">
        <v>15</v>
      </c>
      <c r="Y8" s="27">
        <v>-0.10009999999999999</v>
      </c>
      <c r="Z8" s="27">
        <v>-0.10009999999999999</v>
      </c>
      <c r="AA8" s="27">
        <v>-0.10009999999999999</v>
      </c>
      <c r="AB8" s="27" t="s">
        <v>48</v>
      </c>
      <c r="AC8" s="27">
        <v>28.05</v>
      </c>
      <c r="AD8" s="27">
        <v>8.597859657763983E-6</v>
      </c>
      <c r="AE8" s="27">
        <v>8.6999999999999994E-2</v>
      </c>
      <c r="AF8" s="27">
        <v>3.59</v>
      </c>
      <c r="AG8" s="27">
        <v>3.9</v>
      </c>
      <c r="AH8" s="118">
        <v>5.7999999999999996E-10</v>
      </c>
      <c r="AI8" s="28"/>
      <c r="AJ8" s="30"/>
    </row>
    <row r="9" spans="1:52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1.1900999999999999</v>
      </c>
      <c r="K9" s="27">
        <v>0.25</v>
      </c>
      <c r="L9" s="27">
        <v>6.2700000000000006E-2</v>
      </c>
      <c r="M9" s="27">
        <v>5.75</v>
      </c>
      <c r="N9" s="27">
        <v>5.75</v>
      </c>
      <c r="O9" s="27">
        <v>5.75</v>
      </c>
      <c r="P9" s="27">
        <v>81</v>
      </c>
      <c r="Q9" s="27">
        <v>81</v>
      </c>
      <c r="R9" s="27">
        <v>81</v>
      </c>
      <c r="S9" s="27">
        <v>2.1</v>
      </c>
      <c r="T9" s="27">
        <v>2.1</v>
      </c>
      <c r="U9" s="27">
        <v>2.1</v>
      </c>
      <c r="V9" s="27">
        <v>15</v>
      </c>
      <c r="W9" s="27">
        <v>15</v>
      </c>
      <c r="X9" s="27">
        <v>15</v>
      </c>
      <c r="Y9" s="27">
        <v>-0.10009999999999999</v>
      </c>
      <c r="Z9" s="27">
        <v>-0.10009999999999999</v>
      </c>
      <c r="AA9" s="27">
        <v>-0.10009999999999999</v>
      </c>
      <c r="AB9" s="27" t="s">
        <v>49</v>
      </c>
      <c r="AC9" s="27">
        <v>30.07</v>
      </c>
      <c r="AD9" s="27">
        <v>7.4674534117532306E-6</v>
      </c>
      <c r="AE9" s="27">
        <v>9.9000000000000005E-2</v>
      </c>
      <c r="AF9" s="27">
        <v>3.72</v>
      </c>
      <c r="AG9" s="27">
        <v>4</v>
      </c>
      <c r="AH9" s="118">
        <v>6.3499999999999998E-10</v>
      </c>
      <c r="AI9" s="28"/>
      <c r="AJ9" s="30"/>
    </row>
    <row r="10" spans="1:52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1.1900999999999999</v>
      </c>
      <c r="K10" s="27">
        <v>0.25</v>
      </c>
      <c r="L10" s="27">
        <v>6.2700000000000006E-2</v>
      </c>
      <c r="M10" s="27">
        <v>5.75</v>
      </c>
      <c r="N10" s="27">
        <v>5.75</v>
      </c>
      <c r="O10" s="27">
        <v>5.75</v>
      </c>
      <c r="P10" s="27">
        <v>81</v>
      </c>
      <c r="Q10" s="27">
        <v>81</v>
      </c>
      <c r="R10" s="27">
        <v>81</v>
      </c>
      <c r="S10" s="27">
        <v>2.1</v>
      </c>
      <c r="T10" s="27">
        <v>2.1</v>
      </c>
      <c r="U10" s="27">
        <v>2.1</v>
      </c>
      <c r="V10" s="27">
        <v>15</v>
      </c>
      <c r="W10" s="27">
        <v>15</v>
      </c>
      <c r="X10" s="27">
        <v>15</v>
      </c>
      <c r="Y10" s="27">
        <v>-0.10009999999999999</v>
      </c>
      <c r="Z10" s="27">
        <v>-0.10009999999999999</v>
      </c>
      <c r="AA10" s="27">
        <v>-0.10009999999999999</v>
      </c>
      <c r="AB10" s="27" t="s">
        <v>50</v>
      </c>
      <c r="AC10" s="27">
        <v>42.08</v>
      </c>
      <c r="AD10" s="27">
        <v>4.9578486170417476E-6</v>
      </c>
      <c r="AE10" s="27">
        <v>0.14199999999999999</v>
      </c>
      <c r="AF10" s="27">
        <v>4.03</v>
      </c>
      <c r="AG10" s="27">
        <v>4.5</v>
      </c>
      <c r="AH10" s="118">
        <v>2.1500000000000001E-10</v>
      </c>
      <c r="AI10" s="28"/>
      <c r="AJ10" s="30"/>
    </row>
    <row r="11" spans="1:52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1.1900999999999999</v>
      </c>
      <c r="K11" s="27">
        <v>0.25</v>
      </c>
      <c r="L11" s="27">
        <v>6.2700000000000006E-2</v>
      </c>
      <c r="M11" s="27">
        <v>5.75</v>
      </c>
      <c r="N11" s="27">
        <v>5.75</v>
      </c>
      <c r="O11" s="27">
        <v>5.75</v>
      </c>
      <c r="P11" s="27">
        <v>81</v>
      </c>
      <c r="Q11" s="27">
        <v>81</v>
      </c>
      <c r="R11" s="27">
        <v>81</v>
      </c>
      <c r="S11" s="27">
        <v>2.1</v>
      </c>
      <c r="T11" s="27">
        <v>2.1</v>
      </c>
      <c r="U11" s="27">
        <v>2.1</v>
      </c>
      <c r="V11" s="27">
        <v>15</v>
      </c>
      <c r="W11" s="27">
        <v>15</v>
      </c>
      <c r="X11" s="27">
        <v>15</v>
      </c>
      <c r="Y11" s="27">
        <v>-0.10009999999999999</v>
      </c>
      <c r="Z11" s="27">
        <v>-0.10009999999999999</v>
      </c>
      <c r="AA11" s="27">
        <v>-0.10009999999999999</v>
      </c>
      <c r="AB11" s="27" t="s">
        <v>51</v>
      </c>
      <c r="AC11" s="27">
        <v>44.1</v>
      </c>
      <c r="AD11" s="27">
        <v>4.5187843755253608E-6</v>
      </c>
      <c r="AE11" s="27">
        <v>0.152</v>
      </c>
      <c r="AF11" s="27">
        <v>4.16</v>
      </c>
      <c r="AG11" s="27">
        <v>4.3</v>
      </c>
      <c r="AH11" s="118">
        <v>2.0999999999999999E-11</v>
      </c>
      <c r="AI11" s="28"/>
      <c r="AJ11" s="30"/>
    </row>
    <row r="12" spans="1:52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1.1900999999999999</v>
      </c>
      <c r="K12" s="27">
        <v>0.25</v>
      </c>
      <c r="L12" s="27">
        <v>6.2700000000000006E-2</v>
      </c>
      <c r="M12" s="27">
        <v>5.75</v>
      </c>
      <c r="N12" s="27">
        <v>5.75</v>
      </c>
      <c r="O12" s="27">
        <v>5.75</v>
      </c>
      <c r="P12" s="27">
        <v>81</v>
      </c>
      <c r="Q12" s="27">
        <v>81</v>
      </c>
      <c r="R12" s="27">
        <v>81</v>
      </c>
      <c r="S12" s="27">
        <v>2.1</v>
      </c>
      <c r="T12" s="27">
        <v>2.1</v>
      </c>
      <c r="U12" s="27">
        <v>2.1</v>
      </c>
      <c r="V12" s="27">
        <v>15</v>
      </c>
      <c r="W12" s="27">
        <v>15</v>
      </c>
      <c r="X12" s="27">
        <v>15</v>
      </c>
      <c r="Y12" s="27">
        <v>-0.10009999999999999</v>
      </c>
      <c r="Z12" s="27">
        <v>-0.10009999999999999</v>
      </c>
      <c r="AA12" s="27">
        <v>-0.10009999999999999</v>
      </c>
      <c r="AB12" s="27" t="s">
        <v>52</v>
      </c>
      <c r="AC12" s="27">
        <v>58.12</v>
      </c>
      <c r="AD12" s="27">
        <v>2.9135357642312415E-6</v>
      </c>
      <c r="AE12" s="27">
        <v>0.2</v>
      </c>
      <c r="AF12" s="27">
        <v>4.5199999999999996</v>
      </c>
      <c r="AG12" s="27">
        <v>4.5</v>
      </c>
      <c r="AH12" s="118">
        <v>1.0599999999999999E-11</v>
      </c>
      <c r="AI12" s="28"/>
      <c r="AJ12" s="30"/>
    </row>
    <row r="13" spans="1:52" x14ac:dyDescent="0.25">
      <c r="A13" s="31" t="s">
        <v>57</v>
      </c>
      <c r="B13" s="31">
        <v>1.6991000000000001</v>
      </c>
      <c r="C13" s="32">
        <v>3.46</v>
      </c>
      <c r="D13" s="32">
        <v>3.47</v>
      </c>
      <c r="E13" s="79">
        <f t="shared" si="0"/>
        <v>1.0028901734104048</v>
      </c>
      <c r="F13" s="32">
        <v>1.98</v>
      </c>
      <c r="G13" s="32">
        <v>2.048</v>
      </c>
      <c r="H13" s="32">
        <v>52802.1</v>
      </c>
      <c r="I13" s="32">
        <v>74</v>
      </c>
      <c r="J13" s="32">
        <v>1.3429</v>
      </c>
      <c r="K13" s="32">
        <v>0.25</v>
      </c>
      <c r="L13" s="32">
        <v>6.2700000000000006E-2</v>
      </c>
      <c r="M13" s="32">
        <v>5.75</v>
      </c>
      <c r="N13" s="32">
        <v>5.75</v>
      </c>
      <c r="O13" s="32">
        <v>5.75</v>
      </c>
      <c r="P13" s="32">
        <v>81</v>
      </c>
      <c r="Q13" s="32">
        <v>81</v>
      </c>
      <c r="R13" s="32">
        <v>81</v>
      </c>
      <c r="S13" s="32">
        <v>2.1</v>
      </c>
      <c r="T13" s="32">
        <v>2.1</v>
      </c>
      <c r="U13" s="32">
        <v>2.1</v>
      </c>
      <c r="V13" s="32">
        <v>15</v>
      </c>
      <c r="W13" s="32">
        <v>15</v>
      </c>
      <c r="X13" s="32">
        <v>15</v>
      </c>
      <c r="Y13" s="32">
        <v>-0.12</v>
      </c>
      <c r="Z13" s="32">
        <v>-0.12</v>
      </c>
      <c r="AA13" s="32">
        <v>-0.12</v>
      </c>
      <c r="AB13" s="32" t="s">
        <v>42</v>
      </c>
      <c r="AC13" s="32">
        <v>4.0019999999999998</v>
      </c>
      <c r="AD13" s="86">
        <v>1.213598928416634E-4</v>
      </c>
      <c r="AE13" s="32">
        <v>-0.39</v>
      </c>
      <c r="AF13" s="32">
        <v>2.66</v>
      </c>
      <c r="AG13" s="32">
        <v>2.6</v>
      </c>
      <c r="AH13" s="119">
        <v>2.2099999999999999E-8</v>
      </c>
      <c r="AI13" s="33">
        <v>5.8999999999999999E-3</v>
      </c>
      <c r="AJ13" s="34">
        <f t="shared" ref="AJ13:AJ18" si="1">AH13*10000*(AI13)*10000000000</f>
        <v>13039</v>
      </c>
    </row>
    <row r="14" spans="1:52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1.3429</v>
      </c>
      <c r="K14" s="32">
        <v>0.25</v>
      </c>
      <c r="L14" s="32">
        <v>6.2700000000000006E-2</v>
      </c>
      <c r="M14" s="32">
        <v>5.75</v>
      </c>
      <c r="N14" s="32">
        <v>5.75</v>
      </c>
      <c r="O14" s="32">
        <v>5.75</v>
      </c>
      <c r="P14" s="32">
        <v>81</v>
      </c>
      <c r="Q14" s="32">
        <v>81</v>
      </c>
      <c r="R14" s="32">
        <v>81</v>
      </c>
      <c r="S14" s="32">
        <v>2.1</v>
      </c>
      <c r="T14" s="32">
        <v>2.1</v>
      </c>
      <c r="U14" s="32">
        <v>2.1</v>
      </c>
      <c r="V14" s="32">
        <v>15</v>
      </c>
      <c r="W14" s="32">
        <v>15</v>
      </c>
      <c r="X14" s="32">
        <v>15</v>
      </c>
      <c r="Y14" s="32">
        <v>-0.12</v>
      </c>
      <c r="Z14" s="32">
        <v>-0.12</v>
      </c>
      <c r="AA14" s="32">
        <v>-0.12</v>
      </c>
      <c r="AB14" s="32" t="s">
        <v>43</v>
      </c>
      <c r="AC14" s="32">
        <v>2.0099999999999998</v>
      </c>
      <c r="AD14" s="86">
        <v>1.0828692705685033E-4</v>
      </c>
      <c r="AE14" s="32">
        <v>-0.217</v>
      </c>
      <c r="AF14" s="32">
        <v>3.13</v>
      </c>
      <c r="AG14" s="32">
        <v>2.89</v>
      </c>
      <c r="AH14" s="119">
        <v>1.6000000000000001E-8</v>
      </c>
      <c r="AI14" s="33">
        <v>0.01</v>
      </c>
      <c r="AJ14" s="34">
        <f t="shared" si="1"/>
        <v>16000.000000000002</v>
      </c>
    </row>
    <row r="15" spans="1:52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1.3429</v>
      </c>
      <c r="K15" s="32">
        <v>0.25</v>
      </c>
      <c r="L15" s="32">
        <v>6.2700000000000006E-2</v>
      </c>
      <c r="M15" s="32">
        <v>5.75</v>
      </c>
      <c r="N15" s="32">
        <v>5.75</v>
      </c>
      <c r="O15" s="32">
        <v>5.75</v>
      </c>
      <c r="P15" s="32">
        <v>81</v>
      </c>
      <c r="Q15" s="32">
        <v>81</v>
      </c>
      <c r="R15" s="32">
        <v>81</v>
      </c>
      <c r="S15" s="32">
        <v>2.1</v>
      </c>
      <c r="T15" s="32">
        <v>2.1</v>
      </c>
      <c r="U15" s="32">
        <v>2.1</v>
      </c>
      <c r="V15" s="32">
        <v>15</v>
      </c>
      <c r="W15" s="32">
        <v>15</v>
      </c>
      <c r="X15" s="32">
        <v>15</v>
      </c>
      <c r="Y15" s="32">
        <v>-0.12</v>
      </c>
      <c r="Z15" s="32">
        <v>-0.12</v>
      </c>
      <c r="AA15" s="32">
        <v>-0.12</v>
      </c>
      <c r="AB15" s="32" t="s">
        <v>44</v>
      </c>
      <c r="AC15" s="32">
        <v>31.998999999999999</v>
      </c>
      <c r="AD15" s="86">
        <v>1.5402755908922099E-5</v>
      </c>
      <c r="AE15" s="32">
        <v>2.1999999999999999E-2</v>
      </c>
      <c r="AF15" s="32">
        <v>2.94</v>
      </c>
      <c r="AG15" s="32">
        <v>3.46</v>
      </c>
      <c r="AH15" s="119">
        <v>1.0000000000000001E-9</v>
      </c>
      <c r="AI15" s="33">
        <v>4.7600000000000003E-2</v>
      </c>
      <c r="AJ15" s="34">
        <f t="shared" si="1"/>
        <v>4760.0000000000009</v>
      </c>
    </row>
    <row r="16" spans="1:52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1.3429</v>
      </c>
      <c r="K16" s="32">
        <v>0.25</v>
      </c>
      <c r="L16" s="32">
        <v>6.2700000000000006E-2</v>
      </c>
      <c r="M16" s="32">
        <v>5.75</v>
      </c>
      <c r="N16" s="32">
        <v>5.75</v>
      </c>
      <c r="O16" s="32">
        <v>5.75</v>
      </c>
      <c r="P16" s="32">
        <v>81</v>
      </c>
      <c r="Q16" s="32">
        <v>81</v>
      </c>
      <c r="R16" s="32">
        <v>81</v>
      </c>
      <c r="S16" s="32">
        <v>2.1</v>
      </c>
      <c r="T16" s="32">
        <v>2.1</v>
      </c>
      <c r="U16" s="32">
        <v>2.1</v>
      </c>
      <c r="V16" s="32">
        <v>15</v>
      </c>
      <c r="W16" s="32">
        <v>15</v>
      </c>
      <c r="X16" s="32">
        <v>15</v>
      </c>
      <c r="Y16" s="32">
        <v>-0.12</v>
      </c>
      <c r="Z16" s="32">
        <v>-0.12</v>
      </c>
      <c r="AA16" s="32">
        <v>-0.12</v>
      </c>
      <c r="AB16" s="32" t="s">
        <v>45</v>
      </c>
      <c r="AC16" s="32">
        <v>44.01</v>
      </c>
      <c r="AD16" s="86">
        <v>8.9625087063364713E-6</v>
      </c>
      <c r="AE16" s="32">
        <v>0.22500000000000001</v>
      </c>
      <c r="AF16" s="32">
        <v>3.24</v>
      </c>
      <c r="AG16" s="32">
        <v>3.3</v>
      </c>
      <c r="AH16" s="119">
        <v>5.0000000000000003E-10</v>
      </c>
      <c r="AI16" s="33">
        <v>0.218</v>
      </c>
      <c r="AJ16" s="34">
        <f t="shared" si="1"/>
        <v>10900.000000000002</v>
      </c>
    </row>
    <row r="17" spans="1:48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1.3429</v>
      </c>
      <c r="K17" s="32">
        <v>0.25</v>
      </c>
      <c r="L17" s="32">
        <v>6.2700000000000006E-2</v>
      </c>
      <c r="M17" s="32">
        <v>5.75</v>
      </c>
      <c r="N17" s="32">
        <v>5.75</v>
      </c>
      <c r="O17" s="32">
        <v>5.75</v>
      </c>
      <c r="P17" s="32">
        <v>81</v>
      </c>
      <c r="Q17" s="32">
        <v>81</v>
      </c>
      <c r="R17" s="32">
        <v>81</v>
      </c>
      <c r="S17" s="32">
        <v>2.1</v>
      </c>
      <c r="T17" s="32">
        <v>2.1</v>
      </c>
      <c r="U17" s="32">
        <v>2.1</v>
      </c>
      <c r="V17" s="32">
        <v>15</v>
      </c>
      <c r="W17" s="32">
        <v>15</v>
      </c>
      <c r="X17" s="32">
        <v>15</v>
      </c>
      <c r="Y17" s="32">
        <v>-0.12</v>
      </c>
      <c r="Z17" s="32">
        <v>-0.12</v>
      </c>
      <c r="AA17" s="32">
        <v>-0.12</v>
      </c>
      <c r="AB17" s="32" t="s">
        <v>46</v>
      </c>
      <c r="AC17" s="32">
        <v>28</v>
      </c>
      <c r="AD17" s="86">
        <v>1.4859953853764374E-5</v>
      </c>
      <c r="AE17" s="32">
        <v>3.6999999999999998E-2</v>
      </c>
      <c r="AF17" s="32">
        <v>3.13</v>
      </c>
      <c r="AG17" s="32">
        <v>3.64</v>
      </c>
      <c r="AH17" s="119">
        <v>2.7E-10</v>
      </c>
      <c r="AI17" s="33">
        <v>4.3299999999999998E-2</v>
      </c>
      <c r="AJ17" s="34">
        <f t="shared" si="1"/>
        <v>1169.0999999999999</v>
      </c>
    </row>
    <row r="18" spans="1:48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1.3429</v>
      </c>
      <c r="K18" s="32">
        <v>0.25</v>
      </c>
      <c r="L18" s="32">
        <v>6.2700000000000006E-2</v>
      </c>
      <c r="M18" s="32">
        <v>5.75</v>
      </c>
      <c r="N18" s="32">
        <v>5.75</v>
      </c>
      <c r="O18" s="32">
        <v>5.75</v>
      </c>
      <c r="P18" s="32">
        <v>81</v>
      </c>
      <c r="Q18" s="32">
        <v>81</v>
      </c>
      <c r="R18" s="32">
        <v>81</v>
      </c>
      <c r="S18" s="32">
        <v>2.1</v>
      </c>
      <c r="T18" s="32">
        <v>2.1</v>
      </c>
      <c r="U18" s="32">
        <v>2.1</v>
      </c>
      <c r="V18" s="32">
        <v>15</v>
      </c>
      <c r="W18" s="32">
        <v>15</v>
      </c>
      <c r="X18" s="32">
        <v>15</v>
      </c>
      <c r="Y18" s="32">
        <v>-0.12</v>
      </c>
      <c r="Z18" s="32">
        <v>-0.12</v>
      </c>
      <c r="AA18" s="32">
        <v>-0.12</v>
      </c>
      <c r="AB18" s="32" t="s">
        <v>47</v>
      </c>
      <c r="AC18" s="32">
        <v>16.04</v>
      </c>
      <c r="AD18" s="86">
        <v>1.6328551327402565E-5</v>
      </c>
      <c r="AE18" s="32">
        <v>1.0999999999999999E-2</v>
      </c>
      <c r="AF18" s="32">
        <v>3.25</v>
      </c>
      <c r="AG18" s="32">
        <v>3.8</v>
      </c>
      <c r="AH18" s="119">
        <v>5.6999999999999997E-11</v>
      </c>
      <c r="AI18" s="33">
        <v>0.14099999999999999</v>
      </c>
      <c r="AJ18" s="34">
        <f t="shared" si="1"/>
        <v>803.69999999999982</v>
      </c>
    </row>
    <row r="19" spans="1:48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1.3429</v>
      </c>
      <c r="K19" s="32">
        <v>0.25</v>
      </c>
      <c r="L19" s="32">
        <v>6.2700000000000006E-2</v>
      </c>
      <c r="M19" s="32">
        <v>5.75</v>
      </c>
      <c r="N19" s="32">
        <v>5.75</v>
      </c>
      <c r="O19" s="32">
        <v>5.75</v>
      </c>
      <c r="P19" s="32">
        <v>81</v>
      </c>
      <c r="Q19" s="32">
        <v>81</v>
      </c>
      <c r="R19" s="32">
        <v>81</v>
      </c>
      <c r="S19" s="32">
        <v>2.1</v>
      </c>
      <c r="T19" s="32">
        <v>2.1</v>
      </c>
      <c r="U19" s="32">
        <v>2.1</v>
      </c>
      <c r="V19" s="32">
        <v>15</v>
      </c>
      <c r="W19" s="32">
        <v>15</v>
      </c>
      <c r="X19" s="32">
        <v>15</v>
      </c>
      <c r="Y19" s="32">
        <v>-0.12</v>
      </c>
      <c r="Z19" s="32">
        <v>-0.12</v>
      </c>
      <c r="AA19" s="32">
        <v>-0.12</v>
      </c>
      <c r="AB19" s="32" t="s">
        <v>48</v>
      </c>
      <c r="AC19" s="32">
        <v>28.05</v>
      </c>
      <c r="AD19" s="32">
        <v>8.597859657763983E-6</v>
      </c>
      <c r="AE19" s="32">
        <v>8.6999999999999994E-2</v>
      </c>
      <c r="AF19" s="32">
        <v>3.59</v>
      </c>
      <c r="AG19" s="32">
        <v>3.9</v>
      </c>
      <c r="AH19" s="119">
        <v>1.6E-11</v>
      </c>
      <c r="AI19" s="33"/>
      <c r="AJ19" s="35"/>
      <c r="AN19" s="44"/>
      <c r="AO19" s="44"/>
      <c r="AS19" s="44"/>
      <c r="AT19" s="44"/>
      <c r="AU19" s="44"/>
      <c r="AV19" s="44"/>
    </row>
    <row r="20" spans="1:48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1.3429</v>
      </c>
      <c r="K20" s="32">
        <v>0.25</v>
      </c>
      <c r="L20" s="32">
        <v>6.2700000000000006E-2</v>
      </c>
      <c r="M20" s="32">
        <v>5.75</v>
      </c>
      <c r="N20" s="32">
        <v>5.75</v>
      </c>
      <c r="O20" s="32">
        <v>5.75</v>
      </c>
      <c r="P20" s="32">
        <v>81</v>
      </c>
      <c r="Q20" s="32">
        <v>81</v>
      </c>
      <c r="R20" s="32">
        <v>81</v>
      </c>
      <c r="S20" s="32">
        <v>2.1</v>
      </c>
      <c r="T20" s="32">
        <v>2.1</v>
      </c>
      <c r="U20" s="32">
        <v>2.1</v>
      </c>
      <c r="V20" s="32">
        <v>15</v>
      </c>
      <c r="W20" s="32">
        <v>15</v>
      </c>
      <c r="X20" s="32">
        <v>15</v>
      </c>
      <c r="Y20" s="32">
        <v>-0.12</v>
      </c>
      <c r="Z20" s="32">
        <v>-0.12</v>
      </c>
      <c r="AA20" s="32">
        <v>-0.12</v>
      </c>
      <c r="AB20" s="32" t="s">
        <v>49</v>
      </c>
      <c r="AC20" s="32">
        <v>30.07</v>
      </c>
      <c r="AD20" s="32">
        <v>7.4674534117532306E-6</v>
      </c>
      <c r="AE20" s="32">
        <v>9.9000000000000005E-2</v>
      </c>
      <c r="AF20" s="32">
        <v>3.72</v>
      </c>
      <c r="AG20" s="32">
        <v>4</v>
      </c>
      <c r="AH20" s="119">
        <v>8.3099999999999999E-12</v>
      </c>
      <c r="AI20" s="33"/>
      <c r="AJ20" s="35"/>
    </row>
    <row r="21" spans="1:48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1.3429</v>
      </c>
      <c r="K21" s="32">
        <v>0.25</v>
      </c>
      <c r="L21" s="32">
        <v>6.2700000000000006E-2</v>
      </c>
      <c r="M21" s="32">
        <v>5.75</v>
      </c>
      <c r="N21" s="32">
        <v>5.75</v>
      </c>
      <c r="O21" s="32">
        <v>5.75</v>
      </c>
      <c r="P21" s="32">
        <v>81</v>
      </c>
      <c r="Q21" s="32">
        <v>81</v>
      </c>
      <c r="R21" s="32">
        <v>81</v>
      </c>
      <c r="S21" s="32">
        <v>2.1</v>
      </c>
      <c r="T21" s="32">
        <v>2.1</v>
      </c>
      <c r="U21" s="32">
        <v>2.1</v>
      </c>
      <c r="V21" s="32">
        <v>15</v>
      </c>
      <c r="W21" s="32">
        <v>15</v>
      </c>
      <c r="X21" s="32">
        <v>15</v>
      </c>
      <c r="Y21" s="32">
        <v>-0.12</v>
      </c>
      <c r="Z21" s="32">
        <v>-0.12</v>
      </c>
      <c r="AA21" s="32">
        <v>-0.12</v>
      </c>
      <c r="AB21" s="32" t="s">
        <v>50</v>
      </c>
      <c r="AC21" s="32">
        <v>42.08</v>
      </c>
      <c r="AD21" s="32">
        <v>4.9578486170417476E-6</v>
      </c>
      <c r="AE21" s="32">
        <v>0.14199999999999999</v>
      </c>
      <c r="AF21" s="32">
        <v>4.03</v>
      </c>
      <c r="AG21" s="32">
        <v>4.5</v>
      </c>
      <c r="AH21" s="119">
        <v>4.7100000000000001E-13</v>
      </c>
      <c r="AI21" s="33"/>
      <c r="AJ21" s="35"/>
    </row>
    <row r="22" spans="1:48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1.3429</v>
      </c>
      <c r="K22" s="32">
        <v>0.25</v>
      </c>
      <c r="L22" s="32">
        <v>6.2700000000000006E-2</v>
      </c>
      <c r="M22" s="32">
        <v>5.75</v>
      </c>
      <c r="N22" s="32">
        <v>5.75</v>
      </c>
      <c r="O22" s="32">
        <v>5.75</v>
      </c>
      <c r="P22" s="32">
        <v>81</v>
      </c>
      <c r="Q22" s="32">
        <v>81</v>
      </c>
      <c r="R22" s="32">
        <v>81</v>
      </c>
      <c r="S22" s="32">
        <v>2.1</v>
      </c>
      <c r="T22" s="32">
        <v>2.1</v>
      </c>
      <c r="U22" s="32">
        <v>2.1</v>
      </c>
      <c r="V22" s="32">
        <v>15</v>
      </c>
      <c r="W22" s="32">
        <v>15</v>
      </c>
      <c r="X22" s="32">
        <v>15</v>
      </c>
      <c r="Y22" s="32">
        <v>-0.12</v>
      </c>
      <c r="Z22" s="32">
        <v>-0.12</v>
      </c>
      <c r="AA22" s="32">
        <v>-0.12</v>
      </c>
      <c r="AB22" s="32" t="s">
        <v>51</v>
      </c>
      <c r="AC22" s="32">
        <v>44.1</v>
      </c>
      <c r="AD22" s="32">
        <v>4.5187843755253608E-6</v>
      </c>
      <c r="AE22" s="32">
        <v>0.152</v>
      </c>
      <c r="AF22" s="32">
        <v>4.16</v>
      </c>
      <c r="AG22" s="32">
        <v>4.3</v>
      </c>
      <c r="AH22" s="119">
        <v>6.0999999999999997E-15</v>
      </c>
      <c r="AI22" s="33"/>
      <c r="AJ22" s="35"/>
    </row>
    <row r="23" spans="1:48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1.3429</v>
      </c>
      <c r="K23" s="32">
        <v>0.25</v>
      </c>
      <c r="L23" s="32">
        <v>6.2700000000000006E-2</v>
      </c>
      <c r="M23" s="32">
        <v>5.75</v>
      </c>
      <c r="N23" s="32">
        <v>5.75</v>
      </c>
      <c r="O23" s="32">
        <v>5.75</v>
      </c>
      <c r="P23" s="32">
        <v>81</v>
      </c>
      <c r="Q23" s="32">
        <v>81</v>
      </c>
      <c r="R23" s="32">
        <v>81</v>
      </c>
      <c r="S23" s="32">
        <v>2.1</v>
      </c>
      <c r="T23" s="32">
        <v>2.1</v>
      </c>
      <c r="U23" s="32">
        <v>2.1</v>
      </c>
      <c r="V23" s="32">
        <v>15</v>
      </c>
      <c r="W23" s="32">
        <v>15</v>
      </c>
      <c r="X23" s="32">
        <v>15</v>
      </c>
      <c r="Y23" s="32">
        <v>-0.12</v>
      </c>
      <c r="Z23" s="32">
        <v>-0.12</v>
      </c>
      <c r="AA23" s="32">
        <v>-0.12</v>
      </c>
      <c r="AB23" s="32" t="s">
        <v>52</v>
      </c>
      <c r="AC23" s="32">
        <v>58.12</v>
      </c>
      <c r="AD23" s="32">
        <v>2.9135357642312415E-6</v>
      </c>
      <c r="AE23" s="32">
        <v>0.2</v>
      </c>
      <c r="AF23" s="32">
        <v>4.5199999999999996</v>
      </c>
      <c r="AG23" s="32">
        <v>4.5</v>
      </c>
      <c r="AH23" s="119">
        <v>4.4999999999999998E-15</v>
      </c>
      <c r="AI23" s="33"/>
      <c r="AJ23" s="35"/>
    </row>
    <row r="24" spans="1:48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1.3429</v>
      </c>
      <c r="K24" s="32">
        <v>0.25</v>
      </c>
      <c r="L24" s="32">
        <v>6.2700000000000006E-2</v>
      </c>
      <c r="M24" s="32">
        <v>5.75</v>
      </c>
      <c r="N24" s="32">
        <v>5.75</v>
      </c>
      <c r="O24" s="32">
        <v>5.75</v>
      </c>
      <c r="P24" s="32">
        <v>81</v>
      </c>
      <c r="Q24" s="32">
        <v>81</v>
      </c>
      <c r="R24" s="32">
        <v>81</v>
      </c>
      <c r="S24" s="32">
        <v>2.1</v>
      </c>
      <c r="T24" s="32">
        <v>2.1</v>
      </c>
      <c r="U24" s="32">
        <v>2.1</v>
      </c>
      <c r="V24" s="32">
        <v>15</v>
      </c>
      <c r="W24" s="32">
        <v>15</v>
      </c>
      <c r="X24" s="32">
        <v>15</v>
      </c>
      <c r="Y24" s="32">
        <v>-0.12</v>
      </c>
      <c r="Z24" s="32">
        <v>-0.12</v>
      </c>
      <c r="AA24" s="32">
        <v>-0.12</v>
      </c>
      <c r="AB24" s="32" t="s">
        <v>58</v>
      </c>
      <c r="AC24" s="32">
        <v>58.12</v>
      </c>
      <c r="AD24" s="32">
        <v>3.1459786150702568E-6</v>
      </c>
      <c r="AE24" s="32">
        <v>0.183</v>
      </c>
      <c r="AF24" s="32">
        <v>4.8</v>
      </c>
      <c r="AG24" s="32">
        <v>4.42</v>
      </c>
      <c r="AH24" s="119">
        <v>5.1099999999999998E-28</v>
      </c>
      <c r="AI24" s="33"/>
      <c r="AJ24" s="35"/>
    </row>
    <row r="25" spans="1:48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1.2249000000000001</v>
      </c>
      <c r="K25" s="27">
        <v>0.25</v>
      </c>
      <c r="L25" s="27">
        <v>6.2700000000000006E-2</v>
      </c>
      <c r="M25" s="27">
        <v>5.75</v>
      </c>
      <c r="N25" s="27">
        <v>5.75</v>
      </c>
      <c r="O25" s="27">
        <v>5.75</v>
      </c>
      <c r="P25" s="27">
        <v>81</v>
      </c>
      <c r="Q25" s="27">
        <v>81</v>
      </c>
      <c r="R25" s="27">
        <v>81</v>
      </c>
      <c r="S25" s="27">
        <v>2.1</v>
      </c>
      <c r="T25" s="27">
        <v>2.1</v>
      </c>
      <c r="U25" s="27">
        <v>2.1</v>
      </c>
      <c r="V25" s="27">
        <v>15</v>
      </c>
      <c r="W25" s="27">
        <v>15</v>
      </c>
      <c r="X25" s="27">
        <v>15</v>
      </c>
      <c r="Y25" s="27">
        <v>-0.19819999999999999</v>
      </c>
      <c r="Z25" s="27">
        <v>-0.19819999999999999</v>
      </c>
      <c r="AA25" s="27">
        <v>-0.19819999999999999</v>
      </c>
      <c r="AB25" s="27" t="s">
        <v>42</v>
      </c>
      <c r="AC25" s="27">
        <v>4.0019999999999998</v>
      </c>
      <c r="AD25" s="85">
        <v>1.213598928416634E-4</v>
      </c>
      <c r="AE25" s="27">
        <v>-0.39</v>
      </c>
      <c r="AF25" s="27">
        <v>2.66</v>
      </c>
      <c r="AG25" s="27">
        <v>2.6</v>
      </c>
      <c r="AH25" s="118">
        <v>1.6000000000000001E-8</v>
      </c>
      <c r="AI25" s="28">
        <v>5.6600000000000001E-3</v>
      </c>
      <c r="AJ25" s="29">
        <f>AH25*10000*(AI25)*10000000000</f>
        <v>9056</v>
      </c>
    </row>
    <row r="26" spans="1:48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1.2249000000000001</v>
      </c>
      <c r="K26" s="27">
        <v>0.25</v>
      </c>
      <c r="L26" s="27">
        <v>6.2700000000000006E-2</v>
      </c>
      <c r="M26" s="27">
        <v>5.75</v>
      </c>
      <c r="N26" s="27">
        <v>5.75</v>
      </c>
      <c r="O26" s="27">
        <v>5.75</v>
      </c>
      <c r="P26" s="27">
        <v>81</v>
      </c>
      <c r="Q26" s="27">
        <v>81</v>
      </c>
      <c r="R26" s="27">
        <v>81</v>
      </c>
      <c r="S26" s="27">
        <v>2.1</v>
      </c>
      <c r="T26" s="27">
        <v>2.1</v>
      </c>
      <c r="U26" s="27">
        <v>2.1</v>
      </c>
      <c r="V26" s="27">
        <v>15</v>
      </c>
      <c r="W26" s="27">
        <v>15</v>
      </c>
      <c r="X26" s="27">
        <v>15</v>
      </c>
      <c r="Y26" s="27">
        <v>-0.19819999999999999</v>
      </c>
      <c r="Z26" s="27">
        <v>-0.19819999999999999</v>
      </c>
      <c r="AA26" s="27">
        <v>-0.19819999999999999</v>
      </c>
      <c r="AB26" s="27" t="s">
        <v>43</v>
      </c>
      <c r="AC26" s="27">
        <v>2.0099999999999998</v>
      </c>
      <c r="AD26" s="85">
        <v>1.0828692705685033E-4</v>
      </c>
      <c r="AE26" s="27">
        <v>-0.217</v>
      </c>
      <c r="AF26" s="27">
        <v>3.13</v>
      </c>
      <c r="AG26" s="27">
        <v>2.89</v>
      </c>
      <c r="AH26" s="118">
        <v>1.3000000000000001E-8</v>
      </c>
      <c r="AI26" s="28">
        <v>3.3700000000000002E-3</v>
      </c>
      <c r="AJ26" s="29">
        <f t="shared" ref="AJ26:AJ41" si="2">AH26*10000*(AI26)*10000000000</f>
        <v>4381.0000000000009</v>
      </c>
    </row>
    <row r="27" spans="1:48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1.2249000000000001</v>
      </c>
      <c r="K27" s="27">
        <v>0.25</v>
      </c>
      <c r="L27" s="27">
        <v>6.2700000000000006E-2</v>
      </c>
      <c r="M27" s="27">
        <v>5.75</v>
      </c>
      <c r="N27" s="27">
        <v>5.75</v>
      </c>
      <c r="O27" s="27">
        <v>5.75</v>
      </c>
      <c r="P27" s="27">
        <v>81</v>
      </c>
      <c r="Q27" s="27">
        <v>81</v>
      </c>
      <c r="R27" s="27">
        <v>81</v>
      </c>
      <c r="S27" s="27">
        <v>2.1</v>
      </c>
      <c r="T27" s="27">
        <v>2.1</v>
      </c>
      <c r="U27" s="27">
        <v>2.1</v>
      </c>
      <c r="V27" s="27">
        <v>15</v>
      </c>
      <c r="W27" s="27">
        <v>15</v>
      </c>
      <c r="X27" s="27">
        <v>15</v>
      </c>
      <c r="Y27" s="27">
        <v>-0.19819999999999999</v>
      </c>
      <c r="Z27" s="27">
        <v>-0.19819999999999999</v>
      </c>
      <c r="AA27" s="27">
        <v>-0.19819999999999999</v>
      </c>
      <c r="AB27" s="27" t="s">
        <v>44</v>
      </c>
      <c r="AC27" s="27">
        <v>31.998999999999999</v>
      </c>
      <c r="AD27" s="85">
        <v>1.5402755908922099E-5</v>
      </c>
      <c r="AE27" s="27">
        <v>2.1999999999999999E-2</v>
      </c>
      <c r="AF27" s="27">
        <v>2.94</v>
      </c>
      <c r="AG27" s="27">
        <v>3.46</v>
      </c>
      <c r="AH27" s="118">
        <v>5.1E-10</v>
      </c>
      <c r="AI27" s="28">
        <v>0.06</v>
      </c>
      <c r="AJ27" s="29">
        <f t="shared" si="2"/>
        <v>3060</v>
      </c>
    </row>
    <row r="28" spans="1:48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1.2249000000000001</v>
      </c>
      <c r="K28" s="27">
        <v>0.25</v>
      </c>
      <c r="L28" s="27">
        <v>6.2700000000000006E-2</v>
      </c>
      <c r="M28" s="27">
        <v>5.75</v>
      </c>
      <c r="N28" s="27">
        <v>5.75</v>
      </c>
      <c r="O28" s="27">
        <v>5.75</v>
      </c>
      <c r="P28" s="27">
        <v>81</v>
      </c>
      <c r="Q28" s="27">
        <v>81</v>
      </c>
      <c r="R28" s="27">
        <v>81</v>
      </c>
      <c r="S28" s="27">
        <v>2.1</v>
      </c>
      <c r="T28" s="27">
        <v>2.1</v>
      </c>
      <c r="U28" s="27">
        <v>2.1</v>
      </c>
      <c r="V28" s="27">
        <v>15</v>
      </c>
      <c r="W28" s="27">
        <v>15</v>
      </c>
      <c r="X28" s="27">
        <v>15</v>
      </c>
      <c r="Y28" s="27">
        <v>-0.19819999999999999</v>
      </c>
      <c r="Z28" s="27">
        <v>-0.19819999999999999</v>
      </c>
      <c r="AA28" s="27">
        <v>-0.19819999999999999</v>
      </c>
      <c r="AB28" s="27" t="s">
        <v>45</v>
      </c>
      <c r="AC28" s="27">
        <v>44.01</v>
      </c>
      <c r="AD28" s="85">
        <v>8.9625087063364713E-6</v>
      </c>
      <c r="AE28" s="27">
        <v>0.22500000000000001</v>
      </c>
      <c r="AF28" s="27">
        <v>3.24</v>
      </c>
      <c r="AG28" s="27">
        <v>3.3</v>
      </c>
      <c r="AH28" s="118">
        <v>3.1000000000000002E-10</v>
      </c>
      <c r="AI28" s="28">
        <v>0.34200000000000003</v>
      </c>
      <c r="AJ28" s="29">
        <f t="shared" si="2"/>
        <v>10602</v>
      </c>
    </row>
    <row r="29" spans="1:48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1.2249000000000001</v>
      </c>
      <c r="K29" s="27">
        <v>0.25</v>
      </c>
      <c r="L29" s="27">
        <v>6.2700000000000006E-2</v>
      </c>
      <c r="M29" s="27">
        <v>5.75</v>
      </c>
      <c r="N29" s="27">
        <v>5.75</v>
      </c>
      <c r="O29" s="27">
        <v>5.75</v>
      </c>
      <c r="P29" s="27">
        <v>81</v>
      </c>
      <c r="Q29" s="27">
        <v>81</v>
      </c>
      <c r="R29" s="27">
        <v>81</v>
      </c>
      <c r="S29" s="27">
        <v>2.1</v>
      </c>
      <c r="T29" s="27">
        <v>2.1</v>
      </c>
      <c r="U29" s="27">
        <v>2.1</v>
      </c>
      <c r="V29" s="27">
        <v>15</v>
      </c>
      <c r="W29" s="27">
        <v>15</v>
      </c>
      <c r="X29" s="27">
        <v>15</v>
      </c>
      <c r="Y29" s="27">
        <v>-0.19819999999999999</v>
      </c>
      <c r="Z29" s="27">
        <v>-0.19819999999999999</v>
      </c>
      <c r="AA29" s="27">
        <v>-0.19819999999999999</v>
      </c>
      <c r="AB29" s="27" t="s">
        <v>46</v>
      </c>
      <c r="AC29" s="27">
        <v>28</v>
      </c>
      <c r="AD29" s="85">
        <v>1.4859953853764374E-5</v>
      </c>
      <c r="AE29" s="27">
        <v>3.6999999999999998E-2</v>
      </c>
      <c r="AF29" s="27">
        <v>3.13</v>
      </c>
      <c r="AG29" s="27">
        <v>3.64</v>
      </c>
      <c r="AH29" s="118">
        <v>4.3000000000000001E-10</v>
      </c>
      <c r="AI29" s="28">
        <v>5.3100000000000001E-2</v>
      </c>
      <c r="AJ29" s="29">
        <f t="shared" si="2"/>
        <v>2283.3000000000002</v>
      </c>
    </row>
    <row r="30" spans="1:48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1.2249000000000001</v>
      </c>
      <c r="K30" s="27">
        <v>0.25</v>
      </c>
      <c r="L30" s="27">
        <v>6.2700000000000006E-2</v>
      </c>
      <c r="M30" s="27">
        <v>5.75</v>
      </c>
      <c r="N30" s="27">
        <v>5.75</v>
      </c>
      <c r="O30" s="27">
        <v>5.75</v>
      </c>
      <c r="P30" s="27">
        <v>81</v>
      </c>
      <c r="Q30" s="27">
        <v>81</v>
      </c>
      <c r="R30" s="27">
        <v>81</v>
      </c>
      <c r="S30" s="27">
        <v>2.1</v>
      </c>
      <c r="T30" s="27">
        <v>2.1</v>
      </c>
      <c r="U30" s="27">
        <v>2.1</v>
      </c>
      <c r="V30" s="27">
        <v>15</v>
      </c>
      <c r="W30" s="27">
        <v>15</v>
      </c>
      <c r="X30" s="27">
        <v>15</v>
      </c>
      <c r="Y30" s="27">
        <v>-0.19819999999999999</v>
      </c>
      <c r="Z30" s="27">
        <v>-0.19819999999999999</v>
      </c>
      <c r="AA30" s="27">
        <v>-0.19819999999999999</v>
      </c>
      <c r="AB30" s="27" t="s">
        <v>47</v>
      </c>
      <c r="AC30" s="27">
        <v>16.04</v>
      </c>
      <c r="AD30" s="85">
        <v>1.6328551327402565E-5</v>
      </c>
      <c r="AE30" s="27">
        <v>1.0999999999999999E-2</v>
      </c>
      <c r="AF30" s="27">
        <v>3.25</v>
      </c>
      <c r="AG30" s="27">
        <v>3.8</v>
      </c>
      <c r="AH30" s="118">
        <v>1.5000000000000001E-12</v>
      </c>
      <c r="AI30" s="28">
        <v>0.187</v>
      </c>
      <c r="AJ30" s="29">
        <f t="shared" si="2"/>
        <v>28.050000000000004</v>
      </c>
      <c r="AN30" s="44"/>
      <c r="AO30" s="44"/>
      <c r="AS30" s="44"/>
      <c r="AT30" s="44"/>
      <c r="AU30" s="44"/>
      <c r="AV30" s="44"/>
    </row>
    <row r="31" spans="1:48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1.2249000000000001</v>
      </c>
      <c r="K31" s="27">
        <v>0.25</v>
      </c>
      <c r="L31" s="27">
        <v>6.2700000000000006E-2</v>
      </c>
      <c r="M31" s="27">
        <v>5.75</v>
      </c>
      <c r="N31" s="27">
        <v>5.75</v>
      </c>
      <c r="O31" s="27">
        <v>5.75</v>
      </c>
      <c r="P31" s="27">
        <v>81</v>
      </c>
      <c r="Q31" s="27">
        <v>81</v>
      </c>
      <c r="R31" s="27">
        <v>81</v>
      </c>
      <c r="S31" s="27">
        <v>2.1</v>
      </c>
      <c r="T31" s="27">
        <v>2.1</v>
      </c>
      <c r="U31" s="27">
        <v>2.1</v>
      </c>
      <c r="V31" s="27">
        <v>15</v>
      </c>
      <c r="W31" s="27">
        <v>15</v>
      </c>
      <c r="X31" s="27">
        <v>15</v>
      </c>
      <c r="Y31" s="27">
        <v>-0.19819999999999999</v>
      </c>
      <c r="Z31" s="27">
        <v>-0.19819999999999999</v>
      </c>
      <c r="AA31" s="27">
        <v>-0.19819999999999999</v>
      </c>
      <c r="AB31" s="27" t="s">
        <v>48</v>
      </c>
      <c r="AC31" s="27">
        <v>28.05</v>
      </c>
      <c r="AD31" s="27">
        <v>8.597859657763983E-6</v>
      </c>
      <c r="AE31" s="27">
        <v>8.6999999999999994E-2</v>
      </c>
      <c r="AF31" s="27">
        <v>3.59</v>
      </c>
      <c r="AG31" s="27">
        <v>3.9</v>
      </c>
      <c r="AH31" s="118">
        <v>3.9E-13</v>
      </c>
      <c r="AI31" s="28">
        <v>0.96199999999999997</v>
      </c>
      <c r="AJ31" s="29">
        <f t="shared" si="2"/>
        <v>37.518000000000001</v>
      </c>
    </row>
    <row r="32" spans="1:48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1.2249000000000001</v>
      </c>
      <c r="K32" s="27">
        <v>0.25</v>
      </c>
      <c r="L32" s="27">
        <v>6.2700000000000006E-2</v>
      </c>
      <c r="M32" s="27">
        <v>5.75</v>
      </c>
      <c r="N32" s="27">
        <v>5.75</v>
      </c>
      <c r="O32" s="27">
        <v>5.75</v>
      </c>
      <c r="P32" s="27">
        <v>81</v>
      </c>
      <c r="Q32" s="27">
        <v>81</v>
      </c>
      <c r="R32" s="27">
        <v>81</v>
      </c>
      <c r="S32" s="27">
        <v>2.1</v>
      </c>
      <c r="T32" s="27">
        <v>2.1</v>
      </c>
      <c r="U32" s="27">
        <v>2.1</v>
      </c>
      <c r="V32" s="27">
        <v>15</v>
      </c>
      <c r="W32" s="27">
        <v>15</v>
      </c>
      <c r="X32" s="27">
        <v>15</v>
      </c>
      <c r="Y32" s="27">
        <v>-0.19819999999999999</v>
      </c>
      <c r="Z32" s="27">
        <v>-0.19819999999999999</v>
      </c>
      <c r="AA32" s="27">
        <v>-0.19819999999999999</v>
      </c>
      <c r="AB32" s="27" t="s">
        <v>49</v>
      </c>
      <c r="AC32" s="27">
        <v>30.07</v>
      </c>
      <c r="AD32" s="27">
        <v>7.4674534117532306E-6</v>
      </c>
      <c r="AE32" s="27">
        <v>9.9000000000000005E-2</v>
      </c>
      <c r="AF32" s="27">
        <v>3.72</v>
      </c>
      <c r="AG32" s="27">
        <v>4</v>
      </c>
      <c r="AH32" s="118">
        <v>6.5999999999999996E-14</v>
      </c>
      <c r="AI32" s="28">
        <v>2.02</v>
      </c>
      <c r="AJ32" s="29">
        <f t="shared" si="2"/>
        <v>13.331999999999999</v>
      </c>
    </row>
    <row r="33" spans="1:48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1.2249000000000001</v>
      </c>
      <c r="K33" s="27">
        <v>0.25</v>
      </c>
      <c r="L33" s="27">
        <v>6.2700000000000006E-2</v>
      </c>
      <c r="M33" s="27">
        <v>5.75</v>
      </c>
      <c r="N33" s="27">
        <v>5.75</v>
      </c>
      <c r="O33" s="27">
        <v>5.75</v>
      </c>
      <c r="P33" s="27">
        <v>81</v>
      </c>
      <c r="Q33" s="27">
        <v>81</v>
      </c>
      <c r="R33" s="27">
        <v>81</v>
      </c>
      <c r="S33" s="27">
        <v>2.1</v>
      </c>
      <c r="T33" s="27">
        <v>2.1</v>
      </c>
      <c r="U33" s="27">
        <v>2.1</v>
      </c>
      <c r="V33" s="27">
        <v>15</v>
      </c>
      <c r="W33" s="27">
        <v>15</v>
      </c>
      <c r="X33" s="27">
        <v>15</v>
      </c>
      <c r="Y33" s="27">
        <v>-0.19819999999999999</v>
      </c>
      <c r="Z33" s="27">
        <v>-0.19819999999999999</v>
      </c>
      <c r="AA33" s="27">
        <v>-0.19819999999999999</v>
      </c>
      <c r="AB33" s="27" t="s">
        <v>50</v>
      </c>
      <c r="AC33" s="27">
        <v>42.08</v>
      </c>
      <c r="AD33" s="27">
        <v>4.9578486170417476E-6</v>
      </c>
      <c r="AE33" s="27">
        <v>0.14199999999999999</v>
      </c>
      <c r="AF33" s="27">
        <v>4.03</v>
      </c>
      <c r="AG33" s="27">
        <v>4.5</v>
      </c>
      <c r="AH33" s="118">
        <v>5.7000000000000003E-15</v>
      </c>
      <c r="AI33" s="28">
        <v>8.57</v>
      </c>
      <c r="AJ33" s="29">
        <f t="shared" si="2"/>
        <v>4.8849</v>
      </c>
    </row>
    <row r="34" spans="1:48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1.2249000000000001</v>
      </c>
      <c r="K34" s="27">
        <v>0.25</v>
      </c>
      <c r="L34" s="27">
        <v>6.2700000000000006E-2</v>
      </c>
      <c r="M34" s="27">
        <v>5.75</v>
      </c>
      <c r="N34" s="27">
        <v>5.75</v>
      </c>
      <c r="O34" s="27">
        <v>5.75</v>
      </c>
      <c r="P34" s="27">
        <v>81</v>
      </c>
      <c r="Q34" s="27">
        <v>81</v>
      </c>
      <c r="R34" s="27">
        <v>81</v>
      </c>
      <c r="S34" s="27">
        <v>2.1</v>
      </c>
      <c r="T34" s="27">
        <v>2.1</v>
      </c>
      <c r="U34" s="27">
        <v>2.1</v>
      </c>
      <c r="V34" s="27">
        <v>15</v>
      </c>
      <c r="W34" s="27">
        <v>15</v>
      </c>
      <c r="X34" s="27">
        <v>15</v>
      </c>
      <c r="Y34" s="27">
        <v>-0.19819999999999999</v>
      </c>
      <c r="Z34" s="27">
        <v>-0.19819999999999999</v>
      </c>
      <c r="AA34" s="27">
        <v>-0.19819999999999999</v>
      </c>
      <c r="AB34" s="27" t="s">
        <v>51</v>
      </c>
      <c r="AC34" s="27">
        <v>44.1</v>
      </c>
      <c r="AD34" s="27">
        <v>4.5187843755253608E-6</v>
      </c>
      <c r="AE34" s="27">
        <v>0.152</v>
      </c>
      <c r="AF34" s="27">
        <v>4.16</v>
      </c>
      <c r="AG34" s="27">
        <v>4.3</v>
      </c>
      <c r="AH34" s="118">
        <v>1.6999999999999999E-17</v>
      </c>
      <c r="AI34" s="28">
        <v>16.600000000000001</v>
      </c>
      <c r="AJ34" s="29">
        <f t="shared" si="2"/>
        <v>2.8219999999999999E-2</v>
      </c>
    </row>
    <row r="35" spans="1:48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1.2249000000000001</v>
      </c>
      <c r="K35" s="27">
        <v>0.25</v>
      </c>
      <c r="L35" s="27">
        <v>6.2700000000000006E-2</v>
      </c>
      <c r="M35" s="27">
        <v>5.75</v>
      </c>
      <c r="N35" s="27">
        <v>5.75</v>
      </c>
      <c r="O35" s="27">
        <v>5.75</v>
      </c>
      <c r="P35" s="27">
        <v>81</v>
      </c>
      <c r="Q35" s="27">
        <v>81</v>
      </c>
      <c r="R35" s="27">
        <v>81</v>
      </c>
      <c r="S35" s="27">
        <v>2.1</v>
      </c>
      <c r="T35" s="27">
        <v>2.1</v>
      </c>
      <c r="U35" s="27">
        <v>2.1</v>
      </c>
      <c r="V35" s="27">
        <v>15</v>
      </c>
      <c r="W35" s="27">
        <v>15</v>
      </c>
      <c r="X35" s="27">
        <v>15</v>
      </c>
      <c r="Y35" s="27">
        <v>-0.19819999999999999</v>
      </c>
      <c r="Z35" s="27">
        <v>-0.19819999999999999</v>
      </c>
      <c r="AA35" s="27">
        <v>-0.19819999999999999</v>
      </c>
      <c r="AB35" s="27" t="s">
        <v>52</v>
      </c>
      <c r="AC35" s="27">
        <v>58.12</v>
      </c>
      <c r="AD35" s="27">
        <v>2.9135357642312415E-6</v>
      </c>
      <c r="AE35" s="27">
        <v>0.2</v>
      </c>
      <c r="AF35" s="27">
        <v>4.5199999999999996</v>
      </c>
      <c r="AG35" s="27">
        <v>4.5</v>
      </c>
      <c r="AH35" s="118"/>
      <c r="AI35" s="28"/>
      <c r="AJ35" s="30"/>
    </row>
    <row r="36" spans="1:48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1.3496999999999999</v>
      </c>
      <c r="K36" s="32">
        <v>0.25</v>
      </c>
      <c r="L36" s="32">
        <v>6.2700000000000006E-2</v>
      </c>
      <c r="M36" s="32">
        <v>5.75</v>
      </c>
      <c r="N36" s="32">
        <v>5.75</v>
      </c>
      <c r="O36" s="32">
        <v>5.75</v>
      </c>
      <c r="P36" s="32">
        <v>81</v>
      </c>
      <c r="Q36" s="32">
        <v>81</v>
      </c>
      <c r="R36" s="32">
        <v>81</v>
      </c>
      <c r="S36" s="32">
        <v>2.1</v>
      </c>
      <c r="T36" s="32">
        <v>2.1</v>
      </c>
      <c r="U36" s="32">
        <v>2.1</v>
      </c>
      <c r="V36" s="32">
        <v>15</v>
      </c>
      <c r="W36" s="32">
        <v>15</v>
      </c>
      <c r="X36" s="32">
        <v>15</v>
      </c>
      <c r="Y36" s="32">
        <v>-0.13420000000000001</v>
      </c>
      <c r="Z36" s="32">
        <v>-0.13420000000000001</v>
      </c>
      <c r="AA36" s="32">
        <v>-0.13420000000000001</v>
      </c>
      <c r="AB36" s="32" t="s">
        <v>42</v>
      </c>
      <c r="AC36" s="32">
        <v>4.0019999999999998</v>
      </c>
      <c r="AD36" s="86">
        <v>1.213598928416634E-4</v>
      </c>
      <c r="AE36" s="32">
        <v>-0.39</v>
      </c>
      <c r="AF36" s="32">
        <v>2.66</v>
      </c>
      <c r="AG36" s="32">
        <v>2.6</v>
      </c>
      <c r="AH36" s="119">
        <v>1.3399999999999999E-8</v>
      </c>
      <c r="AI36" s="33">
        <v>0.01</v>
      </c>
      <c r="AJ36" s="34">
        <f t="shared" si="2"/>
        <v>13400</v>
      </c>
    </row>
    <row r="37" spans="1:48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1.3496999999999999</v>
      </c>
      <c r="K37" s="32">
        <v>0.25</v>
      </c>
      <c r="L37" s="32">
        <v>6.2700000000000006E-2</v>
      </c>
      <c r="M37" s="32">
        <v>5.75</v>
      </c>
      <c r="N37" s="32">
        <v>5.75</v>
      </c>
      <c r="O37" s="32">
        <v>5.75</v>
      </c>
      <c r="P37" s="32">
        <v>81</v>
      </c>
      <c r="Q37" s="32">
        <v>81</v>
      </c>
      <c r="R37" s="32">
        <v>81</v>
      </c>
      <c r="S37" s="32">
        <v>2.1</v>
      </c>
      <c r="T37" s="32">
        <v>2.1</v>
      </c>
      <c r="U37" s="32">
        <v>2.1</v>
      </c>
      <c r="V37" s="32">
        <v>15</v>
      </c>
      <c r="W37" s="32">
        <v>15</v>
      </c>
      <c r="X37" s="32">
        <v>15</v>
      </c>
      <c r="Y37" s="32">
        <v>-0.13420000000000001</v>
      </c>
      <c r="Z37" s="32">
        <v>-0.13420000000000001</v>
      </c>
      <c r="AA37" s="32">
        <v>-0.13420000000000001</v>
      </c>
      <c r="AB37" s="32" t="s">
        <v>43</v>
      </c>
      <c r="AC37" s="32">
        <v>2.0099999999999998</v>
      </c>
      <c r="AD37" s="86">
        <v>1.0828692705685033E-4</v>
      </c>
      <c r="AE37" s="32">
        <v>-0.217</v>
      </c>
      <c r="AF37" s="32">
        <v>3.13</v>
      </c>
      <c r="AG37" s="32">
        <v>2.89</v>
      </c>
      <c r="AH37" s="119">
        <v>8.7000000000000001E-9</v>
      </c>
      <c r="AI37" s="33">
        <v>0.01</v>
      </c>
      <c r="AJ37" s="34">
        <f t="shared" si="2"/>
        <v>8700</v>
      </c>
    </row>
    <row r="38" spans="1:48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1.3496999999999999</v>
      </c>
      <c r="K38" s="32">
        <v>0.25</v>
      </c>
      <c r="L38" s="32">
        <v>6.2700000000000006E-2</v>
      </c>
      <c r="M38" s="32">
        <v>5.75</v>
      </c>
      <c r="N38" s="32">
        <v>5.75</v>
      </c>
      <c r="O38" s="32">
        <v>5.75</v>
      </c>
      <c r="P38" s="32">
        <v>81</v>
      </c>
      <c r="Q38" s="32">
        <v>81</v>
      </c>
      <c r="R38" s="32">
        <v>81</v>
      </c>
      <c r="S38" s="32">
        <v>2.1</v>
      </c>
      <c r="T38" s="32">
        <v>2.1</v>
      </c>
      <c r="U38" s="32">
        <v>2.1</v>
      </c>
      <c r="V38" s="32">
        <v>15</v>
      </c>
      <c r="W38" s="32">
        <v>15</v>
      </c>
      <c r="X38" s="32">
        <v>15</v>
      </c>
      <c r="Y38" s="32">
        <v>-0.13420000000000001</v>
      </c>
      <c r="Z38" s="32">
        <v>-0.13420000000000001</v>
      </c>
      <c r="AA38" s="32">
        <v>-0.13420000000000001</v>
      </c>
      <c r="AB38" s="32" t="s">
        <v>44</v>
      </c>
      <c r="AC38" s="32">
        <v>31.998999999999999</v>
      </c>
      <c r="AD38" s="86">
        <v>1.5402755908922099E-5</v>
      </c>
      <c r="AE38" s="32">
        <v>2.1999999999999999E-2</v>
      </c>
      <c r="AF38" s="32">
        <v>2.94</v>
      </c>
      <c r="AG38" s="32">
        <v>3.46</v>
      </c>
      <c r="AH38" s="119">
        <v>9.7700000000000004E-10</v>
      </c>
      <c r="AI38" s="33">
        <v>4.9299999999999997E-2</v>
      </c>
      <c r="AJ38" s="34">
        <f t="shared" si="2"/>
        <v>4816.6099999999997</v>
      </c>
    </row>
    <row r="39" spans="1:48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1.3496999999999999</v>
      </c>
      <c r="K39" s="32">
        <v>0.25</v>
      </c>
      <c r="L39" s="32">
        <v>6.2700000000000006E-2</v>
      </c>
      <c r="M39" s="32">
        <v>5.75</v>
      </c>
      <c r="N39" s="32">
        <v>5.75</v>
      </c>
      <c r="O39" s="32">
        <v>5.75</v>
      </c>
      <c r="P39" s="32">
        <v>81</v>
      </c>
      <c r="Q39" s="32">
        <v>81</v>
      </c>
      <c r="R39" s="32">
        <v>81</v>
      </c>
      <c r="S39" s="32">
        <v>2.1</v>
      </c>
      <c r="T39" s="32">
        <v>2.1</v>
      </c>
      <c r="U39" s="32">
        <v>2.1</v>
      </c>
      <c r="V39" s="32">
        <v>15</v>
      </c>
      <c r="W39" s="32">
        <v>15</v>
      </c>
      <c r="X39" s="32">
        <v>15</v>
      </c>
      <c r="Y39" s="32">
        <v>-0.13420000000000001</v>
      </c>
      <c r="Z39" s="32">
        <v>-0.13420000000000001</v>
      </c>
      <c r="AA39" s="32">
        <v>-0.13420000000000001</v>
      </c>
      <c r="AB39" s="32" t="s">
        <v>45</v>
      </c>
      <c r="AC39" s="32">
        <v>44.01</v>
      </c>
      <c r="AD39" s="86">
        <v>8.9625087063364713E-6</v>
      </c>
      <c r="AE39" s="32">
        <v>0.22500000000000001</v>
      </c>
      <c r="AF39" s="32">
        <v>3.24</v>
      </c>
      <c r="AG39" s="32">
        <v>3.3</v>
      </c>
      <c r="AH39" s="119">
        <v>4.4400000000000002E-10</v>
      </c>
      <c r="AI39" s="33">
        <v>0.24099999999999999</v>
      </c>
      <c r="AJ39" s="34">
        <f t="shared" si="2"/>
        <v>10700.4</v>
      </c>
    </row>
    <row r="40" spans="1:48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1.3496999999999999</v>
      </c>
      <c r="K40" s="32">
        <v>0.25</v>
      </c>
      <c r="L40" s="32">
        <v>6.2700000000000006E-2</v>
      </c>
      <c r="M40" s="32">
        <v>5.75</v>
      </c>
      <c r="N40" s="32">
        <v>5.75</v>
      </c>
      <c r="O40" s="32">
        <v>5.75</v>
      </c>
      <c r="P40" s="32">
        <v>81</v>
      </c>
      <c r="Q40" s="32">
        <v>81</v>
      </c>
      <c r="R40" s="32">
        <v>81</v>
      </c>
      <c r="S40" s="32">
        <v>2.1</v>
      </c>
      <c r="T40" s="32">
        <v>2.1</v>
      </c>
      <c r="U40" s="32">
        <v>2.1</v>
      </c>
      <c r="V40" s="32">
        <v>15</v>
      </c>
      <c r="W40" s="32">
        <v>15</v>
      </c>
      <c r="X40" s="32">
        <v>15</v>
      </c>
      <c r="Y40" s="32">
        <v>-0.13420000000000001</v>
      </c>
      <c r="Z40" s="32">
        <v>-0.13420000000000001</v>
      </c>
      <c r="AA40" s="32">
        <v>-0.13420000000000001</v>
      </c>
      <c r="AB40" s="32" t="s">
        <v>46</v>
      </c>
      <c r="AC40" s="32">
        <v>28</v>
      </c>
      <c r="AD40" s="86">
        <v>1.4859953853764374E-5</v>
      </c>
      <c r="AE40" s="32">
        <v>3.6999999999999998E-2</v>
      </c>
      <c r="AF40" s="32">
        <v>3.13</v>
      </c>
      <c r="AG40" s="32">
        <v>3.64</v>
      </c>
      <c r="AH40" s="119">
        <v>2.5000000000000002E-10</v>
      </c>
      <c r="AI40" s="33">
        <v>4.5568999999999998E-2</v>
      </c>
      <c r="AJ40" s="34">
        <f t="shared" si="2"/>
        <v>1139.2250000000001</v>
      </c>
    </row>
    <row r="41" spans="1:48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1.3496999999999999</v>
      </c>
      <c r="K41" s="32">
        <v>0.25</v>
      </c>
      <c r="L41" s="32">
        <v>6.2700000000000006E-2</v>
      </c>
      <c r="M41" s="32">
        <v>5.75</v>
      </c>
      <c r="N41" s="32">
        <v>5.75</v>
      </c>
      <c r="O41" s="32">
        <v>5.75</v>
      </c>
      <c r="P41" s="32">
        <v>81</v>
      </c>
      <c r="Q41" s="32">
        <v>81</v>
      </c>
      <c r="R41" s="32">
        <v>81</v>
      </c>
      <c r="S41" s="32">
        <v>2.1</v>
      </c>
      <c r="T41" s="32">
        <v>2.1</v>
      </c>
      <c r="U41" s="32">
        <v>2.1</v>
      </c>
      <c r="V41" s="32">
        <v>15</v>
      </c>
      <c r="W41" s="32">
        <v>15</v>
      </c>
      <c r="X41" s="32">
        <v>15</v>
      </c>
      <c r="Y41" s="32">
        <v>-0.13420000000000001</v>
      </c>
      <c r="Z41" s="32">
        <v>-0.13420000000000001</v>
      </c>
      <c r="AA41" s="32">
        <v>-0.13420000000000001</v>
      </c>
      <c r="AB41" s="32" t="s">
        <v>47</v>
      </c>
      <c r="AC41" s="32">
        <v>16.04</v>
      </c>
      <c r="AD41" s="86">
        <v>1.6328551327402565E-5</v>
      </c>
      <c r="AE41" s="32">
        <v>1.0999999999999999E-2</v>
      </c>
      <c r="AF41" s="32">
        <v>3.25</v>
      </c>
      <c r="AG41" s="32">
        <v>3.8</v>
      </c>
      <c r="AH41" s="119">
        <v>4.3200000000000002E-12</v>
      </c>
      <c r="AI41" s="33">
        <v>0.14099999999999999</v>
      </c>
      <c r="AJ41" s="34">
        <f t="shared" si="2"/>
        <v>60.911999999999999</v>
      </c>
      <c r="AN41" s="44"/>
      <c r="AO41" s="44"/>
      <c r="AS41" s="44"/>
      <c r="AT41" s="44"/>
      <c r="AU41" s="44"/>
      <c r="AV41" s="44"/>
    </row>
    <row r="42" spans="1:48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1.3496999999999999</v>
      </c>
      <c r="K42" s="32">
        <v>0.25</v>
      </c>
      <c r="L42" s="32">
        <v>6.2700000000000006E-2</v>
      </c>
      <c r="M42" s="32">
        <v>5.75</v>
      </c>
      <c r="N42" s="32">
        <v>5.75</v>
      </c>
      <c r="O42" s="32">
        <v>5.75</v>
      </c>
      <c r="P42" s="32">
        <v>81</v>
      </c>
      <c r="Q42" s="32">
        <v>81</v>
      </c>
      <c r="R42" s="32">
        <v>81</v>
      </c>
      <c r="S42" s="32">
        <v>2.1</v>
      </c>
      <c r="T42" s="32">
        <v>2.1</v>
      </c>
      <c r="U42" s="32">
        <v>2.1</v>
      </c>
      <c r="V42" s="32">
        <v>15</v>
      </c>
      <c r="W42" s="32">
        <v>15</v>
      </c>
      <c r="X42" s="32">
        <v>15</v>
      </c>
      <c r="Y42" s="32">
        <v>-0.13420000000000001</v>
      </c>
      <c r="Z42" s="32">
        <v>-0.13420000000000001</v>
      </c>
      <c r="AA42" s="32">
        <v>-0.13420000000000001</v>
      </c>
      <c r="AB42" s="32" t="s">
        <v>48</v>
      </c>
      <c r="AC42" s="32">
        <v>28.05</v>
      </c>
      <c r="AD42" s="32">
        <v>8.597859657763983E-6</v>
      </c>
      <c r="AE42" s="32">
        <v>8.6999999999999994E-2</v>
      </c>
      <c r="AF42" s="32">
        <v>3.59</v>
      </c>
      <c r="AG42" s="32">
        <v>3.9</v>
      </c>
      <c r="AH42" s="119">
        <v>1.9999999999999999E-11</v>
      </c>
      <c r="AI42" s="33"/>
      <c r="AJ42" s="35"/>
    </row>
    <row r="43" spans="1:48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1.3496999999999999</v>
      </c>
      <c r="K43" s="32">
        <v>0.25</v>
      </c>
      <c r="L43" s="32">
        <v>6.2700000000000006E-2</v>
      </c>
      <c r="M43" s="32">
        <v>5.75</v>
      </c>
      <c r="N43" s="32">
        <v>5.75</v>
      </c>
      <c r="O43" s="32">
        <v>5.75</v>
      </c>
      <c r="P43" s="32">
        <v>81</v>
      </c>
      <c r="Q43" s="32">
        <v>81</v>
      </c>
      <c r="R43" s="32">
        <v>81</v>
      </c>
      <c r="S43" s="32">
        <v>2.1</v>
      </c>
      <c r="T43" s="32">
        <v>2.1</v>
      </c>
      <c r="U43" s="32">
        <v>2.1</v>
      </c>
      <c r="V43" s="32">
        <v>15</v>
      </c>
      <c r="W43" s="32">
        <v>15</v>
      </c>
      <c r="X43" s="32">
        <v>15</v>
      </c>
      <c r="Y43" s="32">
        <v>-0.13420000000000001</v>
      </c>
      <c r="Z43" s="32">
        <v>-0.13420000000000001</v>
      </c>
      <c r="AA43" s="32">
        <v>-0.13420000000000001</v>
      </c>
      <c r="AB43" s="32" t="s">
        <v>49</v>
      </c>
      <c r="AC43" s="32">
        <v>30.07</v>
      </c>
      <c r="AD43" s="32">
        <v>7.4674534117532306E-6</v>
      </c>
      <c r="AE43" s="32">
        <v>9.9000000000000005E-2</v>
      </c>
      <c r="AF43" s="32">
        <v>3.72</v>
      </c>
      <c r="AG43" s="32">
        <v>4</v>
      </c>
      <c r="AH43" s="119">
        <v>3.9999999999999999E-12</v>
      </c>
      <c r="AI43" s="33"/>
      <c r="AJ43" s="35"/>
    </row>
    <row r="44" spans="1:48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1.3496999999999999</v>
      </c>
      <c r="K44" s="32">
        <v>0.25</v>
      </c>
      <c r="L44" s="32">
        <v>6.2700000000000006E-2</v>
      </c>
      <c r="M44" s="32">
        <v>5.75</v>
      </c>
      <c r="N44" s="32">
        <v>5.75</v>
      </c>
      <c r="O44" s="32">
        <v>5.75</v>
      </c>
      <c r="P44" s="32">
        <v>81</v>
      </c>
      <c r="Q44" s="32">
        <v>81</v>
      </c>
      <c r="R44" s="32">
        <v>81</v>
      </c>
      <c r="S44" s="32">
        <v>2.1</v>
      </c>
      <c r="T44" s="32">
        <v>2.1</v>
      </c>
      <c r="U44" s="32">
        <v>2.1</v>
      </c>
      <c r="V44" s="32">
        <v>15</v>
      </c>
      <c r="W44" s="32">
        <v>15</v>
      </c>
      <c r="X44" s="32">
        <v>15</v>
      </c>
      <c r="Y44" s="32">
        <v>-0.13420000000000001</v>
      </c>
      <c r="Z44" s="32">
        <v>-0.13420000000000001</v>
      </c>
      <c r="AA44" s="32">
        <v>-0.13420000000000001</v>
      </c>
      <c r="AB44" s="32" t="s">
        <v>50</v>
      </c>
      <c r="AC44" s="32">
        <v>42.08</v>
      </c>
      <c r="AD44" s="32">
        <v>4.9578486170417476E-6</v>
      </c>
      <c r="AE44" s="32">
        <v>0.14199999999999999</v>
      </c>
      <c r="AF44" s="32">
        <v>4.03</v>
      </c>
      <c r="AG44" s="32">
        <v>4.5</v>
      </c>
      <c r="AH44" s="119">
        <v>2.9999999999999998E-13</v>
      </c>
      <c r="AI44" s="33"/>
      <c r="AJ44" s="35"/>
    </row>
    <row r="45" spans="1:48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1.3496999999999999</v>
      </c>
      <c r="K45" s="32">
        <v>0.25</v>
      </c>
      <c r="L45" s="32">
        <v>6.2700000000000006E-2</v>
      </c>
      <c r="M45" s="32">
        <v>5.75</v>
      </c>
      <c r="N45" s="32">
        <v>5.75</v>
      </c>
      <c r="O45" s="32">
        <v>5.75</v>
      </c>
      <c r="P45" s="32">
        <v>81</v>
      </c>
      <c r="Q45" s="32">
        <v>81</v>
      </c>
      <c r="R45" s="32">
        <v>81</v>
      </c>
      <c r="S45" s="32">
        <v>2.1</v>
      </c>
      <c r="T45" s="32">
        <v>2.1</v>
      </c>
      <c r="U45" s="32">
        <v>2.1</v>
      </c>
      <c r="V45" s="32">
        <v>15</v>
      </c>
      <c r="W45" s="32">
        <v>15</v>
      </c>
      <c r="X45" s="32">
        <v>15</v>
      </c>
      <c r="Y45" s="32">
        <v>-0.13420000000000001</v>
      </c>
      <c r="Z45" s="32">
        <v>-0.13420000000000001</v>
      </c>
      <c r="AA45" s="32">
        <v>-0.13420000000000001</v>
      </c>
      <c r="AB45" s="32" t="s">
        <v>51</v>
      </c>
      <c r="AC45" s="32">
        <v>44.1</v>
      </c>
      <c r="AD45" s="32">
        <v>4.5187843755253608E-6</v>
      </c>
      <c r="AE45" s="32">
        <v>0.152</v>
      </c>
      <c r="AF45" s="32">
        <v>4.16</v>
      </c>
      <c r="AG45" s="32">
        <v>4.3</v>
      </c>
      <c r="AH45" s="119">
        <v>1.4999999999999999E-15</v>
      </c>
      <c r="AI45" s="33"/>
      <c r="AJ45" s="35"/>
    </row>
    <row r="46" spans="1:48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1.3496999999999999</v>
      </c>
      <c r="K46" s="32">
        <v>0.25</v>
      </c>
      <c r="L46" s="32">
        <v>6.2700000000000006E-2</v>
      </c>
      <c r="M46" s="32">
        <v>5.75</v>
      </c>
      <c r="N46" s="32">
        <v>5.75</v>
      </c>
      <c r="O46" s="32">
        <v>5.75</v>
      </c>
      <c r="P46" s="32">
        <v>81</v>
      </c>
      <c r="Q46" s="32">
        <v>81</v>
      </c>
      <c r="R46" s="32">
        <v>81</v>
      </c>
      <c r="S46" s="32">
        <v>2.1</v>
      </c>
      <c r="T46" s="32">
        <v>2.1</v>
      </c>
      <c r="U46" s="32">
        <v>2.1</v>
      </c>
      <c r="V46" s="32">
        <v>15</v>
      </c>
      <c r="W46" s="32">
        <v>15</v>
      </c>
      <c r="X46" s="32">
        <v>15</v>
      </c>
      <c r="Y46" s="32">
        <v>-0.13420000000000001</v>
      </c>
      <c r="Z46" s="32">
        <v>-0.13420000000000001</v>
      </c>
      <c r="AA46" s="32">
        <v>-0.13420000000000001</v>
      </c>
      <c r="AB46" s="32" t="s">
        <v>52</v>
      </c>
      <c r="AC46" s="32">
        <v>58.12</v>
      </c>
      <c r="AD46" s="32">
        <v>2.9135357642312415E-6</v>
      </c>
      <c r="AE46" s="32">
        <v>0.2</v>
      </c>
      <c r="AF46" s="32">
        <v>4.5199999999999996</v>
      </c>
      <c r="AG46" s="32">
        <v>4.5</v>
      </c>
      <c r="AH46" s="119">
        <v>5.5999999999999998E-17</v>
      </c>
      <c r="AI46" s="33"/>
      <c r="AJ46" s="35"/>
    </row>
    <row r="47" spans="1:48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1.6627000000000001</v>
      </c>
      <c r="K47" s="27">
        <v>0.25</v>
      </c>
      <c r="L47" s="27">
        <v>6.2700000000000006E-2</v>
      </c>
      <c r="M47" s="27">
        <v>5.75</v>
      </c>
      <c r="N47" s="27">
        <v>5.75</v>
      </c>
      <c r="O47" s="27">
        <v>5.75</v>
      </c>
      <c r="P47" s="27">
        <v>81</v>
      </c>
      <c r="Q47" s="27">
        <v>81</v>
      </c>
      <c r="R47" s="27">
        <v>81</v>
      </c>
      <c r="S47" s="27">
        <v>2.1</v>
      </c>
      <c r="T47" s="27">
        <v>2.1</v>
      </c>
      <c r="U47" s="27">
        <v>2.1</v>
      </c>
      <c r="V47" s="27">
        <v>15</v>
      </c>
      <c r="W47" s="27">
        <v>15</v>
      </c>
      <c r="X47" s="27">
        <v>15</v>
      </c>
      <c r="Y47" s="27">
        <v>-0.12659999999999999</v>
      </c>
      <c r="Z47" s="27">
        <v>-0.12659999999999999</v>
      </c>
      <c r="AA47" s="27">
        <v>-0.12659999999999999</v>
      </c>
      <c r="AB47" s="27" t="s">
        <v>42</v>
      </c>
      <c r="AC47" s="27">
        <v>4.0019999999999998</v>
      </c>
      <c r="AD47" s="85">
        <v>1.213598928416634E-4</v>
      </c>
      <c r="AE47" s="27">
        <v>-0.39</v>
      </c>
      <c r="AF47" s="27">
        <v>2.66</v>
      </c>
      <c r="AG47" s="27">
        <v>2.6</v>
      </c>
      <c r="AH47" s="118">
        <v>6.4000000000000002E-9</v>
      </c>
      <c r="AI47" s="28">
        <v>0.01</v>
      </c>
      <c r="AJ47" s="29">
        <f t="shared" ref="AJ47:AJ53" si="3">AH47*10000*(AI47)*10000000000</f>
        <v>6400</v>
      </c>
    </row>
    <row r="48" spans="1:48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1.6627000000000001</v>
      </c>
      <c r="K48" s="27">
        <v>0.25</v>
      </c>
      <c r="L48" s="27">
        <v>6.2700000000000006E-2</v>
      </c>
      <c r="M48" s="27">
        <v>5.75</v>
      </c>
      <c r="N48" s="27">
        <v>5.75</v>
      </c>
      <c r="O48" s="27">
        <v>5.75</v>
      </c>
      <c r="P48" s="27">
        <v>81</v>
      </c>
      <c r="Q48" s="27">
        <v>81</v>
      </c>
      <c r="R48" s="27">
        <v>81</v>
      </c>
      <c r="S48" s="27">
        <v>2.1</v>
      </c>
      <c r="T48" s="27">
        <v>2.1</v>
      </c>
      <c r="U48" s="27">
        <v>2.1</v>
      </c>
      <c r="V48" s="27">
        <v>15</v>
      </c>
      <c r="W48" s="27">
        <v>15</v>
      </c>
      <c r="X48" s="27">
        <v>15</v>
      </c>
      <c r="Y48" s="27">
        <v>-0.12659999999999999</v>
      </c>
      <c r="Z48" s="27">
        <v>-0.12659999999999999</v>
      </c>
      <c r="AA48" s="27">
        <v>-0.12659999999999999</v>
      </c>
      <c r="AB48" s="27" t="s">
        <v>43</v>
      </c>
      <c r="AC48" s="27">
        <v>2.0099999999999998</v>
      </c>
      <c r="AD48" s="85">
        <v>1.0828692705685033E-4</v>
      </c>
      <c r="AE48" s="27">
        <v>-0.217</v>
      </c>
      <c r="AF48" s="27">
        <v>3.13</v>
      </c>
      <c r="AG48" s="27">
        <v>2.89</v>
      </c>
      <c r="AH48" s="118">
        <v>9.4000000000000006E-10</v>
      </c>
      <c r="AI48" s="28">
        <v>0.01</v>
      </c>
      <c r="AJ48" s="29">
        <f t="shared" si="3"/>
        <v>940</v>
      </c>
    </row>
    <row r="49" spans="1:48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1.6627000000000001</v>
      </c>
      <c r="K49" s="27">
        <v>0.25</v>
      </c>
      <c r="L49" s="27">
        <v>6.2700000000000006E-2</v>
      </c>
      <c r="M49" s="27">
        <v>5.75</v>
      </c>
      <c r="N49" s="27">
        <v>5.75</v>
      </c>
      <c r="O49" s="27">
        <v>5.75</v>
      </c>
      <c r="P49" s="27">
        <v>81</v>
      </c>
      <c r="Q49" s="27">
        <v>81</v>
      </c>
      <c r="R49" s="27">
        <v>81</v>
      </c>
      <c r="S49" s="27">
        <v>2.1</v>
      </c>
      <c r="T49" s="27">
        <v>2.1</v>
      </c>
      <c r="U49" s="27">
        <v>2.1</v>
      </c>
      <c r="V49" s="27">
        <v>15</v>
      </c>
      <c r="W49" s="27">
        <v>15</v>
      </c>
      <c r="X49" s="27">
        <v>15</v>
      </c>
      <c r="Y49" s="27">
        <v>-0.12659999999999999</v>
      </c>
      <c r="Z49" s="27">
        <v>-0.12659999999999999</v>
      </c>
      <c r="AA49" s="27">
        <v>-0.12659999999999999</v>
      </c>
      <c r="AB49" s="27" t="s">
        <v>44</v>
      </c>
      <c r="AC49" s="27">
        <v>31.998999999999999</v>
      </c>
      <c r="AD49" s="85">
        <v>1.5402755908922099E-5</v>
      </c>
      <c r="AE49" s="27">
        <v>2.1999999999999999E-2</v>
      </c>
      <c r="AF49" s="27">
        <v>2.94</v>
      </c>
      <c r="AG49" s="27">
        <v>3.46</v>
      </c>
      <c r="AH49" s="118">
        <v>2.11E-11</v>
      </c>
      <c r="AI49" s="28">
        <v>7.17E-2</v>
      </c>
      <c r="AJ49" s="29">
        <f t="shared" si="3"/>
        <v>151.28700000000001</v>
      </c>
    </row>
    <row r="50" spans="1:48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1.6627000000000001</v>
      </c>
      <c r="K50" s="27">
        <v>0.25</v>
      </c>
      <c r="L50" s="27">
        <v>6.2700000000000006E-2</v>
      </c>
      <c r="M50" s="27">
        <v>5.75</v>
      </c>
      <c r="N50" s="27">
        <v>5.75</v>
      </c>
      <c r="O50" s="27">
        <v>5.75</v>
      </c>
      <c r="P50" s="27">
        <v>81</v>
      </c>
      <c r="Q50" s="27">
        <v>81</v>
      </c>
      <c r="R50" s="27">
        <v>81</v>
      </c>
      <c r="S50" s="27">
        <v>2.1</v>
      </c>
      <c r="T50" s="27">
        <v>2.1</v>
      </c>
      <c r="U50" s="27">
        <v>2.1</v>
      </c>
      <c r="V50" s="27">
        <v>15</v>
      </c>
      <c r="W50" s="27">
        <v>15</v>
      </c>
      <c r="X50" s="27">
        <v>15</v>
      </c>
      <c r="Y50" s="27">
        <v>-0.12659999999999999</v>
      </c>
      <c r="Z50" s="27">
        <v>-0.12659999999999999</v>
      </c>
      <c r="AA50" s="27">
        <v>-0.12659999999999999</v>
      </c>
      <c r="AB50" s="27" t="s">
        <v>45</v>
      </c>
      <c r="AC50" s="27">
        <v>44.01</v>
      </c>
      <c r="AD50" s="85">
        <v>8.9625087063364713E-6</v>
      </c>
      <c r="AE50" s="27">
        <v>0.22500000000000001</v>
      </c>
      <c r="AF50" s="27">
        <v>3.24</v>
      </c>
      <c r="AG50" s="27">
        <v>3.3</v>
      </c>
      <c r="AH50" s="118">
        <v>3.12E-11</v>
      </c>
      <c r="AI50" s="28">
        <v>0.49099999999999999</v>
      </c>
      <c r="AJ50" s="29">
        <f t="shared" si="3"/>
        <v>1531.9199999999998</v>
      </c>
    </row>
    <row r="51" spans="1:48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1.6627000000000001</v>
      </c>
      <c r="K51" s="27">
        <v>0.25</v>
      </c>
      <c r="L51" s="27">
        <v>6.2700000000000006E-2</v>
      </c>
      <c r="M51" s="27">
        <v>5.75</v>
      </c>
      <c r="N51" s="27">
        <v>5.75</v>
      </c>
      <c r="O51" s="27">
        <v>5.75</v>
      </c>
      <c r="P51" s="27">
        <v>81</v>
      </c>
      <c r="Q51" s="27">
        <v>81</v>
      </c>
      <c r="R51" s="27">
        <v>81</v>
      </c>
      <c r="S51" s="27">
        <v>2.1</v>
      </c>
      <c r="T51" s="27">
        <v>2.1</v>
      </c>
      <c r="U51" s="27">
        <v>2.1</v>
      </c>
      <c r="V51" s="27">
        <v>15</v>
      </c>
      <c r="W51" s="27">
        <v>15</v>
      </c>
      <c r="X51" s="27">
        <v>15</v>
      </c>
      <c r="Y51" s="27">
        <v>-0.12659999999999999</v>
      </c>
      <c r="Z51" s="27">
        <v>-0.12659999999999999</v>
      </c>
      <c r="AA51" s="27">
        <v>-0.12659999999999999</v>
      </c>
      <c r="AB51" s="27" t="s">
        <v>46</v>
      </c>
      <c r="AC51" s="27">
        <v>28</v>
      </c>
      <c r="AD51" s="85">
        <v>1.4859953853764374E-5</v>
      </c>
      <c r="AE51" s="27">
        <v>3.6999999999999998E-2</v>
      </c>
      <c r="AF51" s="27">
        <v>3.13</v>
      </c>
      <c r="AG51" s="27">
        <v>3.64</v>
      </c>
      <c r="AH51" s="118">
        <v>3.2E-13</v>
      </c>
      <c r="AI51" s="28">
        <v>4.4514000000000003E-3</v>
      </c>
      <c r="AJ51" s="29">
        <f t="shared" si="3"/>
        <v>0.14244480000000001</v>
      </c>
    </row>
    <row r="52" spans="1:48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1.6627000000000001</v>
      </c>
      <c r="K52" s="27">
        <v>0.25</v>
      </c>
      <c r="L52" s="27">
        <v>6.2700000000000006E-2</v>
      </c>
      <c r="M52" s="27">
        <v>5.75</v>
      </c>
      <c r="N52" s="27">
        <v>5.75</v>
      </c>
      <c r="O52" s="27">
        <v>5.75</v>
      </c>
      <c r="P52" s="27">
        <v>81</v>
      </c>
      <c r="Q52" s="27">
        <v>81</v>
      </c>
      <c r="R52" s="27">
        <v>81</v>
      </c>
      <c r="S52" s="27">
        <v>2.1</v>
      </c>
      <c r="T52" s="27">
        <v>2.1</v>
      </c>
      <c r="U52" s="27">
        <v>2.1</v>
      </c>
      <c r="V52" s="27">
        <v>15</v>
      </c>
      <c r="W52" s="27">
        <v>15</v>
      </c>
      <c r="X52" s="27">
        <v>15</v>
      </c>
      <c r="Y52" s="27">
        <v>-0.12659999999999999</v>
      </c>
      <c r="Z52" s="27">
        <v>-0.12659999999999999</v>
      </c>
      <c r="AA52" s="27">
        <v>-0.12659999999999999</v>
      </c>
      <c r="AB52" s="27" t="s">
        <v>47</v>
      </c>
      <c r="AC52" s="27">
        <v>16.04</v>
      </c>
      <c r="AD52" s="85">
        <v>1.6328551327402565E-5</v>
      </c>
      <c r="AE52" s="27">
        <v>1.0999999999999999E-2</v>
      </c>
      <c r="AF52" s="27">
        <v>3.25</v>
      </c>
      <c r="AG52" s="27">
        <v>3.8</v>
      </c>
      <c r="AH52" s="118">
        <v>8.0000000000000006E-17</v>
      </c>
      <c r="AI52" s="28">
        <v>0.28899999999999998</v>
      </c>
      <c r="AJ52" s="29">
        <f t="shared" si="3"/>
        <v>2.3120000000000003E-3</v>
      </c>
      <c r="AN52" s="44"/>
      <c r="AO52" s="44"/>
      <c r="AS52" s="44"/>
      <c r="AT52" s="44"/>
      <c r="AU52" s="44"/>
      <c r="AV52" s="44"/>
    </row>
    <row r="53" spans="1:48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1.6627000000000001</v>
      </c>
      <c r="K53" s="27">
        <v>0.25</v>
      </c>
      <c r="L53" s="27">
        <v>6.2700000000000006E-2</v>
      </c>
      <c r="M53" s="27">
        <v>5.75</v>
      </c>
      <c r="N53" s="27">
        <v>5.75</v>
      </c>
      <c r="O53" s="27">
        <v>5.75</v>
      </c>
      <c r="P53" s="27">
        <v>81</v>
      </c>
      <c r="Q53" s="27">
        <v>81</v>
      </c>
      <c r="R53" s="27">
        <v>81</v>
      </c>
      <c r="S53" s="27">
        <v>2.1</v>
      </c>
      <c r="T53" s="27">
        <v>2.1</v>
      </c>
      <c r="U53" s="27">
        <v>2.1</v>
      </c>
      <c r="V53" s="27">
        <v>15</v>
      </c>
      <c r="W53" s="27">
        <v>15</v>
      </c>
      <c r="X53" s="27">
        <v>15</v>
      </c>
      <c r="Y53" s="27">
        <v>-0.12659999999999999</v>
      </c>
      <c r="Z53" s="27">
        <v>-0.12659999999999999</v>
      </c>
      <c r="AA53" s="27">
        <v>-0.12659999999999999</v>
      </c>
      <c r="AB53" s="27" t="s">
        <v>48</v>
      </c>
      <c r="AC53" s="27">
        <v>28.05</v>
      </c>
      <c r="AD53" s="27">
        <v>8.597859657763983E-6</v>
      </c>
      <c r="AE53" s="27">
        <v>8.6999999999999994E-2</v>
      </c>
      <c r="AF53" s="27">
        <v>3.59</v>
      </c>
      <c r="AG53" s="27">
        <v>3.9</v>
      </c>
      <c r="AH53" s="118">
        <v>5.9999999999999999E-19</v>
      </c>
      <c r="AI53" s="28"/>
      <c r="AJ53" s="30">
        <f t="shared" si="3"/>
        <v>0</v>
      </c>
    </row>
    <row r="54" spans="1:48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1.6627000000000001</v>
      </c>
      <c r="K54" s="27">
        <v>0.25</v>
      </c>
      <c r="L54" s="27">
        <v>6.2700000000000006E-2</v>
      </c>
      <c r="M54" s="27">
        <v>5.75</v>
      </c>
      <c r="N54" s="27">
        <v>5.75</v>
      </c>
      <c r="O54" s="27">
        <v>5.75</v>
      </c>
      <c r="P54" s="27">
        <v>81</v>
      </c>
      <c r="Q54" s="27">
        <v>81</v>
      </c>
      <c r="R54" s="27">
        <v>81</v>
      </c>
      <c r="S54" s="27">
        <v>2.1</v>
      </c>
      <c r="T54" s="27">
        <v>2.1</v>
      </c>
      <c r="U54" s="27">
        <v>2.1</v>
      </c>
      <c r="V54" s="27">
        <v>15</v>
      </c>
      <c r="W54" s="27">
        <v>15</v>
      </c>
      <c r="X54" s="27">
        <v>15</v>
      </c>
      <c r="Y54" s="27">
        <v>-0.12659999999999999</v>
      </c>
      <c r="Z54" s="27">
        <v>-0.12659999999999999</v>
      </c>
      <c r="AA54" s="27">
        <v>-0.12659999999999999</v>
      </c>
      <c r="AB54" s="27" t="s">
        <v>49</v>
      </c>
      <c r="AC54" s="27">
        <v>30.07</v>
      </c>
      <c r="AD54" s="27">
        <v>7.4674534117532306E-6</v>
      </c>
      <c r="AE54" s="27">
        <v>9.9000000000000005E-2</v>
      </c>
      <c r="AF54" s="27">
        <v>3.72</v>
      </c>
      <c r="AG54" s="27">
        <v>4</v>
      </c>
      <c r="AH54" s="118">
        <v>9.9999999999999998E-20</v>
      </c>
      <c r="AI54" s="28"/>
      <c r="AJ54" s="30"/>
    </row>
    <row r="55" spans="1:48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1.6627000000000001</v>
      </c>
      <c r="K55" s="27">
        <v>0.25</v>
      </c>
      <c r="L55" s="27">
        <v>6.2700000000000006E-2</v>
      </c>
      <c r="M55" s="27">
        <v>5.75</v>
      </c>
      <c r="N55" s="27">
        <v>5.75</v>
      </c>
      <c r="O55" s="27">
        <v>5.75</v>
      </c>
      <c r="P55" s="27">
        <v>81</v>
      </c>
      <c r="Q55" s="27">
        <v>81</v>
      </c>
      <c r="R55" s="27">
        <v>81</v>
      </c>
      <c r="S55" s="27">
        <v>2.1</v>
      </c>
      <c r="T55" s="27">
        <v>2.1</v>
      </c>
      <c r="U55" s="27">
        <v>2.1</v>
      </c>
      <c r="V55" s="27">
        <v>15</v>
      </c>
      <c r="W55" s="27">
        <v>15</v>
      </c>
      <c r="X55" s="27">
        <v>15</v>
      </c>
      <c r="Y55" s="27">
        <v>-0.12659999999999999</v>
      </c>
      <c r="Z55" s="27">
        <v>-0.12659999999999999</v>
      </c>
      <c r="AA55" s="27">
        <v>-0.12659999999999999</v>
      </c>
      <c r="AB55" s="27" t="s">
        <v>50</v>
      </c>
      <c r="AC55" s="27">
        <v>42.08</v>
      </c>
      <c r="AD55" s="27">
        <v>4.9578486170417476E-6</v>
      </c>
      <c r="AE55" s="27">
        <v>0.14199999999999999</v>
      </c>
      <c r="AF55" s="27">
        <v>4.03</v>
      </c>
      <c r="AG55" s="27">
        <v>4.5</v>
      </c>
      <c r="AH55" s="118">
        <v>4.9999999999999998E-24</v>
      </c>
      <c r="AI55" s="28"/>
      <c r="AJ55" s="30"/>
    </row>
    <row r="56" spans="1:48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1.6627000000000001</v>
      </c>
      <c r="K56" s="27">
        <v>0.25</v>
      </c>
      <c r="L56" s="27">
        <v>6.2700000000000006E-2</v>
      </c>
      <c r="M56" s="27">
        <v>5.75</v>
      </c>
      <c r="N56" s="27">
        <v>5.75</v>
      </c>
      <c r="O56" s="27">
        <v>5.75</v>
      </c>
      <c r="P56" s="27">
        <v>81</v>
      </c>
      <c r="Q56" s="27">
        <v>81</v>
      </c>
      <c r="R56" s="27">
        <v>81</v>
      </c>
      <c r="S56" s="27">
        <v>2.1</v>
      </c>
      <c r="T56" s="27">
        <v>2.1</v>
      </c>
      <c r="U56" s="27">
        <v>2.1</v>
      </c>
      <c r="V56" s="27">
        <v>15</v>
      </c>
      <c r="W56" s="27">
        <v>15</v>
      </c>
      <c r="X56" s="27">
        <v>15</v>
      </c>
      <c r="Y56" s="27">
        <v>-0.12659999999999999</v>
      </c>
      <c r="Z56" s="27">
        <v>-0.12659999999999999</v>
      </c>
      <c r="AA56" s="27">
        <v>-0.12659999999999999</v>
      </c>
      <c r="AB56" s="27" t="s">
        <v>51</v>
      </c>
      <c r="AC56" s="27">
        <v>44.1</v>
      </c>
      <c r="AD56" s="27">
        <v>4.5187843755253608E-6</v>
      </c>
      <c r="AE56" s="27">
        <v>0.152</v>
      </c>
      <c r="AF56" s="27">
        <v>4.16</v>
      </c>
      <c r="AG56" s="27">
        <v>4.3</v>
      </c>
      <c r="AH56" s="118">
        <v>3.0000000000000001E-27</v>
      </c>
      <c r="AI56" s="28"/>
      <c r="AJ56" s="30"/>
    </row>
    <row r="57" spans="1:48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27">
        <v>1.6627000000000001</v>
      </c>
      <c r="K57" s="27">
        <v>0.25</v>
      </c>
      <c r="L57" s="27">
        <v>6.2700000000000006E-2</v>
      </c>
      <c r="M57" s="32">
        <v>5.75</v>
      </c>
      <c r="N57" s="32">
        <v>5.75</v>
      </c>
      <c r="O57" s="32">
        <v>5.75</v>
      </c>
      <c r="P57" s="27">
        <v>81</v>
      </c>
      <c r="Q57" s="27">
        <v>81</v>
      </c>
      <c r="R57" s="27">
        <v>81</v>
      </c>
      <c r="S57" s="27">
        <v>2.1</v>
      </c>
      <c r="T57" s="27">
        <v>2.1</v>
      </c>
      <c r="U57" s="27">
        <v>2.1</v>
      </c>
      <c r="V57" s="27">
        <v>15</v>
      </c>
      <c r="W57" s="27">
        <v>15</v>
      </c>
      <c r="X57" s="27">
        <v>15</v>
      </c>
      <c r="Y57" s="27">
        <v>-0.12659999999999999</v>
      </c>
      <c r="Z57" s="27">
        <v>-0.12659999999999999</v>
      </c>
      <c r="AA57" s="27">
        <v>-0.12659999999999999</v>
      </c>
      <c r="AB57" s="27" t="s">
        <v>52</v>
      </c>
      <c r="AC57" s="27">
        <v>58.12</v>
      </c>
      <c r="AD57" s="27">
        <v>2.9135357642312415E-6</v>
      </c>
      <c r="AE57" s="27">
        <v>0.2</v>
      </c>
      <c r="AF57" s="27">
        <v>4.5199999999999996</v>
      </c>
      <c r="AG57" s="27">
        <v>4.5</v>
      </c>
      <c r="AH57" s="118">
        <v>7.9999999999999998E-28</v>
      </c>
      <c r="AI57" s="28"/>
      <c r="AJ57" s="30"/>
    </row>
    <row r="58" spans="1:48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1.3216639999999999</v>
      </c>
      <c r="K58" s="32">
        <v>0.25</v>
      </c>
      <c r="L58" s="32">
        <v>6.2700000000000006E-2</v>
      </c>
      <c r="M58" s="32">
        <v>5.75</v>
      </c>
      <c r="N58" s="32">
        <v>5.75</v>
      </c>
      <c r="O58" s="32">
        <v>7.3079999999999998</v>
      </c>
      <c r="P58" s="32">
        <v>81</v>
      </c>
      <c r="Q58" s="32">
        <v>81</v>
      </c>
      <c r="R58" s="32">
        <v>117</v>
      </c>
      <c r="S58" s="32">
        <v>2.1</v>
      </c>
      <c r="T58" s="32">
        <v>2.1</v>
      </c>
      <c r="U58" s="32">
        <v>1.0900000000000001</v>
      </c>
      <c r="V58" s="32">
        <v>15</v>
      </c>
      <c r="W58" s="32">
        <v>15</v>
      </c>
      <c r="X58" s="32">
        <v>1</v>
      </c>
      <c r="Y58" s="32">
        <v>-0.19259999999999999</v>
      </c>
      <c r="Z58" s="32">
        <v>-0.19259999999999999</v>
      </c>
      <c r="AA58" s="32">
        <v>4.3999999999999997E-2</v>
      </c>
      <c r="AB58" s="32" t="s">
        <v>42</v>
      </c>
      <c r="AC58" s="32">
        <v>4.0019999999999998</v>
      </c>
      <c r="AD58" s="86">
        <v>1.213598928416634E-4</v>
      </c>
      <c r="AE58" s="32">
        <v>-0.39</v>
      </c>
      <c r="AF58" s="32">
        <v>2.66</v>
      </c>
      <c r="AG58" s="32">
        <v>2.6</v>
      </c>
      <c r="AH58" s="119">
        <v>3.3000000000000002E-9</v>
      </c>
      <c r="AI58" s="33">
        <v>4.8399999999999997E-3</v>
      </c>
      <c r="AJ58" s="34">
        <f t="shared" ref="AJ58:AJ100" si="4">AH58*10000*(AI58)*10000000000</f>
        <v>1597.2</v>
      </c>
    </row>
    <row r="59" spans="1:48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1.3216639999999999</v>
      </c>
      <c r="K59" s="32">
        <v>0.25</v>
      </c>
      <c r="L59" s="32">
        <v>6.2700000000000006E-2</v>
      </c>
      <c r="M59" s="32">
        <v>5.75</v>
      </c>
      <c r="N59" s="32">
        <v>5.75</v>
      </c>
      <c r="O59" s="32">
        <v>7.3079999999999998</v>
      </c>
      <c r="P59" s="32">
        <v>81</v>
      </c>
      <c r="Q59" s="32">
        <v>81</v>
      </c>
      <c r="R59" s="32">
        <v>117</v>
      </c>
      <c r="S59" s="32">
        <v>2.1</v>
      </c>
      <c r="T59" s="32">
        <v>2.1</v>
      </c>
      <c r="U59" s="32">
        <v>1.0900000000000001</v>
      </c>
      <c r="V59" s="32">
        <v>15</v>
      </c>
      <c r="W59" s="32">
        <v>15</v>
      </c>
      <c r="X59" s="32">
        <v>1</v>
      </c>
      <c r="Y59" s="32">
        <v>-0.19259999999999999</v>
      </c>
      <c r="Z59" s="32">
        <v>-0.19259999999999999</v>
      </c>
      <c r="AA59" s="32">
        <v>4.3999999999999997E-2</v>
      </c>
      <c r="AB59" s="32" t="s">
        <v>43</v>
      </c>
      <c r="AC59" s="32">
        <v>2.0099999999999998</v>
      </c>
      <c r="AD59" s="86">
        <v>1.0828692705685033E-4</v>
      </c>
      <c r="AE59" s="32">
        <v>-0.217</v>
      </c>
      <c r="AF59" s="32">
        <v>3.13</v>
      </c>
      <c r="AG59" s="32">
        <v>2.89</v>
      </c>
      <c r="AH59" s="119">
        <v>2.4E-10</v>
      </c>
      <c r="AI59" s="33">
        <v>8.9099999999999995E-3</v>
      </c>
      <c r="AJ59" s="34">
        <f t="shared" si="4"/>
        <v>213.83999999999997</v>
      </c>
    </row>
    <row r="60" spans="1:48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1.3216639999999999</v>
      </c>
      <c r="K60" s="32">
        <v>0.25</v>
      </c>
      <c r="L60" s="32">
        <v>6.2700000000000006E-2</v>
      </c>
      <c r="M60" s="32">
        <v>5.75</v>
      </c>
      <c r="N60" s="32">
        <v>5.75</v>
      </c>
      <c r="O60" s="32">
        <v>7.3079999999999998</v>
      </c>
      <c r="P60" s="32">
        <v>81</v>
      </c>
      <c r="Q60" s="32">
        <v>81</v>
      </c>
      <c r="R60" s="32">
        <v>117</v>
      </c>
      <c r="S60" s="32">
        <v>2.1</v>
      </c>
      <c r="T60" s="32">
        <v>2.1</v>
      </c>
      <c r="U60" s="32">
        <v>1.0900000000000001</v>
      </c>
      <c r="V60" s="32">
        <v>15</v>
      </c>
      <c r="W60" s="32">
        <v>15</v>
      </c>
      <c r="X60" s="32">
        <v>1</v>
      </c>
      <c r="Y60" s="32">
        <v>-0.19259999999999999</v>
      </c>
      <c r="Z60" s="32">
        <v>-0.19259999999999999</v>
      </c>
      <c r="AA60" s="32">
        <v>4.3999999999999997E-2</v>
      </c>
      <c r="AB60" s="32" t="s">
        <v>44</v>
      </c>
      <c r="AC60" s="32">
        <v>31.998999999999999</v>
      </c>
      <c r="AD60" s="86">
        <v>1.5402755908922099E-5</v>
      </c>
      <c r="AE60" s="32">
        <v>2.1999999999999999E-2</v>
      </c>
      <c r="AF60" s="32">
        <v>2.94</v>
      </c>
      <c r="AG60" s="32">
        <v>3.46</v>
      </c>
      <c r="AH60" s="119">
        <v>9.9999999999999998E-13</v>
      </c>
      <c r="AI60" s="33">
        <v>5.67E-2</v>
      </c>
      <c r="AJ60" s="34">
        <f t="shared" si="4"/>
        <v>5.67</v>
      </c>
    </row>
    <row r="61" spans="1:48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1.3216639999999999</v>
      </c>
      <c r="K61" s="32">
        <v>0.25</v>
      </c>
      <c r="L61" s="32">
        <v>6.2700000000000006E-2</v>
      </c>
      <c r="M61" s="32">
        <v>5.75</v>
      </c>
      <c r="N61" s="32">
        <v>5.75</v>
      </c>
      <c r="O61" s="32">
        <v>7.3079999999999998</v>
      </c>
      <c r="P61" s="32">
        <v>81</v>
      </c>
      <c r="Q61" s="32">
        <v>81</v>
      </c>
      <c r="R61" s="32">
        <v>117</v>
      </c>
      <c r="S61" s="32">
        <v>2.1</v>
      </c>
      <c r="T61" s="32">
        <v>2.1</v>
      </c>
      <c r="U61" s="32">
        <v>1.0900000000000001</v>
      </c>
      <c r="V61" s="32">
        <v>15</v>
      </c>
      <c r="W61" s="32">
        <v>15</v>
      </c>
      <c r="X61" s="32">
        <v>1</v>
      </c>
      <c r="Y61" s="32">
        <v>-0.19259999999999999</v>
      </c>
      <c r="Z61" s="32">
        <v>-0.19259999999999999</v>
      </c>
      <c r="AA61" s="32">
        <v>4.3999999999999997E-2</v>
      </c>
      <c r="AB61" s="32" t="s">
        <v>45</v>
      </c>
      <c r="AC61" s="32">
        <v>44.01</v>
      </c>
      <c r="AD61" s="86">
        <v>8.9625087063364713E-6</v>
      </c>
      <c r="AE61" s="32">
        <v>0.22500000000000001</v>
      </c>
      <c r="AF61" s="32">
        <v>3.24</v>
      </c>
      <c r="AG61" s="32">
        <v>3.3</v>
      </c>
      <c r="AH61" s="119">
        <v>1.5799999999999999E-12</v>
      </c>
      <c r="AI61" s="33">
        <v>0.42199999999999999</v>
      </c>
      <c r="AJ61" s="34">
        <f t="shared" si="4"/>
        <v>66.676000000000002</v>
      </c>
    </row>
    <row r="62" spans="1:48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1.3216639999999999</v>
      </c>
      <c r="K62" s="32">
        <v>0.25</v>
      </c>
      <c r="L62" s="32">
        <v>6.2700000000000006E-2</v>
      </c>
      <c r="M62" s="32">
        <v>5.75</v>
      </c>
      <c r="N62" s="32">
        <v>5.75</v>
      </c>
      <c r="O62" s="32">
        <v>7.3079999999999998</v>
      </c>
      <c r="P62" s="32">
        <v>81</v>
      </c>
      <c r="Q62" s="32">
        <v>81</v>
      </c>
      <c r="R62" s="32">
        <v>117</v>
      </c>
      <c r="S62" s="32">
        <v>2.1</v>
      </c>
      <c r="T62" s="32">
        <v>2.1</v>
      </c>
      <c r="U62" s="32">
        <v>1.0900000000000001</v>
      </c>
      <c r="V62" s="32">
        <v>15</v>
      </c>
      <c r="W62" s="32">
        <v>15</v>
      </c>
      <c r="X62" s="32">
        <v>1</v>
      </c>
      <c r="Y62" s="32">
        <v>-0.19259999999999999</v>
      </c>
      <c r="Z62" s="32">
        <v>-0.19259999999999999</v>
      </c>
      <c r="AA62" s="32">
        <v>4.3999999999999997E-2</v>
      </c>
      <c r="AB62" s="32" t="s">
        <v>46</v>
      </c>
      <c r="AC62" s="32">
        <v>28</v>
      </c>
      <c r="AD62" s="86">
        <v>1.4859953853764374E-5</v>
      </c>
      <c r="AE62" s="32">
        <v>3.6999999999999998E-2</v>
      </c>
      <c r="AF62" s="32">
        <v>3.13</v>
      </c>
      <c r="AG62" s="32">
        <v>3.64</v>
      </c>
      <c r="AH62" s="125">
        <v>8E-14</v>
      </c>
      <c r="AI62" s="33">
        <v>1.0156999999999999E-2</v>
      </c>
      <c r="AJ62" s="34">
        <f t="shared" si="4"/>
        <v>8.1255999999999995E-2</v>
      </c>
    </row>
    <row r="63" spans="1:48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1.3216639999999999</v>
      </c>
      <c r="K63" s="32">
        <v>0.25</v>
      </c>
      <c r="L63" s="32">
        <v>6.2700000000000006E-2</v>
      </c>
      <c r="M63" s="32">
        <v>5.75</v>
      </c>
      <c r="N63" s="32">
        <v>5.75</v>
      </c>
      <c r="O63" s="32">
        <v>7.3079999999999998</v>
      </c>
      <c r="P63" s="32">
        <v>81</v>
      </c>
      <c r="Q63" s="32">
        <v>81</v>
      </c>
      <c r="R63" s="32">
        <v>117</v>
      </c>
      <c r="S63" s="32">
        <v>2.1</v>
      </c>
      <c r="T63" s="32">
        <v>2.1</v>
      </c>
      <c r="U63" s="32">
        <v>1.0900000000000001</v>
      </c>
      <c r="V63" s="32">
        <v>15</v>
      </c>
      <c r="W63" s="32">
        <v>15</v>
      </c>
      <c r="X63" s="32">
        <v>1</v>
      </c>
      <c r="Y63" s="32">
        <v>-0.19259999999999999</v>
      </c>
      <c r="Z63" s="32">
        <v>-0.19259999999999999</v>
      </c>
      <c r="AA63" s="32">
        <v>4.3999999999999997E-2</v>
      </c>
      <c r="AB63" s="32" t="s">
        <v>47</v>
      </c>
      <c r="AC63" s="32">
        <v>16.04</v>
      </c>
      <c r="AD63" s="86">
        <v>1.6328551327402565E-5</v>
      </c>
      <c r="AE63" s="32">
        <v>1.0999999999999999E-2</v>
      </c>
      <c r="AF63" s="32">
        <v>3.25</v>
      </c>
      <c r="AG63" s="32">
        <v>3.8</v>
      </c>
      <c r="AH63" s="125">
        <v>5.0000000000000004E-16</v>
      </c>
      <c r="AI63" s="33">
        <v>0.21099999999999999</v>
      </c>
      <c r="AJ63" s="34">
        <f t="shared" si="4"/>
        <v>1.055E-2</v>
      </c>
      <c r="AN63" s="44"/>
      <c r="AO63" s="44"/>
      <c r="AS63" s="44"/>
      <c r="AT63" s="44"/>
      <c r="AU63" s="44"/>
      <c r="AV63" s="44"/>
    </row>
    <row r="64" spans="1:48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1.3216639999999999</v>
      </c>
      <c r="K64" s="32">
        <v>0.25</v>
      </c>
      <c r="L64" s="32">
        <v>6.2700000000000006E-2</v>
      </c>
      <c r="M64" s="32">
        <v>5.75</v>
      </c>
      <c r="N64" s="32">
        <v>5.75</v>
      </c>
      <c r="O64" s="32">
        <v>7.3079999999999998</v>
      </c>
      <c r="P64" s="32">
        <v>81</v>
      </c>
      <c r="Q64" s="32">
        <v>81</v>
      </c>
      <c r="R64" s="32">
        <v>117</v>
      </c>
      <c r="S64" s="32">
        <v>2.1</v>
      </c>
      <c r="T64" s="32">
        <v>2.1</v>
      </c>
      <c r="U64" s="32">
        <v>1.0900000000000001</v>
      </c>
      <c r="V64" s="32">
        <v>15</v>
      </c>
      <c r="W64" s="32">
        <v>15</v>
      </c>
      <c r="X64" s="32">
        <v>1</v>
      </c>
      <c r="Y64" s="32">
        <v>-0.19259999999999999</v>
      </c>
      <c r="Z64" s="32">
        <v>-0.19259999999999999</v>
      </c>
      <c r="AA64" s="32">
        <v>4.3999999999999997E-2</v>
      </c>
      <c r="AB64" s="32" t="s">
        <v>48</v>
      </c>
      <c r="AC64" s="32">
        <v>28.05</v>
      </c>
      <c r="AD64" s="32">
        <v>8.597859657763983E-6</v>
      </c>
      <c r="AE64" s="32">
        <v>8.6999999999999994E-2</v>
      </c>
      <c r="AF64" s="32">
        <v>3.59</v>
      </c>
      <c r="AG64" s="32">
        <v>3.9</v>
      </c>
      <c r="AH64" s="125">
        <v>1.1E-17</v>
      </c>
      <c r="AI64" s="33"/>
      <c r="AJ64" s="35">
        <f t="shared" si="4"/>
        <v>0</v>
      </c>
    </row>
    <row r="65" spans="1:48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1.3216639999999999</v>
      </c>
      <c r="K65" s="32">
        <v>0.25</v>
      </c>
      <c r="L65" s="32">
        <v>6.2700000000000006E-2</v>
      </c>
      <c r="M65" s="32">
        <v>5.75</v>
      </c>
      <c r="N65" s="32">
        <v>5.75</v>
      </c>
      <c r="O65" s="32">
        <v>7.3079999999999998</v>
      </c>
      <c r="P65" s="32">
        <v>81</v>
      </c>
      <c r="Q65" s="32">
        <v>81</v>
      </c>
      <c r="R65" s="32">
        <v>117</v>
      </c>
      <c r="S65" s="32">
        <v>2.1</v>
      </c>
      <c r="T65" s="32">
        <v>2.1</v>
      </c>
      <c r="U65" s="32">
        <v>1.0900000000000001</v>
      </c>
      <c r="V65" s="32">
        <v>15</v>
      </c>
      <c r="W65" s="32">
        <v>15</v>
      </c>
      <c r="X65" s="32">
        <v>1</v>
      </c>
      <c r="Y65" s="32">
        <v>-0.19259999999999999</v>
      </c>
      <c r="Z65" s="32">
        <v>-0.19259999999999999</v>
      </c>
      <c r="AA65" s="32">
        <v>4.3999999999999997E-2</v>
      </c>
      <c r="AB65" s="32" t="s">
        <v>49</v>
      </c>
      <c r="AC65" s="32">
        <v>30.07</v>
      </c>
      <c r="AD65" s="32">
        <v>7.4674534117532306E-6</v>
      </c>
      <c r="AE65" s="32">
        <v>9.9000000000000005E-2</v>
      </c>
      <c r="AF65" s="32">
        <v>3.72</v>
      </c>
      <c r="AG65" s="32">
        <v>4</v>
      </c>
      <c r="AH65" s="125">
        <v>3.4199999999999999E-18</v>
      </c>
      <c r="AI65" s="33"/>
      <c r="AJ65" s="35">
        <f t="shared" si="4"/>
        <v>0</v>
      </c>
    </row>
    <row r="66" spans="1:48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1.3216639999999999</v>
      </c>
      <c r="K66" s="32">
        <v>0.25</v>
      </c>
      <c r="L66" s="32">
        <v>6.2700000000000006E-2</v>
      </c>
      <c r="M66" s="32">
        <v>5.75</v>
      </c>
      <c r="N66" s="32">
        <v>5.75</v>
      </c>
      <c r="O66" s="32">
        <v>7.3079999999999998</v>
      </c>
      <c r="P66" s="32">
        <v>81</v>
      </c>
      <c r="Q66" s="32">
        <v>81</v>
      </c>
      <c r="R66" s="32">
        <v>117</v>
      </c>
      <c r="S66" s="32">
        <v>2.1</v>
      </c>
      <c r="T66" s="32">
        <v>2.1</v>
      </c>
      <c r="U66" s="32">
        <v>1.0900000000000001</v>
      </c>
      <c r="V66" s="32">
        <v>15</v>
      </c>
      <c r="W66" s="32">
        <v>15</v>
      </c>
      <c r="X66" s="32">
        <v>1</v>
      </c>
      <c r="Y66" s="32">
        <v>-0.19259999999999999</v>
      </c>
      <c r="Z66" s="32">
        <v>-0.19259999999999999</v>
      </c>
      <c r="AA66" s="32">
        <v>4.3999999999999997E-2</v>
      </c>
      <c r="AB66" s="32" t="s">
        <v>50</v>
      </c>
      <c r="AC66" s="32">
        <v>42.08</v>
      </c>
      <c r="AD66" s="32">
        <v>4.9578486170417476E-6</v>
      </c>
      <c r="AE66" s="32">
        <v>0.14199999999999999</v>
      </c>
      <c r="AF66" s="32">
        <v>4.03</v>
      </c>
      <c r="AG66" s="32">
        <v>4.5</v>
      </c>
      <c r="AH66" s="125">
        <v>5.7500000000000002E-19</v>
      </c>
      <c r="AI66" s="33"/>
      <c r="AJ66" s="35">
        <f t="shared" si="4"/>
        <v>0</v>
      </c>
    </row>
    <row r="67" spans="1:48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1.3216639999999999</v>
      </c>
      <c r="K67" s="32">
        <v>0.25</v>
      </c>
      <c r="L67" s="32">
        <v>6.2700000000000006E-2</v>
      </c>
      <c r="M67" s="32">
        <v>5.75</v>
      </c>
      <c r="N67" s="32">
        <v>5.75</v>
      </c>
      <c r="O67" s="32">
        <v>7.3079999999999998</v>
      </c>
      <c r="P67" s="32">
        <v>81</v>
      </c>
      <c r="Q67" s="32">
        <v>81</v>
      </c>
      <c r="R67" s="32">
        <v>117</v>
      </c>
      <c r="S67" s="32">
        <v>2.1</v>
      </c>
      <c r="T67" s="32">
        <v>2.1</v>
      </c>
      <c r="U67" s="32">
        <v>1.0900000000000001</v>
      </c>
      <c r="V67" s="32">
        <v>15</v>
      </c>
      <c r="W67" s="32">
        <v>15</v>
      </c>
      <c r="X67" s="32">
        <v>1</v>
      </c>
      <c r="Y67" s="32">
        <v>-0.19259999999999999</v>
      </c>
      <c r="Z67" s="32">
        <v>-0.19259999999999999</v>
      </c>
      <c r="AA67" s="32">
        <v>4.3999999999999997E-2</v>
      </c>
      <c r="AB67" s="32" t="s">
        <v>51</v>
      </c>
      <c r="AC67" s="32">
        <v>44.1</v>
      </c>
      <c r="AD67" s="32">
        <v>4.5187843755253608E-6</v>
      </c>
      <c r="AE67" s="32">
        <v>0.152</v>
      </c>
      <c r="AF67" s="32">
        <v>4.16</v>
      </c>
      <c r="AG67" s="32">
        <v>4.3</v>
      </c>
      <c r="AH67" s="125">
        <v>1.6999999999999999E-20</v>
      </c>
      <c r="AI67" s="33"/>
      <c r="AJ67" s="35">
        <f t="shared" si="4"/>
        <v>0</v>
      </c>
    </row>
    <row r="68" spans="1:48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1.3216639999999999</v>
      </c>
      <c r="K68" s="32">
        <v>0.25</v>
      </c>
      <c r="L68" s="32">
        <v>6.2700000000000006E-2</v>
      </c>
      <c r="M68" s="32">
        <v>5.75</v>
      </c>
      <c r="N68" s="32">
        <v>5.75</v>
      </c>
      <c r="O68" s="32">
        <v>7.3079999999999998</v>
      </c>
      <c r="P68" s="32">
        <v>81</v>
      </c>
      <c r="Q68" s="32">
        <v>81</v>
      </c>
      <c r="R68" s="32">
        <v>117</v>
      </c>
      <c r="S68" s="32">
        <v>2.1</v>
      </c>
      <c r="T68" s="32">
        <v>2.1</v>
      </c>
      <c r="U68" s="32">
        <v>1.0900000000000001</v>
      </c>
      <c r="V68" s="32">
        <v>15</v>
      </c>
      <c r="W68" s="32">
        <v>15</v>
      </c>
      <c r="X68" s="32">
        <v>1</v>
      </c>
      <c r="Y68" s="32">
        <v>-0.19259999999999999</v>
      </c>
      <c r="Z68" s="32">
        <v>-0.19259999999999999</v>
      </c>
      <c r="AA68" s="32">
        <v>4.3999999999999997E-2</v>
      </c>
      <c r="AB68" s="32" t="s">
        <v>52</v>
      </c>
      <c r="AC68" s="32">
        <v>58.12</v>
      </c>
      <c r="AD68" s="32">
        <v>2.9135357642312415E-6</v>
      </c>
      <c r="AE68" s="32">
        <v>0.2</v>
      </c>
      <c r="AF68" s="32">
        <v>4.5199999999999996</v>
      </c>
      <c r="AG68" s="32">
        <v>4.5</v>
      </c>
      <c r="AH68" s="119">
        <v>9.9700000000000006E-21</v>
      </c>
      <c r="AI68" s="33"/>
      <c r="AJ68" s="35">
        <f t="shared" si="4"/>
        <v>0</v>
      </c>
    </row>
    <row r="69" spans="1:48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1.32426</v>
      </c>
      <c r="K69" s="27">
        <v>0.25</v>
      </c>
      <c r="L69" s="27">
        <v>6.2700000000000006E-2</v>
      </c>
      <c r="M69" s="27">
        <v>5.75</v>
      </c>
      <c r="N69" s="27">
        <v>5.75</v>
      </c>
      <c r="O69" s="27">
        <v>7.3079999999999998</v>
      </c>
      <c r="P69" s="27">
        <v>81</v>
      </c>
      <c r="Q69" s="27">
        <v>81</v>
      </c>
      <c r="R69" s="27">
        <v>117</v>
      </c>
      <c r="S69" s="27">
        <v>2.1</v>
      </c>
      <c r="T69" s="27">
        <v>2.1</v>
      </c>
      <c r="U69" s="27">
        <v>1.0900000000000001</v>
      </c>
      <c r="V69" s="27">
        <v>15</v>
      </c>
      <c r="W69" s="27">
        <v>15</v>
      </c>
      <c r="X69" s="27">
        <v>1</v>
      </c>
      <c r="Y69" s="27">
        <v>-0.19750000000000001</v>
      </c>
      <c r="Z69" s="27">
        <v>-0.19750000000000001</v>
      </c>
      <c r="AA69" s="27">
        <v>4.1599999999999998E-2</v>
      </c>
      <c r="AB69" s="27" t="s">
        <v>42</v>
      </c>
      <c r="AC69" s="27">
        <v>4.0019999999999998</v>
      </c>
      <c r="AD69" s="85">
        <v>1.213598928416634E-4</v>
      </c>
      <c r="AE69" s="27">
        <v>-0.39</v>
      </c>
      <c r="AF69" s="27">
        <v>2.66</v>
      </c>
      <c r="AG69" s="27">
        <v>2.6</v>
      </c>
      <c r="AH69" s="118">
        <v>1.5E-9</v>
      </c>
      <c r="AI69" s="28">
        <v>4.8300000000000001E-3</v>
      </c>
      <c r="AJ69" s="29">
        <f t="shared" si="4"/>
        <v>724.5</v>
      </c>
    </row>
    <row r="70" spans="1:48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1.32426</v>
      </c>
      <c r="K70" s="27">
        <v>0.25</v>
      </c>
      <c r="L70" s="27">
        <v>6.2700000000000006E-2</v>
      </c>
      <c r="M70" s="27">
        <v>5.75</v>
      </c>
      <c r="N70" s="27">
        <v>5.75</v>
      </c>
      <c r="O70" s="27">
        <v>7.3079999999999998</v>
      </c>
      <c r="P70" s="27">
        <v>81</v>
      </c>
      <c r="Q70" s="27">
        <v>81</v>
      </c>
      <c r="R70" s="27">
        <v>117</v>
      </c>
      <c r="S70" s="27">
        <v>2.1</v>
      </c>
      <c r="T70" s="27">
        <v>2.1</v>
      </c>
      <c r="U70" s="27">
        <v>1.0900000000000001</v>
      </c>
      <c r="V70" s="27">
        <v>15</v>
      </c>
      <c r="W70" s="27">
        <v>15</v>
      </c>
      <c r="X70" s="27">
        <v>1</v>
      </c>
      <c r="Y70" s="27">
        <v>-0.19750000000000001</v>
      </c>
      <c r="Z70" s="27">
        <v>-0.19750000000000001</v>
      </c>
      <c r="AA70" s="27">
        <v>4.1599999999999998E-2</v>
      </c>
      <c r="AB70" s="27" t="s">
        <v>43</v>
      </c>
      <c r="AC70" s="27">
        <v>2.0099999999999998</v>
      </c>
      <c r="AD70" s="85">
        <v>1.0828692705685033E-4</v>
      </c>
      <c r="AE70" s="27">
        <v>-0.217</v>
      </c>
      <c r="AF70" s="27">
        <v>3.13</v>
      </c>
      <c r="AG70" s="27">
        <v>2.89</v>
      </c>
      <c r="AH70" s="118">
        <v>1.7000000000000001E-10</v>
      </c>
      <c r="AI70" s="28">
        <v>8.6599999999999993E-3</v>
      </c>
      <c r="AJ70" s="29">
        <f t="shared" si="4"/>
        <v>147.22</v>
      </c>
    </row>
    <row r="71" spans="1:48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1.32426</v>
      </c>
      <c r="K71" s="27">
        <v>0.25</v>
      </c>
      <c r="L71" s="27">
        <v>6.2700000000000006E-2</v>
      </c>
      <c r="M71" s="27">
        <v>5.75</v>
      </c>
      <c r="N71" s="27">
        <v>5.75</v>
      </c>
      <c r="O71" s="27">
        <v>7.3079999999999998</v>
      </c>
      <c r="P71" s="27">
        <v>81</v>
      </c>
      <c r="Q71" s="27">
        <v>81</v>
      </c>
      <c r="R71" s="27">
        <v>117</v>
      </c>
      <c r="S71" s="27">
        <v>2.1</v>
      </c>
      <c r="T71" s="27">
        <v>2.1</v>
      </c>
      <c r="U71" s="27">
        <v>1.0900000000000001</v>
      </c>
      <c r="V71" s="27">
        <v>15</v>
      </c>
      <c r="W71" s="27">
        <v>15</v>
      </c>
      <c r="X71" s="27">
        <v>1</v>
      </c>
      <c r="Y71" s="27">
        <v>-0.19750000000000001</v>
      </c>
      <c r="Z71" s="27">
        <v>-0.19750000000000001</v>
      </c>
      <c r="AA71" s="27">
        <v>4.1599999999999998E-2</v>
      </c>
      <c r="AB71" s="27" t="s">
        <v>44</v>
      </c>
      <c r="AC71" s="27">
        <v>31.998999999999999</v>
      </c>
      <c r="AD71" s="85">
        <v>1.5402755908922099E-5</v>
      </c>
      <c r="AE71" s="27">
        <v>2.1999999999999999E-2</v>
      </c>
      <c r="AF71" s="27">
        <v>2.94</v>
      </c>
      <c r="AG71" s="27">
        <v>3.46</v>
      </c>
      <c r="AH71" s="118">
        <v>1.8E-12</v>
      </c>
      <c r="AI71" s="28">
        <v>5.7599999999999998E-2</v>
      </c>
      <c r="AJ71" s="29">
        <f t="shared" si="4"/>
        <v>10.368</v>
      </c>
    </row>
    <row r="72" spans="1:48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1.32426</v>
      </c>
      <c r="K72" s="27">
        <v>0.25</v>
      </c>
      <c r="L72" s="27">
        <v>6.2700000000000006E-2</v>
      </c>
      <c r="M72" s="27">
        <v>5.75</v>
      </c>
      <c r="N72" s="27">
        <v>5.75</v>
      </c>
      <c r="O72" s="27">
        <v>7.3079999999999998</v>
      </c>
      <c r="P72" s="27">
        <v>81</v>
      </c>
      <c r="Q72" s="27">
        <v>81</v>
      </c>
      <c r="R72" s="27">
        <v>117</v>
      </c>
      <c r="S72" s="27">
        <v>2.1</v>
      </c>
      <c r="T72" s="27">
        <v>2.1</v>
      </c>
      <c r="U72" s="27">
        <v>1.0900000000000001</v>
      </c>
      <c r="V72" s="27">
        <v>15</v>
      </c>
      <c r="W72" s="27">
        <v>15</v>
      </c>
      <c r="X72" s="27">
        <v>1</v>
      </c>
      <c r="Y72" s="27">
        <v>-0.19750000000000001</v>
      </c>
      <c r="Z72" s="27">
        <v>-0.19750000000000001</v>
      </c>
      <c r="AA72" s="27">
        <v>4.1599999999999998E-2</v>
      </c>
      <c r="AB72" s="27" t="s">
        <v>45</v>
      </c>
      <c r="AC72" s="27">
        <v>44.01</v>
      </c>
      <c r="AD72" s="85">
        <v>8.9625087063364713E-6</v>
      </c>
      <c r="AE72" s="27">
        <v>0.22500000000000001</v>
      </c>
      <c r="AF72" s="27">
        <v>3.24</v>
      </c>
      <c r="AG72" s="27">
        <v>3.3</v>
      </c>
      <c r="AH72" s="118">
        <v>9.9999999999999998E-13</v>
      </c>
      <c r="AI72" s="28">
        <v>0.42499999999999999</v>
      </c>
      <c r="AJ72" s="29">
        <f t="shared" si="4"/>
        <v>42.5</v>
      </c>
    </row>
    <row r="73" spans="1:48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1.32426</v>
      </c>
      <c r="K73" s="27">
        <v>0.25</v>
      </c>
      <c r="L73" s="27">
        <v>6.2700000000000006E-2</v>
      </c>
      <c r="M73" s="27">
        <v>5.75</v>
      </c>
      <c r="N73" s="27">
        <v>5.75</v>
      </c>
      <c r="O73" s="27">
        <v>7.3079999999999998</v>
      </c>
      <c r="P73" s="27">
        <v>81</v>
      </c>
      <c r="Q73" s="27">
        <v>81</v>
      </c>
      <c r="R73" s="27">
        <v>117</v>
      </c>
      <c r="S73" s="27">
        <v>2.1</v>
      </c>
      <c r="T73" s="27">
        <v>2.1</v>
      </c>
      <c r="U73" s="27">
        <v>1.0900000000000001</v>
      </c>
      <c r="V73" s="27">
        <v>15</v>
      </c>
      <c r="W73" s="27">
        <v>15</v>
      </c>
      <c r="X73" s="27">
        <v>1</v>
      </c>
      <c r="Y73" s="27">
        <v>-0.19750000000000001</v>
      </c>
      <c r="Z73" s="27">
        <v>-0.19750000000000001</v>
      </c>
      <c r="AA73" s="27">
        <v>4.1599999999999998E-2</v>
      </c>
      <c r="AB73" s="27" t="s">
        <v>46</v>
      </c>
      <c r="AC73" s="27">
        <v>28</v>
      </c>
      <c r="AD73" s="85">
        <v>1.4859953853764374E-5</v>
      </c>
      <c r="AE73" s="27">
        <v>3.6999999999999998E-2</v>
      </c>
      <c r="AF73" s="27">
        <v>3.13</v>
      </c>
      <c r="AG73" s="27">
        <v>3.64</v>
      </c>
      <c r="AH73" s="126">
        <v>5.6999999999999997E-14</v>
      </c>
      <c r="AI73" s="28">
        <v>5.3065000000000001E-2</v>
      </c>
      <c r="AJ73" s="29">
        <f t="shared" si="4"/>
        <v>0.30247050000000003</v>
      </c>
    </row>
    <row r="74" spans="1:48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1.32426</v>
      </c>
      <c r="K74" s="27">
        <v>0.25</v>
      </c>
      <c r="L74" s="27">
        <v>6.2700000000000006E-2</v>
      </c>
      <c r="M74" s="27">
        <v>5.75</v>
      </c>
      <c r="N74" s="27">
        <v>5.75</v>
      </c>
      <c r="O74" s="27">
        <v>7.3079999999999998</v>
      </c>
      <c r="P74" s="27">
        <v>81</v>
      </c>
      <c r="Q74" s="27">
        <v>81</v>
      </c>
      <c r="R74" s="27">
        <v>117</v>
      </c>
      <c r="S74" s="27">
        <v>2.1</v>
      </c>
      <c r="T74" s="27">
        <v>2.1</v>
      </c>
      <c r="U74" s="27">
        <v>1.0900000000000001</v>
      </c>
      <c r="V74" s="27">
        <v>15</v>
      </c>
      <c r="W74" s="27">
        <v>15</v>
      </c>
      <c r="X74" s="27">
        <v>1</v>
      </c>
      <c r="Y74" s="27">
        <v>-0.19750000000000001</v>
      </c>
      <c r="Z74" s="27">
        <v>-0.19750000000000001</v>
      </c>
      <c r="AA74" s="27">
        <v>4.1599999999999998E-2</v>
      </c>
      <c r="AB74" s="27" t="s">
        <v>47</v>
      </c>
      <c r="AC74" s="27">
        <v>16.04</v>
      </c>
      <c r="AD74" s="85">
        <v>1.6328551327402565E-5</v>
      </c>
      <c r="AE74" s="27">
        <v>1.0999999999999999E-2</v>
      </c>
      <c r="AF74" s="27">
        <v>3.25</v>
      </c>
      <c r="AG74" s="27">
        <v>3.8</v>
      </c>
      <c r="AH74" s="126">
        <v>1.7999999999999999E-16</v>
      </c>
      <c r="AI74" s="28">
        <v>0.217</v>
      </c>
      <c r="AJ74" s="29">
        <f t="shared" si="4"/>
        <v>3.9060000000000002E-3</v>
      </c>
      <c r="AN74" s="44"/>
      <c r="AO74" s="44"/>
      <c r="AS74" s="44"/>
      <c r="AT74" s="44"/>
      <c r="AU74" s="44"/>
      <c r="AV74" s="44"/>
    </row>
    <row r="75" spans="1:48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1.32426</v>
      </c>
      <c r="K75" s="27">
        <v>0.25</v>
      </c>
      <c r="L75" s="27">
        <v>6.2700000000000006E-2</v>
      </c>
      <c r="M75" s="27">
        <v>5.75</v>
      </c>
      <c r="N75" s="27">
        <v>5.75</v>
      </c>
      <c r="O75" s="27">
        <v>7.3079999999999998</v>
      </c>
      <c r="P75" s="27">
        <v>81</v>
      </c>
      <c r="Q75" s="27">
        <v>81</v>
      </c>
      <c r="R75" s="27">
        <v>117</v>
      </c>
      <c r="S75" s="27">
        <v>2.1</v>
      </c>
      <c r="T75" s="27">
        <v>2.1</v>
      </c>
      <c r="U75" s="27">
        <v>1.0900000000000001</v>
      </c>
      <c r="V75" s="27">
        <v>15</v>
      </c>
      <c r="W75" s="27">
        <v>15</v>
      </c>
      <c r="X75" s="27">
        <v>1</v>
      </c>
      <c r="Y75" s="27">
        <v>-0.19750000000000001</v>
      </c>
      <c r="Z75" s="27">
        <v>-0.19750000000000001</v>
      </c>
      <c r="AA75" s="27">
        <v>4.1599999999999998E-2</v>
      </c>
      <c r="AB75" s="27" t="s">
        <v>48</v>
      </c>
      <c r="AC75" s="27">
        <v>28.05</v>
      </c>
      <c r="AD75" s="27">
        <v>8.597859657763983E-6</v>
      </c>
      <c r="AE75" s="27">
        <v>8.6999999999999994E-2</v>
      </c>
      <c r="AF75" s="27">
        <v>3.59</v>
      </c>
      <c r="AG75" s="27">
        <v>3.9</v>
      </c>
      <c r="AH75" s="126">
        <v>3.3599999999999998E-18</v>
      </c>
      <c r="AI75" s="28"/>
      <c r="AJ75" s="30">
        <f t="shared" si="4"/>
        <v>0</v>
      </c>
    </row>
    <row r="76" spans="1:48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1.32426</v>
      </c>
      <c r="K76" s="27">
        <v>0.25</v>
      </c>
      <c r="L76" s="27">
        <v>6.2700000000000006E-2</v>
      </c>
      <c r="M76" s="27">
        <v>5.75</v>
      </c>
      <c r="N76" s="27">
        <v>5.75</v>
      </c>
      <c r="O76" s="27">
        <v>7.3079999999999998</v>
      </c>
      <c r="P76" s="27">
        <v>81</v>
      </c>
      <c r="Q76" s="27">
        <v>81</v>
      </c>
      <c r="R76" s="27">
        <v>117</v>
      </c>
      <c r="S76" s="27">
        <v>2.1</v>
      </c>
      <c r="T76" s="27">
        <v>2.1</v>
      </c>
      <c r="U76" s="27">
        <v>1.0900000000000001</v>
      </c>
      <c r="V76" s="27">
        <v>15</v>
      </c>
      <c r="W76" s="27">
        <v>15</v>
      </c>
      <c r="X76" s="27">
        <v>1</v>
      </c>
      <c r="Y76" s="27">
        <v>-0.19750000000000001</v>
      </c>
      <c r="Z76" s="27">
        <v>-0.19750000000000001</v>
      </c>
      <c r="AA76" s="27">
        <v>4.1599999999999998E-2</v>
      </c>
      <c r="AB76" s="27" t="s">
        <v>49</v>
      </c>
      <c r="AC76" s="27">
        <v>30.07</v>
      </c>
      <c r="AD76" s="27">
        <v>7.4674534117532306E-6</v>
      </c>
      <c r="AE76" s="27">
        <v>9.9000000000000005E-2</v>
      </c>
      <c r="AF76" s="27">
        <v>3.72</v>
      </c>
      <c r="AG76" s="27">
        <v>4</v>
      </c>
      <c r="AH76" s="126">
        <v>4.48E-18</v>
      </c>
      <c r="AI76" s="28"/>
      <c r="AJ76" s="30">
        <f t="shared" si="4"/>
        <v>0</v>
      </c>
    </row>
    <row r="77" spans="1:48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1.32426</v>
      </c>
      <c r="K77" s="27">
        <v>0.25</v>
      </c>
      <c r="L77" s="27">
        <v>6.2700000000000006E-2</v>
      </c>
      <c r="M77" s="27">
        <v>5.75</v>
      </c>
      <c r="N77" s="27">
        <v>5.75</v>
      </c>
      <c r="O77" s="27">
        <v>7.3079999999999998</v>
      </c>
      <c r="P77" s="27">
        <v>81</v>
      </c>
      <c r="Q77" s="27">
        <v>81</v>
      </c>
      <c r="R77" s="27">
        <v>117</v>
      </c>
      <c r="S77" s="27">
        <v>2.1</v>
      </c>
      <c r="T77" s="27">
        <v>2.1</v>
      </c>
      <c r="U77" s="27">
        <v>1.0900000000000001</v>
      </c>
      <c r="V77" s="27">
        <v>15</v>
      </c>
      <c r="W77" s="27">
        <v>15</v>
      </c>
      <c r="X77" s="27">
        <v>1</v>
      </c>
      <c r="Y77" s="27">
        <v>-0.19750000000000001</v>
      </c>
      <c r="Z77" s="27">
        <v>-0.19750000000000001</v>
      </c>
      <c r="AA77" s="27">
        <v>4.1599999999999998E-2</v>
      </c>
      <c r="AB77" s="27" t="s">
        <v>50</v>
      </c>
      <c r="AC77" s="27">
        <v>42.08</v>
      </c>
      <c r="AD77" s="27">
        <v>4.9578486170417476E-6</v>
      </c>
      <c r="AE77" s="27">
        <v>0.14199999999999999</v>
      </c>
      <c r="AF77" s="27">
        <v>4.03</v>
      </c>
      <c r="AG77" s="27">
        <v>4.5</v>
      </c>
      <c r="AH77" s="126">
        <v>1.58E-19</v>
      </c>
      <c r="AI77" s="28"/>
      <c r="AJ77" s="30">
        <f t="shared" si="4"/>
        <v>0</v>
      </c>
    </row>
    <row r="78" spans="1:48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1.32426</v>
      </c>
      <c r="K78" s="27">
        <v>0.25</v>
      </c>
      <c r="L78" s="27">
        <v>6.2700000000000006E-2</v>
      </c>
      <c r="M78" s="27">
        <v>5.75</v>
      </c>
      <c r="N78" s="27">
        <v>5.75</v>
      </c>
      <c r="O78" s="27">
        <v>7.3079999999999998</v>
      </c>
      <c r="P78" s="27">
        <v>81</v>
      </c>
      <c r="Q78" s="27">
        <v>81</v>
      </c>
      <c r="R78" s="27">
        <v>117</v>
      </c>
      <c r="S78" s="27">
        <v>2.1</v>
      </c>
      <c r="T78" s="27">
        <v>2.1</v>
      </c>
      <c r="U78" s="27">
        <v>1.0900000000000001</v>
      </c>
      <c r="V78" s="27">
        <v>15</v>
      </c>
      <c r="W78" s="27">
        <v>15</v>
      </c>
      <c r="X78" s="27">
        <v>1</v>
      </c>
      <c r="Y78" s="27">
        <v>-0.19750000000000001</v>
      </c>
      <c r="Z78" s="27">
        <v>-0.19750000000000001</v>
      </c>
      <c r="AA78" s="27">
        <v>4.1599999999999998E-2</v>
      </c>
      <c r="AB78" s="27" t="s">
        <v>51</v>
      </c>
      <c r="AC78" s="27">
        <v>44.1</v>
      </c>
      <c r="AD78" s="27">
        <v>4.5187843755253608E-6</v>
      </c>
      <c r="AE78" s="27">
        <v>0.152</v>
      </c>
      <c r="AF78" s="27">
        <v>4.16</v>
      </c>
      <c r="AG78" s="27">
        <v>4.3</v>
      </c>
      <c r="AH78" s="126">
        <v>3.2599999999999998E-21</v>
      </c>
      <c r="AI78" s="28"/>
      <c r="AJ78" s="30">
        <f t="shared" si="4"/>
        <v>0</v>
      </c>
    </row>
    <row r="79" spans="1:48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1.32426</v>
      </c>
      <c r="K79" s="27">
        <v>0.25</v>
      </c>
      <c r="L79" s="27">
        <v>6.2700000000000006E-2</v>
      </c>
      <c r="M79" s="27">
        <v>5.75</v>
      </c>
      <c r="N79" s="27">
        <v>5.75</v>
      </c>
      <c r="O79" s="27">
        <v>7.3079999999999998</v>
      </c>
      <c r="P79" s="27">
        <v>81</v>
      </c>
      <c r="Q79" s="27">
        <v>81</v>
      </c>
      <c r="R79" s="27">
        <v>117</v>
      </c>
      <c r="S79" s="27">
        <v>2.1</v>
      </c>
      <c r="T79" s="27">
        <v>2.1</v>
      </c>
      <c r="U79" s="27">
        <v>1.0900000000000001</v>
      </c>
      <c r="V79" s="27">
        <v>15</v>
      </c>
      <c r="W79" s="27">
        <v>15</v>
      </c>
      <c r="X79" s="27">
        <v>1</v>
      </c>
      <c r="Y79" s="27">
        <v>-0.19750000000000001</v>
      </c>
      <c r="Z79" s="27">
        <v>-0.19750000000000001</v>
      </c>
      <c r="AA79" s="27">
        <v>4.1599999999999998E-2</v>
      </c>
      <c r="AB79" s="27" t="s">
        <v>52</v>
      </c>
      <c r="AC79" s="27">
        <v>58.12</v>
      </c>
      <c r="AD79" s="27">
        <v>2.9135357642312415E-6</v>
      </c>
      <c r="AE79" s="27">
        <v>0.2</v>
      </c>
      <c r="AF79" s="27">
        <v>4.5199999999999996</v>
      </c>
      <c r="AG79" s="27">
        <v>4.5</v>
      </c>
      <c r="AH79" s="118">
        <v>1.37E-21</v>
      </c>
      <c r="AI79" s="28"/>
      <c r="AJ79" s="30">
        <f t="shared" si="4"/>
        <v>0</v>
      </c>
    </row>
    <row r="80" spans="1:48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1.3260000000000001</v>
      </c>
      <c r="K80" s="32">
        <v>0.25</v>
      </c>
      <c r="L80" s="32">
        <v>6.2700000000000006E-2</v>
      </c>
      <c r="M80" s="32">
        <v>5.75</v>
      </c>
      <c r="N80" s="32">
        <v>5.75</v>
      </c>
      <c r="O80" s="32">
        <v>7.3079999999999998</v>
      </c>
      <c r="P80" s="32">
        <v>81</v>
      </c>
      <c r="Q80" s="32">
        <v>81</v>
      </c>
      <c r="R80" s="32">
        <v>117</v>
      </c>
      <c r="S80" s="32">
        <v>2.1</v>
      </c>
      <c r="T80" s="32">
        <v>2.1</v>
      </c>
      <c r="U80" s="32">
        <v>1.746</v>
      </c>
      <c r="V80" s="32">
        <v>15</v>
      </c>
      <c r="W80" s="32">
        <v>15</v>
      </c>
      <c r="X80" s="32">
        <v>35.450000000000003</v>
      </c>
      <c r="Y80" s="32">
        <v>-0.21829999999999999</v>
      </c>
      <c r="Z80" s="32">
        <v>-0.21829999999999999</v>
      </c>
      <c r="AA80" s="32">
        <v>-0.1643</v>
      </c>
      <c r="AB80" s="32" t="s">
        <v>42</v>
      </c>
      <c r="AC80" s="32">
        <v>4.0019999999999998</v>
      </c>
      <c r="AD80" s="86">
        <v>1.213598928416634E-4</v>
      </c>
      <c r="AE80" s="32">
        <v>-0.39</v>
      </c>
      <c r="AF80" s="32">
        <v>2.66</v>
      </c>
      <c r="AG80" s="32">
        <v>2.6</v>
      </c>
      <c r="AH80" s="119">
        <v>2.4599999999999998E-10</v>
      </c>
      <c r="AI80" s="33">
        <v>3.9699999999999996E-3</v>
      </c>
      <c r="AJ80" s="34">
        <f t="shared" si="4"/>
        <v>97.661999999999978</v>
      </c>
    </row>
    <row r="81" spans="1:48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1.3260000000000001</v>
      </c>
      <c r="K81" s="32">
        <v>0.25</v>
      </c>
      <c r="L81" s="32">
        <v>6.2700000000000006E-2</v>
      </c>
      <c r="M81" s="32">
        <v>5.75</v>
      </c>
      <c r="N81" s="32">
        <v>5.75</v>
      </c>
      <c r="O81" s="32">
        <v>7.3079999999999998</v>
      </c>
      <c r="P81" s="32">
        <v>81</v>
      </c>
      <c r="Q81" s="32">
        <v>81</v>
      </c>
      <c r="R81" s="32">
        <v>117</v>
      </c>
      <c r="S81" s="32">
        <v>2.1</v>
      </c>
      <c r="T81" s="32">
        <v>2.1</v>
      </c>
      <c r="U81" s="32">
        <v>1.746</v>
      </c>
      <c r="V81" s="32">
        <v>15</v>
      </c>
      <c r="W81" s="32">
        <v>15</v>
      </c>
      <c r="X81" s="32">
        <v>35.450000000000003</v>
      </c>
      <c r="Y81" s="32">
        <v>-0.21829999999999999</v>
      </c>
      <c r="Z81" s="32">
        <v>-0.21829999999999999</v>
      </c>
      <c r="AA81" s="32">
        <v>-0.1643</v>
      </c>
      <c r="AB81" s="32" t="s">
        <v>43</v>
      </c>
      <c r="AC81" s="32">
        <v>2.0099999999999998</v>
      </c>
      <c r="AD81" s="86">
        <v>1.0828692705685033E-4</v>
      </c>
      <c r="AE81" s="32">
        <v>-0.217</v>
      </c>
      <c r="AF81" s="32">
        <v>3.13</v>
      </c>
      <c r="AG81" s="32">
        <v>2.89</v>
      </c>
      <c r="AH81" s="119">
        <v>1.8999999999999999E-11</v>
      </c>
      <c r="AI81" s="33">
        <v>8.0999999999999996E-3</v>
      </c>
      <c r="AJ81" s="34">
        <f t="shared" si="4"/>
        <v>15.389999999999997</v>
      </c>
    </row>
    <row r="82" spans="1:48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1.3260000000000001</v>
      </c>
      <c r="K82" s="32">
        <v>0.25</v>
      </c>
      <c r="L82" s="32">
        <v>6.2700000000000006E-2</v>
      </c>
      <c r="M82" s="32">
        <v>5.75</v>
      </c>
      <c r="N82" s="32">
        <v>5.75</v>
      </c>
      <c r="O82" s="32">
        <v>7.3079999999999998</v>
      </c>
      <c r="P82" s="32">
        <v>81</v>
      </c>
      <c r="Q82" s="32">
        <v>81</v>
      </c>
      <c r="R82" s="32">
        <v>117</v>
      </c>
      <c r="S82" s="32">
        <v>2.1</v>
      </c>
      <c r="T82" s="32">
        <v>2.1</v>
      </c>
      <c r="U82" s="32">
        <v>1.746</v>
      </c>
      <c r="V82" s="32">
        <v>15</v>
      </c>
      <c r="W82" s="32">
        <v>15</v>
      </c>
      <c r="X82" s="32">
        <v>35.450000000000003</v>
      </c>
      <c r="Y82" s="32">
        <v>-0.21829999999999999</v>
      </c>
      <c r="Z82" s="32">
        <v>-0.21829999999999999</v>
      </c>
      <c r="AA82" s="32">
        <v>-0.1643</v>
      </c>
      <c r="AB82" s="32" t="s">
        <v>44</v>
      </c>
      <c r="AC82" s="32">
        <v>31.998999999999999</v>
      </c>
      <c r="AD82" s="86">
        <v>1.5402755908922099E-5</v>
      </c>
      <c r="AE82" s="32">
        <v>2.1999999999999999E-2</v>
      </c>
      <c r="AF82" s="32">
        <v>2.94</v>
      </c>
      <c r="AG82" s="32">
        <v>3.46</v>
      </c>
      <c r="AH82" s="119">
        <v>1E-14</v>
      </c>
      <c r="AI82" s="33">
        <v>7.8100000000000003E-2</v>
      </c>
      <c r="AJ82" s="34">
        <f t="shared" si="4"/>
        <v>7.8100000000000003E-2</v>
      </c>
    </row>
    <row r="83" spans="1:48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1.3260000000000001</v>
      </c>
      <c r="K83" s="32">
        <v>0.25</v>
      </c>
      <c r="L83" s="32">
        <v>6.2700000000000006E-2</v>
      </c>
      <c r="M83" s="32">
        <v>5.75</v>
      </c>
      <c r="N83" s="32">
        <v>5.75</v>
      </c>
      <c r="O83" s="32">
        <v>7.3079999999999998</v>
      </c>
      <c r="P83" s="32">
        <v>81</v>
      </c>
      <c r="Q83" s="32">
        <v>81</v>
      </c>
      <c r="R83" s="32">
        <v>117</v>
      </c>
      <c r="S83" s="32">
        <v>2.1</v>
      </c>
      <c r="T83" s="32">
        <v>2.1</v>
      </c>
      <c r="U83" s="32">
        <v>1.746</v>
      </c>
      <c r="V83" s="32">
        <v>15</v>
      </c>
      <c r="W83" s="32">
        <v>15</v>
      </c>
      <c r="X83" s="32">
        <v>35.450000000000003</v>
      </c>
      <c r="Y83" s="32">
        <v>-0.21829999999999999</v>
      </c>
      <c r="Z83" s="32">
        <v>-0.21829999999999999</v>
      </c>
      <c r="AA83" s="32">
        <v>-0.1643</v>
      </c>
      <c r="AB83" s="32" t="s">
        <v>45</v>
      </c>
      <c r="AC83" s="32">
        <v>44.01</v>
      </c>
      <c r="AD83" s="86">
        <v>8.9625087063364713E-6</v>
      </c>
      <c r="AE83" s="32">
        <v>0.22500000000000001</v>
      </c>
      <c r="AF83" s="32">
        <v>3.24</v>
      </c>
      <c r="AG83" s="32">
        <v>3.3</v>
      </c>
      <c r="AH83" s="119">
        <v>5.2000000000000001E-15</v>
      </c>
      <c r="AI83" s="33">
        <v>0.55300000000000005</v>
      </c>
      <c r="AJ83" s="34">
        <f t="shared" si="4"/>
        <v>0.28756000000000004</v>
      </c>
    </row>
    <row r="84" spans="1:48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1.3260000000000001</v>
      </c>
      <c r="K84" s="32">
        <v>0.25</v>
      </c>
      <c r="L84" s="32">
        <v>6.2700000000000006E-2</v>
      </c>
      <c r="M84" s="32">
        <v>5.75</v>
      </c>
      <c r="N84" s="32">
        <v>5.75</v>
      </c>
      <c r="O84" s="32">
        <v>7.3079999999999998</v>
      </c>
      <c r="P84" s="32">
        <v>81</v>
      </c>
      <c r="Q84" s="32">
        <v>81</v>
      </c>
      <c r="R84" s="32">
        <v>117</v>
      </c>
      <c r="S84" s="32">
        <v>2.1</v>
      </c>
      <c r="T84" s="32">
        <v>2.1</v>
      </c>
      <c r="U84" s="32">
        <v>1.746</v>
      </c>
      <c r="V84" s="32">
        <v>15</v>
      </c>
      <c r="W84" s="32">
        <v>15</v>
      </c>
      <c r="X84" s="32">
        <v>35.450000000000003</v>
      </c>
      <c r="Y84" s="32">
        <v>-0.21829999999999999</v>
      </c>
      <c r="Z84" s="32">
        <v>-0.21829999999999999</v>
      </c>
      <c r="AA84" s="32">
        <v>-0.1643</v>
      </c>
      <c r="AB84" s="32" t="s">
        <v>46</v>
      </c>
      <c r="AC84" s="32">
        <v>28</v>
      </c>
      <c r="AD84" s="86">
        <v>1.4859953853764374E-5</v>
      </c>
      <c r="AE84" s="32">
        <v>3.6999999999999998E-2</v>
      </c>
      <c r="AF84" s="32">
        <v>3.13</v>
      </c>
      <c r="AG84" s="32">
        <v>3.64</v>
      </c>
      <c r="AH84" s="125">
        <v>2.1000000000000001E-16</v>
      </c>
      <c r="AI84" s="33">
        <v>5.9700000000000003E-2</v>
      </c>
      <c r="AJ84" s="34">
        <f t="shared" si="4"/>
        <v>1.2537E-3</v>
      </c>
    </row>
    <row r="85" spans="1:48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1.3260000000000001</v>
      </c>
      <c r="K85" s="32">
        <v>0.25</v>
      </c>
      <c r="L85" s="32">
        <v>6.2700000000000006E-2</v>
      </c>
      <c r="M85" s="32">
        <v>5.75</v>
      </c>
      <c r="N85" s="32">
        <v>5.75</v>
      </c>
      <c r="O85" s="32">
        <v>7.3079999999999998</v>
      </c>
      <c r="P85" s="32">
        <v>81</v>
      </c>
      <c r="Q85" s="32">
        <v>81</v>
      </c>
      <c r="R85" s="32">
        <v>117</v>
      </c>
      <c r="S85" s="32">
        <v>2.1</v>
      </c>
      <c r="T85" s="32">
        <v>2.1</v>
      </c>
      <c r="U85" s="32">
        <v>1.746</v>
      </c>
      <c r="V85" s="32">
        <v>15</v>
      </c>
      <c r="W85" s="32">
        <v>15</v>
      </c>
      <c r="X85" s="32">
        <v>35.450000000000003</v>
      </c>
      <c r="Y85" s="32">
        <v>-0.21829999999999999</v>
      </c>
      <c r="Z85" s="32">
        <v>-0.21829999999999999</v>
      </c>
      <c r="AA85" s="32">
        <v>-0.1643</v>
      </c>
      <c r="AB85" s="32" t="s">
        <v>47</v>
      </c>
      <c r="AC85" s="32">
        <v>16.04</v>
      </c>
      <c r="AD85" s="86">
        <v>1.6328551327402565E-5</v>
      </c>
      <c r="AE85" s="32">
        <v>1.0999999999999999E-2</v>
      </c>
      <c r="AF85" s="32">
        <v>3.25</v>
      </c>
      <c r="AG85" s="32">
        <v>3.8</v>
      </c>
      <c r="AH85" s="125">
        <v>1.3E-20</v>
      </c>
      <c r="AI85" s="33">
        <v>0.31900000000000001</v>
      </c>
      <c r="AJ85" s="34">
        <f t="shared" si="4"/>
        <v>4.1469999999999997E-7</v>
      </c>
      <c r="AN85" s="44"/>
      <c r="AO85" s="44"/>
      <c r="AS85" s="44"/>
      <c r="AT85" s="44"/>
      <c r="AU85" s="44"/>
      <c r="AV85" s="44"/>
    </row>
    <row r="86" spans="1:48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1.3260000000000001</v>
      </c>
      <c r="K86" s="32">
        <v>0.25</v>
      </c>
      <c r="L86" s="32">
        <v>6.2700000000000006E-2</v>
      </c>
      <c r="M86" s="32">
        <v>5.75</v>
      </c>
      <c r="N86" s="32">
        <v>5.75</v>
      </c>
      <c r="O86" s="32">
        <v>7.3079999999999998</v>
      </c>
      <c r="P86" s="32">
        <v>81</v>
      </c>
      <c r="Q86" s="32">
        <v>81</v>
      </c>
      <c r="R86" s="32">
        <v>117</v>
      </c>
      <c r="S86" s="32">
        <v>2.1</v>
      </c>
      <c r="T86" s="32">
        <v>2.1</v>
      </c>
      <c r="U86" s="32">
        <v>1.746</v>
      </c>
      <c r="V86" s="32">
        <v>15</v>
      </c>
      <c r="W86" s="32">
        <v>15</v>
      </c>
      <c r="X86" s="32">
        <v>35.450000000000003</v>
      </c>
      <c r="Y86" s="32">
        <v>-0.21829999999999999</v>
      </c>
      <c r="Z86" s="32">
        <v>-0.21829999999999999</v>
      </c>
      <c r="AA86" s="32">
        <v>-0.1643</v>
      </c>
      <c r="AB86" s="32" t="s">
        <v>48</v>
      </c>
      <c r="AC86" s="32">
        <v>28.05</v>
      </c>
      <c r="AD86" s="32">
        <v>8.597859657763983E-6</v>
      </c>
      <c r="AE86" s="32">
        <v>8.6999999999999994E-2</v>
      </c>
      <c r="AF86" s="32">
        <v>3.59</v>
      </c>
      <c r="AG86" s="32">
        <v>3.9</v>
      </c>
      <c r="AH86" s="125">
        <v>6.5700000000000002E-20</v>
      </c>
      <c r="AI86" s="33"/>
      <c r="AJ86" s="35">
        <f t="shared" si="4"/>
        <v>0</v>
      </c>
    </row>
    <row r="87" spans="1:48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1.3260000000000001</v>
      </c>
      <c r="K87" s="32">
        <v>0.25</v>
      </c>
      <c r="L87" s="32">
        <v>6.2700000000000006E-2</v>
      </c>
      <c r="M87" s="32">
        <v>5.75</v>
      </c>
      <c r="N87" s="32">
        <v>5.75</v>
      </c>
      <c r="O87" s="32">
        <v>7.3079999999999998</v>
      </c>
      <c r="P87" s="32">
        <v>81</v>
      </c>
      <c r="Q87" s="32">
        <v>81</v>
      </c>
      <c r="R87" s="32">
        <v>117</v>
      </c>
      <c r="S87" s="32">
        <v>2.1</v>
      </c>
      <c r="T87" s="32">
        <v>2.1</v>
      </c>
      <c r="U87" s="32">
        <v>1.746</v>
      </c>
      <c r="V87" s="32">
        <v>15</v>
      </c>
      <c r="W87" s="32">
        <v>15</v>
      </c>
      <c r="X87" s="32">
        <v>35.450000000000003</v>
      </c>
      <c r="Y87" s="32">
        <v>-0.21829999999999999</v>
      </c>
      <c r="Z87" s="32">
        <v>-0.21829999999999999</v>
      </c>
      <c r="AA87" s="32">
        <v>-0.1643</v>
      </c>
      <c r="AB87" s="32" t="s">
        <v>49</v>
      </c>
      <c r="AC87" s="32">
        <v>30.07</v>
      </c>
      <c r="AD87" s="32">
        <v>7.4674534117532306E-6</v>
      </c>
      <c r="AE87" s="32">
        <v>9.9000000000000005E-2</v>
      </c>
      <c r="AF87" s="32">
        <v>3.72</v>
      </c>
      <c r="AG87" s="32">
        <v>4</v>
      </c>
      <c r="AH87" s="125">
        <v>9.9199999999999997E-22</v>
      </c>
      <c r="AI87" s="33"/>
      <c r="AJ87" s="35">
        <f t="shared" si="4"/>
        <v>0</v>
      </c>
    </row>
    <row r="88" spans="1:48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1.3260000000000001</v>
      </c>
      <c r="K88" s="32">
        <v>0.25</v>
      </c>
      <c r="L88" s="32">
        <v>6.2700000000000006E-2</v>
      </c>
      <c r="M88" s="32">
        <v>5.75</v>
      </c>
      <c r="N88" s="32">
        <v>5.75</v>
      </c>
      <c r="O88" s="32">
        <v>7.3079999999999998</v>
      </c>
      <c r="P88" s="32">
        <v>81</v>
      </c>
      <c r="Q88" s="32">
        <v>81</v>
      </c>
      <c r="R88" s="32">
        <v>117</v>
      </c>
      <c r="S88" s="32">
        <v>2.1</v>
      </c>
      <c r="T88" s="32">
        <v>2.1</v>
      </c>
      <c r="U88" s="32">
        <v>1.746</v>
      </c>
      <c r="V88" s="32">
        <v>15</v>
      </c>
      <c r="W88" s="32">
        <v>15</v>
      </c>
      <c r="X88" s="32">
        <v>35.450000000000003</v>
      </c>
      <c r="Y88" s="32">
        <v>-0.21829999999999999</v>
      </c>
      <c r="Z88" s="32">
        <v>-0.21829999999999999</v>
      </c>
      <c r="AA88" s="32">
        <v>-0.1643</v>
      </c>
      <c r="AB88" s="32" t="s">
        <v>50</v>
      </c>
      <c r="AC88" s="32">
        <v>42.08</v>
      </c>
      <c r="AD88" s="32">
        <v>4.9578486170417476E-6</v>
      </c>
      <c r="AE88" s="32">
        <v>0.14199999999999999</v>
      </c>
      <c r="AF88" s="32">
        <v>4.03</v>
      </c>
      <c r="AG88" s="32">
        <v>4.5</v>
      </c>
      <c r="AH88" s="125">
        <v>7.4899999999999997E-24</v>
      </c>
      <c r="AI88" s="33"/>
      <c r="AJ88" s="35">
        <f t="shared" si="4"/>
        <v>0</v>
      </c>
    </row>
    <row r="89" spans="1:48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1.3260000000000001</v>
      </c>
      <c r="K89" s="32">
        <v>0.25</v>
      </c>
      <c r="L89" s="32">
        <v>6.2700000000000006E-2</v>
      </c>
      <c r="M89" s="32">
        <v>5.75</v>
      </c>
      <c r="N89" s="32">
        <v>5.75</v>
      </c>
      <c r="O89" s="32">
        <v>7.3079999999999998</v>
      </c>
      <c r="P89" s="32">
        <v>81</v>
      </c>
      <c r="Q89" s="32">
        <v>81</v>
      </c>
      <c r="R89" s="32">
        <v>117</v>
      </c>
      <c r="S89" s="32">
        <v>2.1</v>
      </c>
      <c r="T89" s="32">
        <v>2.1</v>
      </c>
      <c r="U89" s="32">
        <v>1.746</v>
      </c>
      <c r="V89" s="32">
        <v>15</v>
      </c>
      <c r="W89" s="32">
        <v>15</v>
      </c>
      <c r="X89" s="32">
        <v>35.450000000000003</v>
      </c>
      <c r="Y89" s="32">
        <v>-0.21829999999999999</v>
      </c>
      <c r="Z89" s="32">
        <v>-0.21829999999999999</v>
      </c>
      <c r="AA89" s="32">
        <v>-0.1643</v>
      </c>
      <c r="AB89" s="32" t="s">
        <v>51</v>
      </c>
      <c r="AC89" s="32">
        <v>44.1</v>
      </c>
      <c r="AD89" s="32">
        <v>4.5187843755253608E-6</v>
      </c>
      <c r="AE89" s="32">
        <v>0.152</v>
      </c>
      <c r="AF89" s="32">
        <v>4.16</v>
      </c>
      <c r="AG89" s="32">
        <v>4.3</v>
      </c>
      <c r="AH89" s="125">
        <v>1.29E-27</v>
      </c>
      <c r="AI89" s="33"/>
      <c r="AJ89" s="35">
        <f t="shared" si="4"/>
        <v>0</v>
      </c>
    </row>
    <row r="90" spans="1:48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1.3260000000000001</v>
      </c>
      <c r="K90" s="32">
        <v>0.25</v>
      </c>
      <c r="L90" s="32">
        <v>6.2700000000000006E-2</v>
      </c>
      <c r="M90" s="32">
        <v>5.75</v>
      </c>
      <c r="N90" s="32">
        <v>5.75</v>
      </c>
      <c r="O90" s="32">
        <v>7.3079999999999998</v>
      </c>
      <c r="P90" s="32">
        <v>81</v>
      </c>
      <c r="Q90" s="32">
        <v>81</v>
      </c>
      <c r="R90" s="32">
        <v>117</v>
      </c>
      <c r="S90" s="32">
        <v>2.1</v>
      </c>
      <c r="T90" s="32">
        <v>2.1</v>
      </c>
      <c r="U90" s="32">
        <v>1.746</v>
      </c>
      <c r="V90" s="32">
        <v>15</v>
      </c>
      <c r="W90" s="32">
        <v>15</v>
      </c>
      <c r="X90" s="32">
        <v>35.450000000000003</v>
      </c>
      <c r="Y90" s="32">
        <v>-0.21829999999999999</v>
      </c>
      <c r="Z90" s="32">
        <v>-0.21829999999999999</v>
      </c>
      <c r="AA90" s="32">
        <v>-0.1643</v>
      </c>
      <c r="AB90" s="32" t="s">
        <v>52</v>
      </c>
      <c r="AC90" s="32">
        <v>58.12</v>
      </c>
      <c r="AD90" s="32">
        <v>2.9135357642312415E-6</v>
      </c>
      <c r="AE90" s="32">
        <v>0.2</v>
      </c>
      <c r="AF90" s="32">
        <v>4.5199999999999996</v>
      </c>
      <c r="AG90" s="32">
        <v>4.5</v>
      </c>
      <c r="AH90" s="119">
        <v>3.2500000000000001E-27</v>
      </c>
      <c r="AI90" s="33"/>
      <c r="AJ90" s="35">
        <f t="shared" si="4"/>
        <v>0</v>
      </c>
    </row>
    <row r="91" spans="1:48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1.3825000000000001</v>
      </c>
      <c r="K91" s="27">
        <v>0.25</v>
      </c>
      <c r="L91" s="27">
        <v>6.2700000000000006E-2</v>
      </c>
      <c r="M91" s="27">
        <v>5.75</v>
      </c>
      <c r="N91" s="27">
        <v>5.75</v>
      </c>
      <c r="O91" s="27">
        <v>7.3079999999999998</v>
      </c>
      <c r="P91" s="27">
        <v>81</v>
      </c>
      <c r="Q91" s="27">
        <v>81</v>
      </c>
      <c r="R91" s="27">
        <v>117</v>
      </c>
      <c r="S91" s="27">
        <v>2.1</v>
      </c>
      <c r="T91" s="27">
        <v>2.1</v>
      </c>
      <c r="U91" s="27">
        <v>1.9139999999999999</v>
      </c>
      <c r="V91" s="27">
        <v>15</v>
      </c>
      <c r="W91" s="27">
        <v>15</v>
      </c>
      <c r="X91" s="27">
        <v>79.900000000000006</v>
      </c>
      <c r="Y91" s="27">
        <v>-0.21290000000000001</v>
      </c>
      <c r="Z91" s="27">
        <v>-0.21290000000000001</v>
      </c>
      <c r="AA91" s="27">
        <v>-0.1686</v>
      </c>
      <c r="AB91" s="27" t="s">
        <v>42</v>
      </c>
      <c r="AC91" s="27">
        <v>4.0019999999999998</v>
      </c>
      <c r="AD91" s="85">
        <v>1.213598928416634E-4</v>
      </c>
      <c r="AE91" s="27">
        <v>-0.39</v>
      </c>
      <c r="AF91" s="27">
        <v>2.66</v>
      </c>
      <c r="AG91" s="27">
        <v>2.6</v>
      </c>
      <c r="AH91" s="118">
        <v>6.1900000000000003E-10</v>
      </c>
      <c r="AI91" s="28">
        <v>3.985017519638495E-3</v>
      </c>
      <c r="AJ91" s="29">
        <f t="shared" si="4"/>
        <v>246.67258446562283</v>
      </c>
    </row>
    <row r="92" spans="1:48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1.3825000000000001</v>
      </c>
      <c r="K92" s="27">
        <v>0.25</v>
      </c>
      <c r="L92" s="27">
        <v>6.2700000000000006E-2</v>
      </c>
      <c r="M92" s="27">
        <v>5.75</v>
      </c>
      <c r="N92" s="27">
        <v>5.75</v>
      </c>
      <c r="O92" s="27">
        <v>7.3079999999999998</v>
      </c>
      <c r="P92" s="27">
        <v>81</v>
      </c>
      <c r="Q92" s="27">
        <v>81</v>
      </c>
      <c r="R92" s="27">
        <v>117</v>
      </c>
      <c r="S92" s="27">
        <v>2.1</v>
      </c>
      <c r="T92" s="27">
        <v>2.1</v>
      </c>
      <c r="U92" s="27">
        <v>1.9139999999999999</v>
      </c>
      <c r="V92" s="27">
        <v>15</v>
      </c>
      <c r="W92" s="27">
        <v>15</v>
      </c>
      <c r="X92" s="27">
        <v>79.900000000000006</v>
      </c>
      <c r="Y92" s="27">
        <v>-0.21290000000000001</v>
      </c>
      <c r="Z92" s="27">
        <v>-0.21290000000000001</v>
      </c>
      <c r="AA92" s="27">
        <v>-0.1686</v>
      </c>
      <c r="AB92" s="27" t="s">
        <v>43</v>
      </c>
      <c r="AC92" s="27">
        <v>2.0099999999999998</v>
      </c>
      <c r="AD92" s="85">
        <v>1.0828692705685033E-4</v>
      </c>
      <c r="AE92" s="27">
        <v>-0.217</v>
      </c>
      <c r="AF92" s="27">
        <v>3.13</v>
      </c>
      <c r="AG92" s="27">
        <v>2.89</v>
      </c>
      <c r="AH92" s="118">
        <v>2.5299999999999999E-11</v>
      </c>
      <c r="AI92" s="28">
        <v>8.0858712940918443E-3</v>
      </c>
      <c r="AJ92" s="29">
        <f t="shared" si="4"/>
        <v>20.457254374052365</v>
      </c>
    </row>
    <row r="93" spans="1:48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1.3825000000000001</v>
      </c>
      <c r="K93" s="27">
        <v>0.25</v>
      </c>
      <c r="L93" s="27">
        <v>6.2700000000000006E-2</v>
      </c>
      <c r="M93" s="27">
        <v>5.75</v>
      </c>
      <c r="N93" s="27">
        <v>5.75</v>
      </c>
      <c r="O93" s="27">
        <v>7.3079999999999998</v>
      </c>
      <c r="P93" s="27">
        <v>81</v>
      </c>
      <c r="Q93" s="27">
        <v>81</v>
      </c>
      <c r="R93" s="27">
        <v>117</v>
      </c>
      <c r="S93" s="27">
        <v>2.1</v>
      </c>
      <c r="T93" s="27">
        <v>2.1</v>
      </c>
      <c r="U93" s="27">
        <v>1.9139999999999999</v>
      </c>
      <c r="V93" s="27">
        <v>15</v>
      </c>
      <c r="W93" s="27">
        <v>15</v>
      </c>
      <c r="X93" s="27">
        <v>79.900000000000006</v>
      </c>
      <c r="Y93" s="27">
        <v>-0.21290000000000001</v>
      </c>
      <c r="Z93" s="27">
        <v>-0.21290000000000001</v>
      </c>
      <c r="AA93" s="27">
        <v>-0.1686</v>
      </c>
      <c r="AB93" s="27" t="s">
        <v>44</v>
      </c>
      <c r="AC93" s="27">
        <v>31.998999999999999</v>
      </c>
      <c r="AD93" s="85">
        <v>1.5402755908922099E-5</v>
      </c>
      <c r="AE93" s="27">
        <v>2.1999999999999999E-2</v>
      </c>
      <c r="AF93" s="27">
        <v>2.94</v>
      </c>
      <c r="AG93" s="27">
        <v>3.46</v>
      </c>
      <c r="AH93" s="118">
        <v>1.13E-14</v>
      </c>
      <c r="AI93" s="28">
        <v>7.5707131724154775E-2</v>
      </c>
      <c r="AJ93" s="29">
        <f t="shared" si="4"/>
        <v>8.554905884829489E-2</v>
      </c>
    </row>
    <row r="94" spans="1:48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1.3825000000000001</v>
      </c>
      <c r="K94" s="27">
        <v>0.25</v>
      </c>
      <c r="L94" s="27">
        <v>6.2700000000000006E-2</v>
      </c>
      <c r="M94" s="27">
        <v>5.75</v>
      </c>
      <c r="N94" s="27">
        <v>5.75</v>
      </c>
      <c r="O94" s="27">
        <v>7.3079999999999998</v>
      </c>
      <c r="P94" s="27">
        <v>81</v>
      </c>
      <c r="Q94" s="27">
        <v>81</v>
      </c>
      <c r="R94" s="27">
        <v>117</v>
      </c>
      <c r="S94" s="27">
        <v>2.1</v>
      </c>
      <c r="T94" s="27">
        <v>2.1</v>
      </c>
      <c r="U94" s="27">
        <v>1.9139999999999999</v>
      </c>
      <c r="V94" s="27">
        <v>15</v>
      </c>
      <c r="W94" s="27">
        <v>15</v>
      </c>
      <c r="X94" s="27">
        <v>79.900000000000006</v>
      </c>
      <c r="Y94" s="27">
        <v>-0.21290000000000001</v>
      </c>
      <c r="Z94" s="27">
        <v>-0.21290000000000001</v>
      </c>
      <c r="AA94" s="27">
        <v>-0.1686</v>
      </c>
      <c r="AB94" s="27" t="s">
        <v>45</v>
      </c>
      <c r="AC94" s="27">
        <v>44.01</v>
      </c>
      <c r="AD94" s="85">
        <v>8.9625087063364713E-6</v>
      </c>
      <c r="AE94" s="27">
        <v>0.22500000000000001</v>
      </c>
      <c r="AF94" s="27">
        <v>3.24</v>
      </c>
      <c r="AG94" s="27">
        <v>3.3</v>
      </c>
      <c r="AH94" s="118">
        <v>1.27E-14</v>
      </c>
      <c r="AI94" s="28">
        <v>0.53552695521238913</v>
      </c>
      <c r="AJ94" s="29">
        <f t="shared" si="4"/>
        <v>0.6801192331197341</v>
      </c>
    </row>
    <row r="95" spans="1:48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1.3825000000000001</v>
      </c>
      <c r="K95" s="27">
        <v>0.25</v>
      </c>
      <c r="L95" s="27">
        <v>6.2700000000000006E-2</v>
      </c>
      <c r="M95" s="27">
        <v>5.75</v>
      </c>
      <c r="N95" s="27">
        <v>5.75</v>
      </c>
      <c r="O95" s="27">
        <v>7.3079999999999998</v>
      </c>
      <c r="P95" s="27">
        <v>81</v>
      </c>
      <c r="Q95" s="27">
        <v>81</v>
      </c>
      <c r="R95" s="27">
        <v>117</v>
      </c>
      <c r="S95" s="27">
        <v>2.1</v>
      </c>
      <c r="T95" s="27">
        <v>2.1</v>
      </c>
      <c r="U95" s="27">
        <v>1.9139999999999999</v>
      </c>
      <c r="V95" s="27">
        <v>15</v>
      </c>
      <c r="W95" s="27">
        <v>15</v>
      </c>
      <c r="X95" s="27">
        <v>79.900000000000006</v>
      </c>
      <c r="Y95" s="27">
        <v>-0.21290000000000001</v>
      </c>
      <c r="Z95" s="27">
        <v>-0.21290000000000001</v>
      </c>
      <c r="AA95" s="27">
        <v>-0.1686</v>
      </c>
      <c r="AB95" s="27" t="s">
        <v>46</v>
      </c>
      <c r="AC95" s="27">
        <v>28</v>
      </c>
      <c r="AD95" s="85">
        <v>1.4859953853764374E-5</v>
      </c>
      <c r="AE95" s="27">
        <v>3.6999999999999998E-2</v>
      </c>
      <c r="AF95" s="27">
        <v>3.13</v>
      </c>
      <c r="AG95" s="27">
        <v>3.64</v>
      </c>
      <c r="AH95" s="126">
        <v>3.67E-16</v>
      </c>
      <c r="AI95" s="28">
        <v>5.3690547297183928E-2</v>
      </c>
      <c r="AJ95" s="29">
        <f t="shared" si="4"/>
        <v>1.9704430858066505E-3</v>
      </c>
    </row>
    <row r="96" spans="1:48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1.3825000000000001</v>
      </c>
      <c r="K96" s="27">
        <v>0.25</v>
      </c>
      <c r="L96" s="27">
        <v>6.2700000000000006E-2</v>
      </c>
      <c r="M96" s="27">
        <v>5.75</v>
      </c>
      <c r="N96" s="27">
        <v>5.75</v>
      </c>
      <c r="O96" s="27">
        <v>7.3079999999999998</v>
      </c>
      <c r="P96" s="27">
        <v>81</v>
      </c>
      <c r="Q96" s="27">
        <v>81</v>
      </c>
      <c r="R96" s="27">
        <v>117</v>
      </c>
      <c r="S96" s="27">
        <v>2.1</v>
      </c>
      <c r="T96" s="27">
        <v>2.1</v>
      </c>
      <c r="U96" s="27">
        <v>1.9139999999999999</v>
      </c>
      <c r="V96" s="27">
        <v>15</v>
      </c>
      <c r="W96" s="27">
        <v>15</v>
      </c>
      <c r="X96" s="27">
        <v>79.900000000000006</v>
      </c>
      <c r="Y96" s="27">
        <v>-0.21290000000000001</v>
      </c>
      <c r="Z96" s="27">
        <v>-0.21290000000000001</v>
      </c>
      <c r="AA96" s="27">
        <v>-0.1686</v>
      </c>
      <c r="AB96" s="27" t="s">
        <v>47</v>
      </c>
      <c r="AC96" s="27">
        <v>16.04</v>
      </c>
      <c r="AD96" s="85">
        <v>1.6328551327402565E-5</v>
      </c>
      <c r="AE96" s="27">
        <v>1.0999999999999999E-2</v>
      </c>
      <c r="AF96" s="27">
        <v>3.25</v>
      </c>
      <c r="AG96" s="27">
        <v>3.8</v>
      </c>
      <c r="AH96" s="126">
        <v>1.0499999999999999E-19</v>
      </c>
      <c r="AI96" s="28">
        <v>0.29812386421143511</v>
      </c>
      <c r="AJ96" s="29">
        <f t="shared" si="4"/>
        <v>3.1303005742200681E-6</v>
      </c>
      <c r="AN96" s="44"/>
      <c r="AO96" s="44"/>
      <c r="AS96" s="44"/>
      <c r="AT96" s="44"/>
      <c r="AU96" s="44"/>
      <c r="AV96" s="44"/>
    </row>
    <row r="97" spans="1:48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1.3825000000000001</v>
      </c>
      <c r="K97" s="27">
        <v>0.25</v>
      </c>
      <c r="L97" s="27">
        <v>6.2700000000000006E-2</v>
      </c>
      <c r="M97" s="27">
        <v>5.75</v>
      </c>
      <c r="N97" s="27">
        <v>5.75</v>
      </c>
      <c r="O97" s="27">
        <v>7.3079999999999998</v>
      </c>
      <c r="P97" s="27">
        <v>81</v>
      </c>
      <c r="Q97" s="27">
        <v>81</v>
      </c>
      <c r="R97" s="27">
        <v>117</v>
      </c>
      <c r="S97" s="27">
        <v>2.1</v>
      </c>
      <c r="T97" s="27">
        <v>2.1</v>
      </c>
      <c r="U97" s="27">
        <v>1.9139999999999999</v>
      </c>
      <c r="V97" s="27">
        <v>15</v>
      </c>
      <c r="W97" s="27">
        <v>15</v>
      </c>
      <c r="X97" s="27">
        <v>79.900000000000006</v>
      </c>
      <c r="Y97" s="27">
        <v>-0.21290000000000001</v>
      </c>
      <c r="Z97" s="27">
        <v>-0.21290000000000001</v>
      </c>
      <c r="AA97" s="27">
        <v>-0.1686</v>
      </c>
      <c r="AB97" s="27" t="s">
        <v>48</v>
      </c>
      <c r="AC97" s="27">
        <v>28.05</v>
      </c>
      <c r="AD97" s="27">
        <v>8.597859657763983E-6</v>
      </c>
      <c r="AE97" s="27">
        <v>8.6999999999999994E-2</v>
      </c>
      <c r="AF97" s="27">
        <v>3.59</v>
      </c>
      <c r="AG97" s="27">
        <v>3.9</v>
      </c>
      <c r="AH97" s="126">
        <v>1.01E-20</v>
      </c>
      <c r="AI97" s="28"/>
      <c r="AJ97" s="30">
        <f t="shared" si="4"/>
        <v>0</v>
      </c>
    </row>
    <row r="98" spans="1:48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1.3825000000000001</v>
      </c>
      <c r="K98" s="27">
        <v>0.25</v>
      </c>
      <c r="L98" s="27">
        <v>6.2700000000000006E-2</v>
      </c>
      <c r="M98" s="27">
        <v>5.75</v>
      </c>
      <c r="N98" s="27">
        <v>5.75</v>
      </c>
      <c r="O98" s="27">
        <v>7.3079999999999998</v>
      </c>
      <c r="P98" s="27">
        <v>81</v>
      </c>
      <c r="Q98" s="27">
        <v>81</v>
      </c>
      <c r="R98" s="27">
        <v>117</v>
      </c>
      <c r="S98" s="27">
        <v>2.1</v>
      </c>
      <c r="T98" s="27">
        <v>2.1</v>
      </c>
      <c r="U98" s="27">
        <v>1.9139999999999999</v>
      </c>
      <c r="V98" s="27">
        <v>15</v>
      </c>
      <c r="W98" s="27">
        <v>15</v>
      </c>
      <c r="X98" s="27">
        <v>79.900000000000006</v>
      </c>
      <c r="Y98" s="27">
        <v>-0.21290000000000001</v>
      </c>
      <c r="Z98" s="27">
        <v>-0.21290000000000001</v>
      </c>
      <c r="AA98" s="27">
        <v>-0.1686</v>
      </c>
      <c r="AB98" s="27" t="s">
        <v>49</v>
      </c>
      <c r="AC98" s="27">
        <v>30.07</v>
      </c>
      <c r="AD98" s="27">
        <v>7.4674534117532306E-6</v>
      </c>
      <c r="AE98" s="27">
        <v>9.9000000000000005E-2</v>
      </c>
      <c r="AF98" s="27">
        <v>3.72</v>
      </c>
      <c r="AG98" s="27">
        <v>4</v>
      </c>
      <c r="AH98" s="126">
        <v>6.9200000000000001E-21</v>
      </c>
      <c r="AI98" s="28"/>
      <c r="AJ98" s="30">
        <f t="shared" si="4"/>
        <v>0</v>
      </c>
    </row>
    <row r="99" spans="1:48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1.3825000000000001</v>
      </c>
      <c r="K99" s="27">
        <v>0.25</v>
      </c>
      <c r="L99" s="27">
        <v>6.2700000000000006E-2</v>
      </c>
      <c r="M99" s="27">
        <v>5.75</v>
      </c>
      <c r="N99" s="27">
        <v>5.75</v>
      </c>
      <c r="O99" s="27">
        <v>7.3079999999999998</v>
      </c>
      <c r="P99" s="27">
        <v>81</v>
      </c>
      <c r="Q99" s="27">
        <v>81</v>
      </c>
      <c r="R99" s="27">
        <v>117</v>
      </c>
      <c r="S99" s="27">
        <v>2.1</v>
      </c>
      <c r="T99" s="27">
        <v>2.1</v>
      </c>
      <c r="U99" s="27">
        <v>1.9139999999999999</v>
      </c>
      <c r="V99" s="27">
        <v>15</v>
      </c>
      <c r="W99" s="27">
        <v>15</v>
      </c>
      <c r="X99" s="27">
        <v>79.900000000000006</v>
      </c>
      <c r="Y99" s="27">
        <v>-0.21290000000000001</v>
      </c>
      <c r="Z99" s="27">
        <v>-0.21290000000000001</v>
      </c>
      <c r="AA99" s="27">
        <v>-0.1686</v>
      </c>
      <c r="AB99" s="27" t="s">
        <v>50</v>
      </c>
      <c r="AC99" s="27">
        <v>42.08</v>
      </c>
      <c r="AD99" s="27">
        <v>4.9578486170417476E-6</v>
      </c>
      <c r="AE99" s="27">
        <v>0.14199999999999999</v>
      </c>
      <c r="AF99" s="27">
        <v>4.03</v>
      </c>
      <c r="AG99" s="27">
        <v>4.5</v>
      </c>
      <c r="AH99" s="126">
        <v>1.9999999999999999E-23</v>
      </c>
      <c r="AI99" s="28"/>
      <c r="AJ99" s="30">
        <f t="shared" si="4"/>
        <v>0</v>
      </c>
    </row>
    <row r="100" spans="1:48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1.3825000000000001</v>
      </c>
      <c r="K100" s="27">
        <v>0.25</v>
      </c>
      <c r="L100" s="27">
        <v>6.2700000000000006E-2</v>
      </c>
      <c r="M100" s="27">
        <v>5.75</v>
      </c>
      <c r="N100" s="27">
        <v>5.75</v>
      </c>
      <c r="O100" s="27">
        <v>7.3079999999999998</v>
      </c>
      <c r="P100" s="27">
        <v>81</v>
      </c>
      <c r="Q100" s="27">
        <v>81</v>
      </c>
      <c r="R100" s="27">
        <v>117</v>
      </c>
      <c r="S100" s="27">
        <v>2.1</v>
      </c>
      <c r="T100" s="27">
        <v>2.1</v>
      </c>
      <c r="U100" s="27">
        <v>1.9139999999999999</v>
      </c>
      <c r="V100" s="27">
        <v>15</v>
      </c>
      <c r="W100" s="27">
        <v>15</v>
      </c>
      <c r="X100" s="27">
        <v>79.900000000000006</v>
      </c>
      <c r="Y100" s="27">
        <v>-0.21290000000000001</v>
      </c>
      <c r="Z100" s="27">
        <v>-0.21290000000000001</v>
      </c>
      <c r="AA100" s="27">
        <v>-0.1686</v>
      </c>
      <c r="AB100" s="27" t="s">
        <v>51</v>
      </c>
      <c r="AC100" s="27">
        <v>44.1</v>
      </c>
      <c r="AD100" s="27">
        <v>4.5187843755253608E-6</v>
      </c>
      <c r="AE100" s="27">
        <v>0.152</v>
      </c>
      <c r="AF100" s="27">
        <v>4.16</v>
      </c>
      <c r="AG100" s="27">
        <v>4.3</v>
      </c>
      <c r="AH100" s="126">
        <v>2.0000000000000001E-26</v>
      </c>
      <c r="AI100" s="28"/>
      <c r="AJ100" s="30">
        <f t="shared" si="4"/>
        <v>0</v>
      </c>
    </row>
    <row r="101" spans="1:48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1.3825000000000001</v>
      </c>
      <c r="K101" s="27">
        <v>0.25</v>
      </c>
      <c r="L101" s="27">
        <v>6.2700000000000006E-2</v>
      </c>
      <c r="M101" s="27">
        <v>5.75</v>
      </c>
      <c r="N101" s="27">
        <v>5.75</v>
      </c>
      <c r="O101" s="27">
        <v>7.3079999999999998</v>
      </c>
      <c r="P101" s="27">
        <v>81</v>
      </c>
      <c r="Q101" s="27">
        <v>81</v>
      </c>
      <c r="R101" s="27">
        <v>117</v>
      </c>
      <c r="S101" s="27">
        <v>2.1</v>
      </c>
      <c r="T101" s="27">
        <v>2.1</v>
      </c>
      <c r="U101" s="27">
        <v>1.9139999999999999</v>
      </c>
      <c r="V101" s="27">
        <v>15</v>
      </c>
      <c r="W101" s="27">
        <v>15</v>
      </c>
      <c r="X101" s="27">
        <v>79.900000000000006</v>
      </c>
      <c r="Y101" s="27">
        <v>-0.21290000000000001</v>
      </c>
      <c r="Z101" s="27">
        <v>-0.21290000000000001</v>
      </c>
      <c r="AA101" s="27">
        <v>-0.1686</v>
      </c>
      <c r="AB101" s="27" t="s">
        <v>52</v>
      </c>
      <c r="AC101" s="27">
        <v>58.12</v>
      </c>
      <c r="AD101" s="27">
        <v>2.9135357642312415E-6</v>
      </c>
      <c r="AE101" s="27">
        <v>0.2</v>
      </c>
      <c r="AF101" s="27">
        <v>4.5199999999999996</v>
      </c>
      <c r="AG101" s="27">
        <v>4.5</v>
      </c>
      <c r="AH101" s="118"/>
      <c r="AI101" s="28"/>
      <c r="AJ101" s="30"/>
    </row>
    <row r="102" spans="1:48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1.512</v>
      </c>
      <c r="K102" s="32">
        <v>0.25</v>
      </c>
      <c r="L102" s="32">
        <v>6.2700000000000006E-2</v>
      </c>
      <c r="M102" s="32">
        <v>5.75</v>
      </c>
      <c r="N102" s="32">
        <v>5.75</v>
      </c>
      <c r="O102" s="32">
        <v>7.3079999999999998</v>
      </c>
      <c r="P102" s="32">
        <v>81</v>
      </c>
      <c r="Q102" s="32">
        <v>81</v>
      </c>
      <c r="R102" s="32">
        <v>117</v>
      </c>
      <c r="S102" s="32">
        <v>2.1</v>
      </c>
      <c r="T102" s="32">
        <v>2.1</v>
      </c>
      <c r="U102" s="32">
        <v>1.0900000000000001</v>
      </c>
      <c r="V102" s="32">
        <v>15</v>
      </c>
      <c r="W102" s="32">
        <v>15</v>
      </c>
      <c r="X102" s="32">
        <v>1</v>
      </c>
      <c r="Y102" s="32">
        <v>-0.19750000000000001</v>
      </c>
      <c r="Z102" s="32">
        <v>-0.19750000000000001</v>
      </c>
      <c r="AA102" s="32">
        <v>1.5900000000000001E-2</v>
      </c>
      <c r="AB102" s="32" t="s">
        <v>42</v>
      </c>
      <c r="AC102" s="32">
        <v>4.0019999999999998</v>
      </c>
      <c r="AD102" s="86">
        <v>1.213598928416634E-4</v>
      </c>
      <c r="AE102" s="32">
        <v>-0.39</v>
      </c>
      <c r="AF102" s="32">
        <v>2.66</v>
      </c>
      <c r="AG102" s="32">
        <v>2.6</v>
      </c>
      <c r="AH102" s="119">
        <v>7.0600000000000002E-12</v>
      </c>
      <c r="AI102" s="33">
        <v>3.16E-3</v>
      </c>
      <c r="AJ102" s="34">
        <f t="shared" ref="AJ102:AJ122" si="6">AH102*10000*(AI102)*10000000000</f>
        <v>2.2309600000000001</v>
      </c>
    </row>
    <row r="103" spans="1:48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1.512</v>
      </c>
      <c r="K103" s="32">
        <v>0.25</v>
      </c>
      <c r="L103" s="32">
        <v>6.2700000000000006E-2</v>
      </c>
      <c r="M103" s="32">
        <v>5.75</v>
      </c>
      <c r="N103" s="32">
        <v>5.75</v>
      </c>
      <c r="O103" s="32">
        <v>7.3079999999999998</v>
      </c>
      <c r="P103" s="32">
        <v>81</v>
      </c>
      <c r="Q103" s="32">
        <v>81</v>
      </c>
      <c r="R103" s="32">
        <v>117</v>
      </c>
      <c r="S103" s="32">
        <v>2.1</v>
      </c>
      <c r="T103" s="32">
        <v>2.1</v>
      </c>
      <c r="U103" s="32">
        <v>1.0900000000000001</v>
      </c>
      <c r="V103" s="32">
        <v>15</v>
      </c>
      <c r="W103" s="32">
        <v>15</v>
      </c>
      <c r="X103" s="32">
        <v>1</v>
      </c>
      <c r="Y103" s="32">
        <v>-0.19750000000000001</v>
      </c>
      <c r="Z103" s="32">
        <v>-0.19750000000000001</v>
      </c>
      <c r="AA103" s="32">
        <v>1.5900000000000001E-2</v>
      </c>
      <c r="AB103" s="32" t="s">
        <v>43</v>
      </c>
      <c r="AC103" s="32">
        <v>2.0099999999999998</v>
      </c>
      <c r="AD103" s="86">
        <v>1.0828692705685033E-4</v>
      </c>
      <c r="AE103" s="32">
        <v>-0.217</v>
      </c>
      <c r="AF103" s="32">
        <v>3.13</v>
      </c>
      <c r="AG103" s="32">
        <v>2.89</v>
      </c>
      <c r="AH103" s="119">
        <v>3.18E-15</v>
      </c>
      <c r="AI103" s="33">
        <v>7.0200000000000002E-3</v>
      </c>
      <c r="AJ103" s="34">
        <f t="shared" si="6"/>
        <v>2.2323600000000005E-3</v>
      </c>
    </row>
    <row r="104" spans="1:48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1.512</v>
      </c>
      <c r="K104" s="32">
        <v>0.25</v>
      </c>
      <c r="L104" s="32">
        <v>6.2700000000000006E-2</v>
      </c>
      <c r="M104" s="32">
        <v>5.75</v>
      </c>
      <c r="N104" s="32">
        <v>5.75</v>
      </c>
      <c r="O104" s="32">
        <v>7.3079999999999998</v>
      </c>
      <c r="P104" s="32">
        <v>81</v>
      </c>
      <c r="Q104" s="32">
        <v>81</v>
      </c>
      <c r="R104" s="32">
        <v>117</v>
      </c>
      <c r="S104" s="32">
        <v>2.1</v>
      </c>
      <c r="T104" s="32">
        <v>2.1</v>
      </c>
      <c r="U104" s="32">
        <v>1.0900000000000001</v>
      </c>
      <c r="V104" s="32">
        <v>15</v>
      </c>
      <c r="W104" s="32">
        <v>15</v>
      </c>
      <c r="X104" s="32">
        <v>1</v>
      </c>
      <c r="Y104" s="32">
        <v>-0.19750000000000001</v>
      </c>
      <c r="Z104" s="32">
        <v>-0.19750000000000001</v>
      </c>
      <c r="AA104" s="32">
        <v>1.5900000000000001E-2</v>
      </c>
      <c r="AB104" s="32" t="s">
        <v>44</v>
      </c>
      <c r="AC104" s="32">
        <v>31.998999999999999</v>
      </c>
      <c r="AD104" s="86">
        <v>1.5402755908922099E-5</v>
      </c>
      <c r="AE104" s="32">
        <v>2.1999999999999999E-2</v>
      </c>
      <c r="AF104" s="32">
        <v>2.94</v>
      </c>
      <c r="AG104" s="32">
        <v>3.46</v>
      </c>
      <c r="AH104" s="119">
        <v>8.1600000000000001E-20</v>
      </c>
      <c r="AI104" s="33">
        <v>8.9899999999999994E-2</v>
      </c>
      <c r="AJ104" s="34">
        <f t="shared" si="6"/>
        <v>7.3358400000000004E-7</v>
      </c>
    </row>
    <row r="105" spans="1:48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1.512</v>
      </c>
      <c r="K105" s="32">
        <v>0.25</v>
      </c>
      <c r="L105" s="32">
        <v>6.2700000000000006E-2</v>
      </c>
      <c r="M105" s="32">
        <v>5.75</v>
      </c>
      <c r="N105" s="32">
        <v>5.75</v>
      </c>
      <c r="O105" s="32">
        <v>7.3079999999999998</v>
      </c>
      <c r="P105" s="32">
        <v>81</v>
      </c>
      <c r="Q105" s="32">
        <v>81</v>
      </c>
      <c r="R105" s="32">
        <v>117</v>
      </c>
      <c r="S105" s="32">
        <v>2.1</v>
      </c>
      <c r="T105" s="32">
        <v>2.1</v>
      </c>
      <c r="U105" s="32">
        <v>1.0900000000000001</v>
      </c>
      <c r="V105" s="32">
        <v>15</v>
      </c>
      <c r="W105" s="32">
        <v>15</v>
      </c>
      <c r="X105" s="32">
        <v>1</v>
      </c>
      <c r="Y105" s="32">
        <v>-0.19750000000000001</v>
      </c>
      <c r="Z105" s="32">
        <v>-0.19750000000000001</v>
      </c>
      <c r="AA105" s="32">
        <v>1.5900000000000001E-2</v>
      </c>
      <c r="AB105" s="32" t="s">
        <v>45</v>
      </c>
      <c r="AC105" s="32">
        <v>44.01</v>
      </c>
      <c r="AD105" s="86">
        <v>8.9625087063364713E-6</v>
      </c>
      <c r="AE105" s="32">
        <v>0.22500000000000001</v>
      </c>
      <c r="AF105" s="32">
        <v>3.24</v>
      </c>
      <c r="AG105" s="32">
        <v>3.3</v>
      </c>
      <c r="AH105" s="119">
        <v>3.5400000000000002E-20</v>
      </c>
      <c r="AI105" s="33">
        <v>0.92500000000000004</v>
      </c>
      <c r="AJ105" s="34">
        <f t="shared" si="6"/>
        <v>3.2745000000000002E-6</v>
      </c>
    </row>
    <row r="106" spans="1:48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1.512</v>
      </c>
      <c r="K106" s="32">
        <v>0.25</v>
      </c>
      <c r="L106" s="32">
        <v>6.2700000000000006E-2</v>
      </c>
      <c r="M106" s="32">
        <v>5.75</v>
      </c>
      <c r="N106" s="32">
        <v>5.75</v>
      </c>
      <c r="O106" s="32">
        <v>7.3079999999999998</v>
      </c>
      <c r="P106" s="32">
        <v>81</v>
      </c>
      <c r="Q106" s="32">
        <v>81</v>
      </c>
      <c r="R106" s="32">
        <v>117</v>
      </c>
      <c r="S106" s="32">
        <v>2.1</v>
      </c>
      <c r="T106" s="32">
        <v>2.1</v>
      </c>
      <c r="U106" s="32">
        <v>1.0900000000000001</v>
      </c>
      <c r="V106" s="32">
        <v>15</v>
      </c>
      <c r="W106" s="32">
        <v>15</v>
      </c>
      <c r="X106" s="32">
        <v>1</v>
      </c>
      <c r="Y106" s="32">
        <v>-0.19750000000000001</v>
      </c>
      <c r="Z106" s="32">
        <v>-0.19750000000000001</v>
      </c>
      <c r="AA106" s="32">
        <v>1.5900000000000001E-2</v>
      </c>
      <c r="AB106" s="32" t="s">
        <v>46</v>
      </c>
      <c r="AC106" s="32">
        <v>28</v>
      </c>
      <c r="AD106" s="86">
        <v>1.4859953853764374E-5</v>
      </c>
      <c r="AE106" s="32">
        <v>3.6999999999999998E-2</v>
      </c>
      <c r="AF106" s="32">
        <v>3.13</v>
      </c>
      <c r="AG106" s="32">
        <v>3.64</v>
      </c>
      <c r="AH106" s="125">
        <v>4.5700000000000001E-23</v>
      </c>
      <c r="AI106" s="33">
        <v>5.33E-2</v>
      </c>
      <c r="AJ106" s="34">
        <f t="shared" si="6"/>
        <v>2.4358100000000006E-10</v>
      </c>
    </row>
    <row r="107" spans="1:48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1.512</v>
      </c>
      <c r="K107" s="32">
        <v>0.25</v>
      </c>
      <c r="L107" s="32">
        <v>6.2700000000000006E-2</v>
      </c>
      <c r="M107" s="32">
        <v>5.75</v>
      </c>
      <c r="N107" s="32">
        <v>5.75</v>
      </c>
      <c r="O107" s="32">
        <v>7.3079999999999998</v>
      </c>
      <c r="P107" s="32">
        <v>81</v>
      </c>
      <c r="Q107" s="32">
        <v>81</v>
      </c>
      <c r="R107" s="32">
        <v>117</v>
      </c>
      <c r="S107" s="32">
        <v>2.1</v>
      </c>
      <c r="T107" s="32">
        <v>2.1</v>
      </c>
      <c r="U107" s="32">
        <v>1.0900000000000001</v>
      </c>
      <c r="V107" s="32">
        <v>15</v>
      </c>
      <c r="W107" s="32">
        <v>15</v>
      </c>
      <c r="X107" s="32">
        <v>1</v>
      </c>
      <c r="Y107" s="32">
        <v>-0.19750000000000001</v>
      </c>
      <c r="Z107" s="32">
        <v>-0.19750000000000001</v>
      </c>
      <c r="AA107" s="32">
        <v>1.5900000000000001E-2</v>
      </c>
      <c r="AB107" s="32" t="s">
        <v>47</v>
      </c>
      <c r="AC107" s="32">
        <v>16.04</v>
      </c>
      <c r="AD107" s="86">
        <v>1.6328551327402565E-5</v>
      </c>
      <c r="AE107" s="32">
        <v>1.0999999999999999E-2</v>
      </c>
      <c r="AF107" s="32">
        <v>3.25</v>
      </c>
      <c r="AG107" s="32">
        <v>3.8</v>
      </c>
      <c r="AH107" s="125">
        <v>5.51E-30</v>
      </c>
      <c r="AI107" s="33">
        <v>0.316</v>
      </c>
      <c r="AJ107" s="34">
        <f t="shared" si="6"/>
        <v>1.7411600000000001E-16</v>
      </c>
      <c r="AN107" s="44"/>
      <c r="AO107" s="44"/>
      <c r="AS107" s="44"/>
      <c r="AT107" s="44"/>
      <c r="AU107" s="44"/>
      <c r="AV107" s="44"/>
    </row>
    <row r="108" spans="1:48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1.512</v>
      </c>
      <c r="K108" s="32">
        <v>0.25</v>
      </c>
      <c r="L108" s="32">
        <v>6.2700000000000006E-2</v>
      </c>
      <c r="M108" s="32">
        <v>5.75</v>
      </c>
      <c r="N108" s="32">
        <v>5.75</v>
      </c>
      <c r="O108" s="32">
        <v>7.3079999999999998</v>
      </c>
      <c r="P108" s="32">
        <v>81</v>
      </c>
      <c r="Q108" s="32">
        <v>81</v>
      </c>
      <c r="R108" s="32">
        <v>117</v>
      </c>
      <c r="S108" s="32">
        <v>2.1</v>
      </c>
      <c r="T108" s="32">
        <v>2.1</v>
      </c>
      <c r="U108" s="32">
        <v>1.0900000000000001</v>
      </c>
      <c r="V108" s="32">
        <v>15</v>
      </c>
      <c r="W108" s="32">
        <v>15</v>
      </c>
      <c r="X108" s="32">
        <v>1</v>
      </c>
      <c r="Y108" s="32">
        <v>-0.19750000000000001</v>
      </c>
      <c r="Z108" s="32">
        <v>-0.19750000000000001</v>
      </c>
      <c r="AA108" s="32">
        <v>1.5900000000000001E-2</v>
      </c>
      <c r="AB108" s="32" t="s">
        <v>48</v>
      </c>
      <c r="AC108" s="32">
        <v>28.05</v>
      </c>
      <c r="AD108" s="32">
        <v>8.597859657763983E-6</v>
      </c>
      <c r="AE108" s="32">
        <v>8.6999999999999994E-2</v>
      </c>
      <c r="AF108" s="32">
        <v>3.59</v>
      </c>
      <c r="AG108" s="32">
        <v>3.9</v>
      </c>
      <c r="AH108" s="125">
        <v>3.3000000000000003E-32</v>
      </c>
      <c r="AI108" s="33"/>
      <c r="AJ108" s="35">
        <f t="shared" si="6"/>
        <v>0</v>
      </c>
    </row>
    <row r="109" spans="1:48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1.512</v>
      </c>
      <c r="K109" s="32">
        <v>0.25</v>
      </c>
      <c r="L109" s="32">
        <v>6.2700000000000006E-2</v>
      </c>
      <c r="M109" s="32">
        <v>5.75</v>
      </c>
      <c r="N109" s="32">
        <v>5.75</v>
      </c>
      <c r="O109" s="32">
        <v>7.3079999999999998</v>
      </c>
      <c r="P109" s="32">
        <v>81</v>
      </c>
      <c r="Q109" s="32">
        <v>81</v>
      </c>
      <c r="R109" s="32">
        <v>117</v>
      </c>
      <c r="S109" s="32">
        <v>2.1</v>
      </c>
      <c r="T109" s="32">
        <v>2.1</v>
      </c>
      <c r="U109" s="32">
        <v>1.0900000000000001</v>
      </c>
      <c r="V109" s="32">
        <v>15</v>
      </c>
      <c r="W109" s="32">
        <v>15</v>
      </c>
      <c r="X109" s="32">
        <v>1</v>
      </c>
      <c r="Y109" s="32">
        <v>-0.19750000000000001</v>
      </c>
      <c r="Z109" s="32">
        <v>-0.19750000000000001</v>
      </c>
      <c r="AA109" s="32">
        <v>1.5900000000000001E-2</v>
      </c>
      <c r="AB109" s="32" t="s">
        <v>49</v>
      </c>
      <c r="AC109" s="32">
        <v>30.07</v>
      </c>
      <c r="AD109" s="32">
        <v>7.4674534117532306E-6</v>
      </c>
      <c r="AE109" s="32">
        <v>9.9000000000000005E-2</v>
      </c>
      <c r="AF109" s="32">
        <v>3.72</v>
      </c>
      <c r="AG109" s="32">
        <v>4</v>
      </c>
      <c r="AH109" s="125">
        <v>1.3199999999999999E-33</v>
      </c>
      <c r="AI109" s="33"/>
      <c r="AJ109" s="35">
        <f t="shared" si="6"/>
        <v>0</v>
      </c>
    </row>
    <row r="110" spans="1:48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1.512</v>
      </c>
      <c r="K110" s="32">
        <v>0.25</v>
      </c>
      <c r="L110" s="32">
        <v>6.2700000000000006E-2</v>
      </c>
      <c r="M110" s="32">
        <v>5.75</v>
      </c>
      <c r="N110" s="32">
        <v>5.75</v>
      </c>
      <c r="O110" s="32">
        <v>7.3079999999999998</v>
      </c>
      <c r="P110" s="32">
        <v>81</v>
      </c>
      <c r="Q110" s="32">
        <v>81</v>
      </c>
      <c r="R110" s="32">
        <v>117</v>
      </c>
      <c r="S110" s="32">
        <v>2.1</v>
      </c>
      <c r="T110" s="32">
        <v>2.1</v>
      </c>
      <c r="U110" s="32">
        <v>1.0900000000000001</v>
      </c>
      <c r="V110" s="32">
        <v>15</v>
      </c>
      <c r="W110" s="32">
        <v>15</v>
      </c>
      <c r="X110" s="32">
        <v>1</v>
      </c>
      <c r="Y110" s="32">
        <v>-0.19750000000000001</v>
      </c>
      <c r="Z110" s="32">
        <v>-0.19750000000000001</v>
      </c>
      <c r="AA110" s="32">
        <v>1.5900000000000001E-2</v>
      </c>
      <c r="AB110" s="32" t="s">
        <v>50</v>
      </c>
      <c r="AC110" s="32">
        <v>42.08</v>
      </c>
      <c r="AD110" s="32">
        <v>4.9578486170417476E-6</v>
      </c>
      <c r="AE110" s="32">
        <v>0.14199999999999999</v>
      </c>
      <c r="AF110" s="32">
        <v>4.03</v>
      </c>
      <c r="AG110" s="32">
        <v>4.5</v>
      </c>
      <c r="AH110" s="125">
        <v>1.2999999999999999E-37</v>
      </c>
      <c r="AI110" s="33"/>
      <c r="AJ110" s="35">
        <f t="shared" si="6"/>
        <v>0</v>
      </c>
    </row>
    <row r="111" spans="1:48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1.512</v>
      </c>
      <c r="K111" s="32">
        <v>0.25</v>
      </c>
      <c r="L111" s="32">
        <v>6.2700000000000006E-2</v>
      </c>
      <c r="M111" s="32">
        <v>5.75</v>
      </c>
      <c r="N111" s="32">
        <v>5.75</v>
      </c>
      <c r="O111" s="32">
        <v>7.3079999999999998</v>
      </c>
      <c r="P111" s="32">
        <v>81</v>
      </c>
      <c r="Q111" s="32">
        <v>81</v>
      </c>
      <c r="R111" s="32">
        <v>117</v>
      </c>
      <c r="S111" s="32">
        <v>2.1</v>
      </c>
      <c r="T111" s="32">
        <v>2.1</v>
      </c>
      <c r="U111" s="32">
        <v>1.0900000000000001</v>
      </c>
      <c r="V111" s="32">
        <v>15</v>
      </c>
      <c r="W111" s="32">
        <v>15</v>
      </c>
      <c r="X111" s="32">
        <v>1</v>
      </c>
      <c r="Y111" s="32">
        <v>-0.19750000000000001</v>
      </c>
      <c r="Z111" s="32">
        <v>-0.19750000000000001</v>
      </c>
      <c r="AA111" s="32">
        <v>1.5900000000000001E-2</v>
      </c>
      <c r="AB111" s="32" t="s">
        <v>51</v>
      </c>
      <c r="AC111" s="32">
        <v>44.1</v>
      </c>
      <c r="AD111" s="32">
        <v>4.5187843755253608E-6</v>
      </c>
      <c r="AE111" s="32">
        <v>0.152</v>
      </c>
      <c r="AF111" s="32">
        <v>4.16</v>
      </c>
      <c r="AG111" s="32">
        <v>4.3</v>
      </c>
      <c r="AH111" s="125">
        <v>4.4399999999999998E-40</v>
      </c>
      <c r="AI111" s="33"/>
      <c r="AJ111" s="35">
        <f t="shared" si="6"/>
        <v>0</v>
      </c>
    </row>
    <row r="112" spans="1:48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1.512</v>
      </c>
      <c r="K112" s="32">
        <v>0.25</v>
      </c>
      <c r="L112" s="32">
        <v>6.2700000000000006E-2</v>
      </c>
      <c r="M112" s="32">
        <v>5.75</v>
      </c>
      <c r="N112" s="32">
        <v>5.75</v>
      </c>
      <c r="O112" s="32">
        <v>7.3079999999999998</v>
      </c>
      <c r="P112" s="32">
        <v>81</v>
      </c>
      <c r="Q112" s="32">
        <v>81</v>
      </c>
      <c r="R112" s="32">
        <v>117</v>
      </c>
      <c r="S112" s="32">
        <v>2.1</v>
      </c>
      <c r="T112" s="32">
        <v>2.1</v>
      </c>
      <c r="U112" s="32">
        <v>1.0900000000000001</v>
      </c>
      <c r="V112" s="32">
        <v>15</v>
      </c>
      <c r="W112" s="32">
        <v>15</v>
      </c>
      <c r="X112" s="32">
        <v>1</v>
      </c>
      <c r="Y112" s="32">
        <v>-0.19750000000000001</v>
      </c>
      <c r="Z112" s="32">
        <v>-0.19750000000000001</v>
      </c>
      <c r="AA112" s="32">
        <v>1.5900000000000001E-2</v>
      </c>
      <c r="AB112" s="32" t="s">
        <v>52</v>
      </c>
      <c r="AC112" s="32">
        <v>58.12</v>
      </c>
      <c r="AD112" s="32">
        <v>2.9135357642312415E-6</v>
      </c>
      <c r="AE112" s="32">
        <v>0.2</v>
      </c>
      <c r="AF112" s="32">
        <v>4.5199999999999996</v>
      </c>
      <c r="AG112" s="32">
        <v>4.5</v>
      </c>
      <c r="AH112" s="119"/>
      <c r="AI112" s="33"/>
      <c r="AJ112" s="35">
        <f t="shared" si="6"/>
        <v>0</v>
      </c>
    </row>
    <row r="113" spans="1:48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1.3905000000000001</v>
      </c>
      <c r="K113" s="27">
        <v>0.25</v>
      </c>
      <c r="L113" s="27">
        <v>6.2700000000000006E-2</v>
      </c>
      <c r="M113" s="27">
        <v>5.75</v>
      </c>
      <c r="N113" s="27">
        <v>5.75</v>
      </c>
      <c r="O113" s="27">
        <v>5.75</v>
      </c>
      <c r="P113" s="27">
        <v>81</v>
      </c>
      <c r="Q113" s="27">
        <v>81</v>
      </c>
      <c r="R113" s="27">
        <v>81</v>
      </c>
      <c r="S113" s="27">
        <v>1.9139999999999999</v>
      </c>
      <c r="T113" s="27">
        <v>1.9139999999999999</v>
      </c>
      <c r="U113" s="27">
        <v>1.9139999999999999</v>
      </c>
      <c r="V113" s="27">
        <v>79.900000000000006</v>
      </c>
      <c r="W113" s="27">
        <v>79.900000000000006</v>
      </c>
      <c r="X113" s="27">
        <v>79.900000000000006</v>
      </c>
      <c r="Y113" s="27">
        <v>-0.24079999999999999</v>
      </c>
      <c r="Z113" s="27">
        <v>-0.24079999999999999</v>
      </c>
      <c r="AA113" s="27">
        <v>-0.24079999999999999</v>
      </c>
      <c r="AB113" s="27" t="s">
        <v>42</v>
      </c>
      <c r="AC113" s="27">
        <v>4.0019999999999998</v>
      </c>
      <c r="AD113" s="85">
        <v>1.213598928416634E-4</v>
      </c>
      <c r="AE113" s="27">
        <v>-0.39</v>
      </c>
      <c r="AF113" s="27">
        <v>2.66</v>
      </c>
      <c r="AG113" s="27">
        <v>2.6</v>
      </c>
      <c r="AH113" s="118"/>
      <c r="AI113" s="28"/>
      <c r="AJ113" s="29">
        <f t="shared" si="6"/>
        <v>0</v>
      </c>
    </row>
    <row r="114" spans="1:48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1.3905000000000001</v>
      </c>
      <c r="K114" s="27">
        <v>0.25</v>
      </c>
      <c r="L114" s="27">
        <v>6.2700000000000006E-2</v>
      </c>
      <c r="M114" s="27">
        <v>5.75</v>
      </c>
      <c r="N114" s="27">
        <v>5.75</v>
      </c>
      <c r="O114" s="27">
        <v>5.75</v>
      </c>
      <c r="P114" s="27">
        <v>81</v>
      </c>
      <c r="Q114" s="27">
        <v>81</v>
      </c>
      <c r="R114" s="27">
        <v>81</v>
      </c>
      <c r="S114" s="27">
        <v>1.9139999999999999</v>
      </c>
      <c r="T114" s="27">
        <v>1.9139999999999999</v>
      </c>
      <c r="U114" s="27">
        <v>1.9139999999999999</v>
      </c>
      <c r="V114" s="27">
        <v>79.900000000000006</v>
      </c>
      <c r="W114" s="27">
        <v>79.900000000000006</v>
      </c>
      <c r="X114" s="27">
        <v>79.900000000000006</v>
      </c>
      <c r="Y114" s="27">
        <v>-0.24079999999999999</v>
      </c>
      <c r="Z114" s="27">
        <v>-0.24079999999999999</v>
      </c>
      <c r="AA114" s="27">
        <v>-0.24079999999999999</v>
      </c>
      <c r="AB114" s="27" t="s">
        <v>43</v>
      </c>
      <c r="AC114" s="27">
        <v>2.0099999999999998</v>
      </c>
      <c r="AD114" s="85">
        <v>1.0828692705685033E-4</v>
      </c>
      <c r="AE114" s="27">
        <v>-0.217</v>
      </c>
      <c r="AF114" s="27">
        <v>3.13</v>
      </c>
      <c r="AG114" s="27">
        <v>2.89</v>
      </c>
      <c r="AH114" s="118"/>
      <c r="AI114" s="28"/>
      <c r="AJ114" s="29">
        <f t="shared" si="6"/>
        <v>0</v>
      </c>
    </row>
    <row r="115" spans="1:48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1.3905000000000001</v>
      </c>
      <c r="K115" s="27">
        <v>0.25</v>
      </c>
      <c r="L115" s="27">
        <v>6.2700000000000006E-2</v>
      </c>
      <c r="M115" s="27">
        <v>5.75</v>
      </c>
      <c r="N115" s="27">
        <v>5.75</v>
      </c>
      <c r="O115" s="27">
        <v>5.75</v>
      </c>
      <c r="P115" s="27">
        <v>81</v>
      </c>
      <c r="Q115" s="27">
        <v>81</v>
      </c>
      <c r="R115" s="27">
        <v>81</v>
      </c>
      <c r="S115" s="27">
        <v>1.9139999999999999</v>
      </c>
      <c r="T115" s="27">
        <v>1.9139999999999999</v>
      </c>
      <c r="U115" s="27">
        <v>1.9139999999999999</v>
      </c>
      <c r="V115" s="27">
        <v>79.900000000000006</v>
      </c>
      <c r="W115" s="27">
        <v>79.900000000000006</v>
      </c>
      <c r="X115" s="27">
        <v>79.900000000000006</v>
      </c>
      <c r="Y115" s="27">
        <v>-0.24079999999999999</v>
      </c>
      <c r="Z115" s="27">
        <v>-0.24079999999999999</v>
      </c>
      <c r="AA115" s="27">
        <v>-0.24079999999999999</v>
      </c>
      <c r="AB115" s="27" t="s">
        <v>44</v>
      </c>
      <c r="AC115" s="27">
        <v>31.998999999999999</v>
      </c>
      <c r="AD115" s="85">
        <v>1.5402755908922099E-5</v>
      </c>
      <c r="AE115" s="27">
        <v>2.1999999999999999E-2</v>
      </c>
      <c r="AF115" s="27">
        <v>2.94</v>
      </c>
      <c r="AG115" s="27">
        <v>3.46</v>
      </c>
      <c r="AH115" s="118"/>
      <c r="AI115" s="28"/>
      <c r="AJ115" s="29">
        <f t="shared" si="6"/>
        <v>0</v>
      </c>
    </row>
    <row r="116" spans="1:48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1.3905000000000001</v>
      </c>
      <c r="K116" s="27">
        <v>0.25</v>
      </c>
      <c r="L116" s="27">
        <v>6.2700000000000006E-2</v>
      </c>
      <c r="M116" s="27">
        <v>5.75</v>
      </c>
      <c r="N116" s="27">
        <v>5.75</v>
      </c>
      <c r="O116" s="27">
        <v>5.75</v>
      </c>
      <c r="P116" s="27">
        <v>81</v>
      </c>
      <c r="Q116" s="27">
        <v>81</v>
      </c>
      <c r="R116" s="27">
        <v>81</v>
      </c>
      <c r="S116" s="27">
        <v>1.9139999999999999</v>
      </c>
      <c r="T116" s="27">
        <v>1.9139999999999999</v>
      </c>
      <c r="U116" s="27">
        <v>1.9139999999999999</v>
      </c>
      <c r="V116" s="27">
        <v>79.900000000000006</v>
      </c>
      <c r="W116" s="27">
        <v>79.900000000000006</v>
      </c>
      <c r="X116" s="27">
        <v>79.900000000000006</v>
      </c>
      <c r="Y116" s="27">
        <v>-0.24079999999999999</v>
      </c>
      <c r="Z116" s="27">
        <v>-0.24079999999999999</v>
      </c>
      <c r="AA116" s="27">
        <v>-0.24079999999999999</v>
      </c>
      <c r="AB116" s="27" t="s">
        <v>45</v>
      </c>
      <c r="AC116" s="27">
        <v>44.01</v>
      </c>
      <c r="AD116" s="85">
        <v>8.9625087063364713E-6</v>
      </c>
      <c r="AE116" s="27">
        <v>0.22500000000000001</v>
      </c>
      <c r="AF116" s="27">
        <v>3.24</v>
      </c>
      <c r="AG116" s="27">
        <v>3.3</v>
      </c>
      <c r="AH116" s="118">
        <v>4.3999999999999998E-10</v>
      </c>
      <c r="AI116" s="28"/>
      <c r="AJ116" s="29">
        <f t="shared" si="6"/>
        <v>0</v>
      </c>
    </row>
    <row r="117" spans="1:48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1.3905000000000001</v>
      </c>
      <c r="K117" s="27">
        <v>0.25</v>
      </c>
      <c r="L117" s="27">
        <v>6.2700000000000006E-2</v>
      </c>
      <c r="M117" s="27">
        <v>5.75</v>
      </c>
      <c r="N117" s="27">
        <v>5.75</v>
      </c>
      <c r="O117" s="27">
        <v>5.75</v>
      </c>
      <c r="P117" s="27">
        <v>81</v>
      </c>
      <c r="Q117" s="27">
        <v>81</v>
      </c>
      <c r="R117" s="27">
        <v>81</v>
      </c>
      <c r="S117" s="27">
        <v>1.9139999999999999</v>
      </c>
      <c r="T117" s="27">
        <v>1.9139999999999999</v>
      </c>
      <c r="U117" s="27">
        <v>1.9139999999999999</v>
      </c>
      <c r="V117" s="27">
        <v>79.900000000000006</v>
      </c>
      <c r="W117" s="27">
        <v>79.900000000000006</v>
      </c>
      <c r="X117" s="27">
        <v>79.900000000000006</v>
      </c>
      <c r="Y117" s="27">
        <v>-0.24079999999999999</v>
      </c>
      <c r="Z117" s="27">
        <v>-0.24079999999999999</v>
      </c>
      <c r="AA117" s="27">
        <v>-0.24079999999999999</v>
      </c>
      <c r="AB117" s="27" t="s">
        <v>46</v>
      </c>
      <c r="AC117" s="27">
        <v>28</v>
      </c>
      <c r="AD117" s="85">
        <v>1.4859953853764374E-5</v>
      </c>
      <c r="AE117" s="27">
        <v>3.6999999999999998E-2</v>
      </c>
      <c r="AF117" s="27">
        <v>3.13</v>
      </c>
      <c r="AG117" s="27">
        <v>3.64</v>
      </c>
      <c r="AH117" s="126">
        <v>7.1700000000000001E-10</v>
      </c>
      <c r="AI117" s="28"/>
      <c r="AJ117" s="29">
        <f t="shared" si="6"/>
        <v>0</v>
      </c>
    </row>
    <row r="118" spans="1:48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1.3905000000000001</v>
      </c>
      <c r="K118" s="27">
        <v>0.25</v>
      </c>
      <c r="L118" s="27">
        <v>6.2700000000000006E-2</v>
      </c>
      <c r="M118" s="27">
        <v>5.75</v>
      </c>
      <c r="N118" s="27">
        <v>5.75</v>
      </c>
      <c r="O118" s="27">
        <v>5.75</v>
      </c>
      <c r="P118" s="27">
        <v>81</v>
      </c>
      <c r="Q118" s="27">
        <v>81</v>
      </c>
      <c r="R118" s="27">
        <v>81</v>
      </c>
      <c r="S118" s="27">
        <v>1.9139999999999999</v>
      </c>
      <c r="T118" s="27">
        <v>1.9139999999999999</v>
      </c>
      <c r="U118" s="27">
        <v>1.9139999999999999</v>
      </c>
      <c r="V118" s="27">
        <v>79.900000000000006</v>
      </c>
      <c r="W118" s="27">
        <v>79.900000000000006</v>
      </c>
      <c r="X118" s="27">
        <v>79.900000000000006</v>
      </c>
      <c r="Y118" s="27">
        <v>-0.24079999999999999</v>
      </c>
      <c r="Z118" s="27">
        <v>-0.24079999999999999</v>
      </c>
      <c r="AA118" s="27">
        <v>-0.24079999999999999</v>
      </c>
      <c r="AB118" s="27" t="s">
        <v>47</v>
      </c>
      <c r="AC118" s="27">
        <v>16.04</v>
      </c>
      <c r="AD118" s="85">
        <v>1.6328551327402565E-5</v>
      </c>
      <c r="AE118" s="27">
        <v>1.0999999999999999E-2</v>
      </c>
      <c r="AF118" s="27">
        <v>3.25</v>
      </c>
      <c r="AG118" s="27">
        <v>3.8</v>
      </c>
      <c r="AH118" s="126">
        <v>1.45E-9</v>
      </c>
      <c r="AI118" s="28"/>
      <c r="AJ118" s="29">
        <f t="shared" si="6"/>
        <v>0</v>
      </c>
      <c r="AN118" s="44"/>
      <c r="AO118" s="44"/>
      <c r="AS118" s="44"/>
      <c r="AT118" s="44"/>
      <c r="AU118" s="44"/>
      <c r="AV118" s="44"/>
    </row>
    <row r="119" spans="1:48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1.3905000000000001</v>
      </c>
      <c r="K119" s="27">
        <v>0.25</v>
      </c>
      <c r="L119" s="27">
        <v>6.2700000000000006E-2</v>
      </c>
      <c r="M119" s="27">
        <v>5.75</v>
      </c>
      <c r="N119" s="27">
        <v>5.75</v>
      </c>
      <c r="O119" s="27">
        <v>5.75</v>
      </c>
      <c r="P119" s="27">
        <v>81</v>
      </c>
      <c r="Q119" s="27">
        <v>81</v>
      </c>
      <c r="R119" s="27">
        <v>81</v>
      </c>
      <c r="S119" s="27">
        <v>1.9139999999999999</v>
      </c>
      <c r="T119" s="27">
        <v>1.9139999999999999</v>
      </c>
      <c r="U119" s="27">
        <v>1.9139999999999999</v>
      </c>
      <c r="V119" s="27">
        <v>79.900000000000006</v>
      </c>
      <c r="W119" s="27">
        <v>79.900000000000006</v>
      </c>
      <c r="X119" s="27">
        <v>79.900000000000006</v>
      </c>
      <c r="Y119" s="27">
        <v>-0.24079999999999999</v>
      </c>
      <c r="Z119" s="27">
        <v>-0.24079999999999999</v>
      </c>
      <c r="AA119" s="27">
        <v>-0.24079999999999999</v>
      </c>
      <c r="AB119" s="27" t="s">
        <v>48</v>
      </c>
      <c r="AC119" s="27">
        <v>28.05</v>
      </c>
      <c r="AD119" s="27">
        <v>8.597859657763983E-6</v>
      </c>
      <c r="AE119" s="27">
        <v>8.6999999999999994E-2</v>
      </c>
      <c r="AF119" s="27">
        <v>3.59</v>
      </c>
      <c r="AG119" s="27">
        <v>3.9</v>
      </c>
      <c r="AH119" s="126">
        <v>4.0200000000000001E-10</v>
      </c>
      <c r="AI119" s="28"/>
      <c r="AJ119" s="30">
        <f t="shared" si="6"/>
        <v>0</v>
      </c>
    </row>
    <row r="120" spans="1:48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1.3905000000000001</v>
      </c>
      <c r="K120" s="27">
        <v>0.25</v>
      </c>
      <c r="L120" s="27">
        <v>6.2700000000000006E-2</v>
      </c>
      <c r="M120" s="27">
        <v>5.75</v>
      </c>
      <c r="N120" s="27">
        <v>5.75</v>
      </c>
      <c r="O120" s="27">
        <v>5.75</v>
      </c>
      <c r="P120" s="27">
        <v>81</v>
      </c>
      <c r="Q120" s="27">
        <v>81</v>
      </c>
      <c r="R120" s="27">
        <v>81</v>
      </c>
      <c r="S120" s="27">
        <v>1.9139999999999999</v>
      </c>
      <c r="T120" s="27">
        <v>1.9139999999999999</v>
      </c>
      <c r="U120" s="27">
        <v>1.9139999999999999</v>
      </c>
      <c r="V120" s="27">
        <v>79.900000000000006</v>
      </c>
      <c r="W120" s="27">
        <v>79.900000000000006</v>
      </c>
      <c r="X120" s="27">
        <v>79.900000000000006</v>
      </c>
      <c r="Y120" s="27">
        <v>-0.24079999999999999</v>
      </c>
      <c r="Z120" s="27">
        <v>-0.24079999999999999</v>
      </c>
      <c r="AA120" s="27">
        <v>-0.24079999999999999</v>
      </c>
      <c r="AB120" s="27" t="s">
        <v>49</v>
      </c>
      <c r="AC120" s="27">
        <v>30.07</v>
      </c>
      <c r="AD120" s="27">
        <v>7.4674534117532306E-6</v>
      </c>
      <c r="AE120" s="27">
        <v>9.9000000000000005E-2</v>
      </c>
      <c r="AF120" s="27">
        <v>3.72</v>
      </c>
      <c r="AG120" s="27">
        <v>4</v>
      </c>
      <c r="AH120" s="126">
        <v>1.36E-10</v>
      </c>
      <c r="AI120" s="28"/>
      <c r="AJ120" s="30">
        <f t="shared" si="6"/>
        <v>0</v>
      </c>
    </row>
    <row r="121" spans="1:48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1.3905000000000001</v>
      </c>
      <c r="K121" s="27">
        <v>0.25</v>
      </c>
      <c r="L121" s="27">
        <v>6.2700000000000006E-2</v>
      </c>
      <c r="M121" s="27">
        <v>5.75</v>
      </c>
      <c r="N121" s="27">
        <v>5.75</v>
      </c>
      <c r="O121" s="27">
        <v>5.75</v>
      </c>
      <c r="P121" s="27">
        <v>81</v>
      </c>
      <c r="Q121" s="27">
        <v>81</v>
      </c>
      <c r="R121" s="27">
        <v>81</v>
      </c>
      <c r="S121" s="27">
        <v>1.9139999999999999</v>
      </c>
      <c r="T121" s="27">
        <v>1.9139999999999999</v>
      </c>
      <c r="U121" s="27">
        <v>1.9139999999999999</v>
      </c>
      <c r="V121" s="27">
        <v>79.900000000000006</v>
      </c>
      <c r="W121" s="27">
        <v>79.900000000000006</v>
      </c>
      <c r="X121" s="27">
        <v>79.900000000000006</v>
      </c>
      <c r="Y121" s="27">
        <v>-0.24079999999999999</v>
      </c>
      <c r="Z121" s="27">
        <v>-0.24079999999999999</v>
      </c>
      <c r="AA121" s="27">
        <v>-0.24079999999999999</v>
      </c>
      <c r="AB121" s="27" t="s">
        <v>50</v>
      </c>
      <c r="AC121" s="27">
        <v>42.08</v>
      </c>
      <c r="AD121" s="27">
        <v>4.9578486170417476E-6</v>
      </c>
      <c r="AE121" s="27">
        <v>0.14199999999999999</v>
      </c>
      <c r="AF121" s="27">
        <v>4.03</v>
      </c>
      <c r="AG121" s="27">
        <v>4.5</v>
      </c>
      <c r="AH121" s="126">
        <v>1.7399999999999999E-11</v>
      </c>
      <c r="AI121" s="28"/>
      <c r="AJ121" s="30">
        <f t="shared" si="6"/>
        <v>0</v>
      </c>
    </row>
    <row r="122" spans="1:48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1.3905000000000001</v>
      </c>
      <c r="K122" s="27">
        <v>0.25</v>
      </c>
      <c r="L122" s="27">
        <v>6.2700000000000006E-2</v>
      </c>
      <c r="M122" s="27">
        <v>5.75</v>
      </c>
      <c r="N122" s="27">
        <v>5.75</v>
      </c>
      <c r="O122" s="27">
        <v>5.75</v>
      </c>
      <c r="P122" s="27">
        <v>81</v>
      </c>
      <c r="Q122" s="27">
        <v>81</v>
      </c>
      <c r="R122" s="27">
        <v>81</v>
      </c>
      <c r="S122" s="27">
        <v>1.9139999999999999</v>
      </c>
      <c r="T122" s="27">
        <v>1.9139999999999999</v>
      </c>
      <c r="U122" s="27">
        <v>1.9139999999999999</v>
      </c>
      <c r="V122" s="27">
        <v>79.900000000000006</v>
      </c>
      <c r="W122" s="27">
        <v>79.900000000000006</v>
      </c>
      <c r="X122" s="27">
        <v>79.900000000000006</v>
      </c>
      <c r="Y122" s="27">
        <v>-0.24079999999999999</v>
      </c>
      <c r="Z122" s="27">
        <v>-0.24079999999999999</v>
      </c>
      <c r="AA122" s="27">
        <v>-0.24079999999999999</v>
      </c>
      <c r="AB122" s="27" t="s">
        <v>51</v>
      </c>
      <c r="AC122" s="27">
        <v>44.1</v>
      </c>
      <c r="AD122" s="27">
        <v>4.5187843755253608E-6</v>
      </c>
      <c r="AE122" s="27">
        <v>0.152</v>
      </c>
      <c r="AF122" s="27">
        <v>4.16</v>
      </c>
      <c r="AG122" s="27">
        <v>4.3</v>
      </c>
      <c r="AH122" s="126">
        <v>7.1E-13</v>
      </c>
      <c r="AI122" s="28"/>
      <c r="AJ122" s="30">
        <f t="shared" si="6"/>
        <v>0</v>
      </c>
    </row>
    <row r="123" spans="1:48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1.3905000000000001</v>
      </c>
      <c r="K123" s="27">
        <v>0.25</v>
      </c>
      <c r="L123" s="27">
        <v>6.2700000000000006E-2</v>
      </c>
      <c r="M123" s="27">
        <v>5.75</v>
      </c>
      <c r="N123" s="27">
        <v>5.75</v>
      </c>
      <c r="O123" s="27">
        <v>5.75</v>
      </c>
      <c r="P123" s="27">
        <v>81</v>
      </c>
      <c r="Q123" s="27">
        <v>81</v>
      </c>
      <c r="R123" s="27">
        <v>81</v>
      </c>
      <c r="S123" s="27">
        <v>1.9139999999999999</v>
      </c>
      <c r="T123" s="27">
        <v>1.9139999999999999</v>
      </c>
      <c r="U123" s="27">
        <v>1.9139999999999999</v>
      </c>
      <c r="V123" s="27">
        <v>79.900000000000006</v>
      </c>
      <c r="W123" s="27">
        <v>79.900000000000006</v>
      </c>
      <c r="X123" s="27">
        <v>79.900000000000006</v>
      </c>
      <c r="Y123" s="27">
        <v>-0.24079999999999999</v>
      </c>
      <c r="Z123" s="27">
        <v>-0.24079999999999999</v>
      </c>
      <c r="AA123" s="27">
        <v>-0.24079999999999999</v>
      </c>
      <c r="AB123" s="27" t="s">
        <v>52</v>
      </c>
      <c r="AC123" s="27">
        <v>58.12</v>
      </c>
      <c r="AD123" s="27">
        <v>2.9135357642312415E-6</v>
      </c>
      <c r="AE123" s="27">
        <v>0.2</v>
      </c>
      <c r="AF123" s="27">
        <v>4.5199999999999996</v>
      </c>
      <c r="AG123" s="27">
        <v>4.5</v>
      </c>
      <c r="AH123" s="118">
        <v>3.68E-13</v>
      </c>
      <c r="AI123" s="28"/>
      <c r="AJ123" s="30"/>
    </row>
    <row r="124" spans="1:48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1.3905000000000001</v>
      </c>
      <c r="K124" s="27">
        <v>0.25</v>
      </c>
      <c r="L124" s="27">
        <v>6.2700000000000006E-2</v>
      </c>
      <c r="M124" s="27">
        <v>5.75</v>
      </c>
      <c r="N124" s="27">
        <v>5.75</v>
      </c>
      <c r="O124" s="27">
        <v>5.75</v>
      </c>
      <c r="P124" s="27">
        <v>81</v>
      </c>
      <c r="Q124" s="27">
        <v>81</v>
      </c>
      <c r="R124" s="27">
        <v>81</v>
      </c>
      <c r="S124" s="27">
        <v>1.9139999999999999</v>
      </c>
      <c r="T124" s="27">
        <v>1.9139999999999999</v>
      </c>
      <c r="U124" s="27">
        <v>1.9139999999999999</v>
      </c>
      <c r="V124" s="27">
        <v>79.900000000000006</v>
      </c>
      <c r="W124" s="27">
        <v>79.900000000000006</v>
      </c>
      <c r="X124" s="27">
        <v>79.900000000000006</v>
      </c>
      <c r="Y124" s="27">
        <v>-0.24079999999999999</v>
      </c>
      <c r="Z124" s="27">
        <v>-0.24079999999999999</v>
      </c>
      <c r="AA124" s="27">
        <v>-0.24079999999999999</v>
      </c>
      <c r="AB124" s="27" t="s">
        <v>58</v>
      </c>
      <c r="AC124" s="27">
        <v>58.12</v>
      </c>
      <c r="AD124" s="27"/>
      <c r="AE124" s="27">
        <v>0.183</v>
      </c>
      <c r="AF124" s="27">
        <v>4.8</v>
      </c>
      <c r="AG124" s="27">
        <v>4.42</v>
      </c>
      <c r="AH124" s="118">
        <v>6.0000000000000001E-23</v>
      </c>
      <c r="AI124" s="28"/>
      <c r="AJ124" s="30"/>
    </row>
    <row r="125" spans="1:48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1.343</v>
      </c>
      <c r="K125" s="32">
        <v>0.25</v>
      </c>
      <c r="L125" s="32">
        <v>6.2700000000000006E-2</v>
      </c>
      <c r="M125" s="32">
        <v>5.75</v>
      </c>
      <c r="N125" s="32">
        <v>5.75</v>
      </c>
      <c r="O125" s="32">
        <v>5.75</v>
      </c>
      <c r="P125" s="32">
        <v>81</v>
      </c>
      <c r="Q125" s="32">
        <v>81</v>
      </c>
      <c r="R125" s="32">
        <v>81</v>
      </c>
      <c r="S125" s="32">
        <v>2.1</v>
      </c>
      <c r="T125" s="32">
        <v>2.1</v>
      </c>
      <c r="U125" s="32">
        <v>1.0900000000000001</v>
      </c>
      <c r="V125" s="32">
        <v>15</v>
      </c>
      <c r="W125" s="32">
        <v>15</v>
      </c>
      <c r="X125" s="32">
        <v>1</v>
      </c>
      <c r="Y125" s="32">
        <v>-0.12</v>
      </c>
      <c r="Z125" s="32">
        <v>-0.12</v>
      </c>
      <c r="AA125" s="32">
        <v>-8.9999999999999993E-3</v>
      </c>
      <c r="AB125" s="32" t="s">
        <v>42</v>
      </c>
      <c r="AC125" s="32">
        <v>4.0019999999999998</v>
      </c>
      <c r="AD125" s="86">
        <v>1.213598928416634E-4</v>
      </c>
      <c r="AE125" s="32">
        <v>-0.39</v>
      </c>
      <c r="AF125" s="32">
        <v>2.66</v>
      </c>
      <c r="AG125" s="32">
        <v>2.6</v>
      </c>
      <c r="AH125" s="119"/>
      <c r="AI125" s="33"/>
      <c r="AJ125" s="34">
        <f t="shared" ref="AJ125:AJ134" si="7">AH125*10000*(AI125)*10000000000</f>
        <v>0</v>
      </c>
    </row>
    <row r="126" spans="1:48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1.343</v>
      </c>
      <c r="K126" s="32">
        <v>0.25</v>
      </c>
      <c r="L126" s="32">
        <v>6.2700000000000006E-2</v>
      </c>
      <c r="M126" s="32">
        <v>5.75</v>
      </c>
      <c r="N126" s="32">
        <v>5.75</v>
      </c>
      <c r="O126" s="32">
        <v>5.75</v>
      </c>
      <c r="P126" s="32">
        <v>81</v>
      </c>
      <c r="Q126" s="32">
        <v>81</v>
      </c>
      <c r="R126" s="32">
        <v>81</v>
      </c>
      <c r="S126" s="32">
        <v>2.1</v>
      </c>
      <c r="T126" s="32">
        <v>2.1</v>
      </c>
      <c r="U126" s="32">
        <v>1.0900000000000001</v>
      </c>
      <c r="V126" s="32">
        <v>15</v>
      </c>
      <c r="W126" s="32">
        <v>15</v>
      </c>
      <c r="X126" s="32">
        <v>1</v>
      </c>
      <c r="Y126" s="32">
        <v>-0.12</v>
      </c>
      <c r="Z126" s="32">
        <v>-0.12</v>
      </c>
      <c r="AA126" s="32">
        <v>-8.9999999999999993E-3</v>
      </c>
      <c r="AB126" s="32" t="s">
        <v>43</v>
      </c>
      <c r="AC126" s="32">
        <v>2.0099999999999998</v>
      </c>
      <c r="AD126" s="86">
        <v>1.0828692705685033E-4</v>
      </c>
      <c r="AE126" s="32">
        <v>-0.217</v>
      </c>
      <c r="AF126" s="32">
        <v>3.13</v>
      </c>
      <c r="AG126" s="32">
        <v>2.89</v>
      </c>
      <c r="AH126" s="119"/>
      <c r="AI126" s="33"/>
      <c r="AJ126" s="34">
        <f t="shared" si="7"/>
        <v>0</v>
      </c>
    </row>
    <row r="127" spans="1:48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1.343</v>
      </c>
      <c r="K127" s="32">
        <v>0.25</v>
      </c>
      <c r="L127" s="32">
        <v>6.2700000000000006E-2</v>
      </c>
      <c r="M127" s="32">
        <v>5.75</v>
      </c>
      <c r="N127" s="32">
        <v>5.75</v>
      </c>
      <c r="O127" s="32">
        <v>5.75</v>
      </c>
      <c r="P127" s="32">
        <v>81</v>
      </c>
      <c r="Q127" s="32">
        <v>81</v>
      </c>
      <c r="R127" s="32">
        <v>81</v>
      </c>
      <c r="S127" s="32">
        <v>2.1</v>
      </c>
      <c r="T127" s="32">
        <v>2.1</v>
      </c>
      <c r="U127" s="32">
        <v>1.0900000000000001</v>
      </c>
      <c r="V127" s="32">
        <v>15</v>
      </c>
      <c r="W127" s="32">
        <v>15</v>
      </c>
      <c r="X127" s="32">
        <v>1</v>
      </c>
      <c r="Y127" s="32">
        <v>-0.12</v>
      </c>
      <c r="Z127" s="32">
        <v>-0.12</v>
      </c>
      <c r="AA127" s="32">
        <v>-8.9999999999999993E-3</v>
      </c>
      <c r="AB127" s="32" t="s">
        <v>44</v>
      </c>
      <c r="AC127" s="32">
        <v>31.998999999999999</v>
      </c>
      <c r="AD127" s="86">
        <v>1.5402755908922099E-5</v>
      </c>
      <c r="AE127" s="32">
        <v>2.1999999999999999E-2</v>
      </c>
      <c r="AF127" s="32">
        <v>2.94</v>
      </c>
      <c r="AG127" s="32">
        <v>3.46</v>
      </c>
      <c r="AH127" s="119">
        <v>1.67E-9</v>
      </c>
      <c r="AI127" s="33"/>
      <c r="AJ127" s="34">
        <f t="shared" si="7"/>
        <v>0</v>
      </c>
    </row>
    <row r="128" spans="1:48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1.343</v>
      </c>
      <c r="K128" s="32">
        <v>0.25</v>
      </c>
      <c r="L128" s="32">
        <v>6.2700000000000006E-2</v>
      </c>
      <c r="M128" s="32">
        <v>5.75</v>
      </c>
      <c r="N128" s="32">
        <v>5.75</v>
      </c>
      <c r="O128" s="32">
        <v>5.75</v>
      </c>
      <c r="P128" s="32">
        <v>81</v>
      </c>
      <c r="Q128" s="32">
        <v>81</v>
      </c>
      <c r="R128" s="32">
        <v>81</v>
      </c>
      <c r="S128" s="32">
        <v>2.1</v>
      </c>
      <c r="T128" s="32">
        <v>2.1</v>
      </c>
      <c r="U128" s="32">
        <v>1.0900000000000001</v>
      </c>
      <c r="V128" s="32">
        <v>15</v>
      </c>
      <c r="W128" s="32">
        <v>15</v>
      </c>
      <c r="X128" s="32">
        <v>1</v>
      </c>
      <c r="Y128" s="32">
        <v>-0.12</v>
      </c>
      <c r="Z128" s="32">
        <v>-0.12</v>
      </c>
      <c r="AA128" s="32">
        <v>-8.9999999999999993E-3</v>
      </c>
      <c r="AB128" s="32" t="s">
        <v>45</v>
      </c>
      <c r="AC128" s="32">
        <v>44.01</v>
      </c>
      <c r="AD128" s="86">
        <v>8.9625087063364713E-6</v>
      </c>
      <c r="AE128" s="32">
        <v>0.22500000000000001</v>
      </c>
      <c r="AF128" s="32">
        <v>3.24</v>
      </c>
      <c r="AG128" s="32">
        <v>3.3</v>
      </c>
      <c r="AH128" s="119">
        <v>6.8000000000000003E-10</v>
      </c>
      <c r="AI128" s="33"/>
      <c r="AJ128" s="34">
        <f t="shared" si="7"/>
        <v>0</v>
      </c>
    </row>
    <row r="129" spans="1:48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1.343</v>
      </c>
      <c r="K129" s="32">
        <v>0.25</v>
      </c>
      <c r="L129" s="32">
        <v>6.2700000000000006E-2</v>
      </c>
      <c r="M129" s="32">
        <v>5.75</v>
      </c>
      <c r="N129" s="32">
        <v>5.75</v>
      </c>
      <c r="O129" s="32">
        <v>5.75</v>
      </c>
      <c r="P129" s="32">
        <v>81</v>
      </c>
      <c r="Q129" s="32">
        <v>81</v>
      </c>
      <c r="R129" s="32">
        <v>81</v>
      </c>
      <c r="S129" s="32">
        <v>2.1</v>
      </c>
      <c r="T129" s="32">
        <v>2.1</v>
      </c>
      <c r="U129" s="32">
        <v>1.0900000000000001</v>
      </c>
      <c r="V129" s="32">
        <v>15</v>
      </c>
      <c r="W129" s="32">
        <v>15</v>
      </c>
      <c r="X129" s="32">
        <v>1</v>
      </c>
      <c r="Y129" s="32">
        <v>-0.12</v>
      </c>
      <c r="Z129" s="32">
        <v>-0.12</v>
      </c>
      <c r="AA129" s="32">
        <v>-8.9999999999999993E-3</v>
      </c>
      <c r="AB129" s="32" t="s">
        <v>46</v>
      </c>
      <c r="AC129" s="32">
        <v>28</v>
      </c>
      <c r="AD129" s="86">
        <v>1.4859953853764374E-5</v>
      </c>
      <c r="AE129" s="32">
        <v>3.6999999999999998E-2</v>
      </c>
      <c r="AF129" s="32">
        <v>3.13</v>
      </c>
      <c r="AG129" s="32">
        <v>3.64</v>
      </c>
      <c r="AH129" s="125">
        <v>2.8000000000000002E-10</v>
      </c>
      <c r="AI129" s="33"/>
      <c r="AJ129" s="34">
        <f t="shared" si="7"/>
        <v>0</v>
      </c>
      <c r="AU129" s="44"/>
      <c r="AV129" s="44"/>
    </row>
    <row r="130" spans="1:48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1.343</v>
      </c>
      <c r="K130" s="32">
        <v>0.25</v>
      </c>
      <c r="L130" s="32">
        <v>6.2700000000000006E-2</v>
      </c>
      <c r="M130" s="32">
        <v>5.75</v>
      </c>
      <c r="N130" s="32">
        <v>5.75</v>
      </c>
      <c r="O130" s="32">
        <v>5.75</v>
      </c>
      <c r="P130" s="32">
        <v>81</v>
      </c>
      <c r="Q130" s="32">
        <v>81</v>
      </c>
      <c r="R130" s="32">
        <v>81</v>
      </c>
      <c r="S130" s="32">
        <v>2.1</v>
      </c>
      <c r="T130" s="32">
        <v>2.1</v>
      </c>
      <c r="U130" s="32">
        <v>1.0900000000000001</v>
      </c>
      <c r="V130" s="32">
        <v>15</v>
      </c>
      <c r="W130" s="32">
        <v>15</v>
      </c>
      <c r="X130" s="32">
        <v>1</v>
      </c>
      <c r="Y130" s="32">
        <v>-0.12</v>
      </c>
      <c r="Z130" s="32">
        <v>-0.12</v>
      </c>
      <c r="AA130" s="32">
        <v>-8.9999999999999993E-3</v>
      </c>
      <c r="AB130" s="32" t="s">
        <v>47</v>
      </c>
      <c r="AC130" s="32">
        <v>16.04</v>
      </c>
      <c r="AD130" s="86">
        <v>1.6328551327402565E-5</v>
      </c>
      <c r="AE130" s="32">
        <v>1.0999999999999999E-2</v>
      </c>
      <c r="AF130" s="32">
        <v>3.25</v>
      </c>
      <c r="AG130" s="32">
        <v>3.8</v>
      </c>
      <c r="AH130" s="125">
        <v>1.0999999999999999E-10</v>
      </c>
      <c r="AI130" s="33"/>
      <c r="AJ130" s="34">
        <f t="shared" si="7"/>
        <v>0</v>
      </c>
      <c r="AN130" s="44"/>
      <c r="AO130" s="44"/>
      <c r="AS130" s="44"/>
      <c r="AT130" s="44"/>
    </row>
    <row r="131" spans="1:48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1.343</v>
      </c>
      <c r="K131" s="32">
        <v>0.25</v>
      </c>
      <c r="L131" s="32">
        <v>6.2700000000000006E-2</v>
      </c>
      <c r="M131" s="32">
        <v>5.75</v>
      </c>
      <c r="N131" s="32">
        <v>5.75</v>
      </c>
      <c r="O131" s="32">
        <v>5.75</v>
      </c>
      <c r="P131" s="32">
        <v>81</v>
      </c>
      <c r="Q131" s="32">
        <v>81</v>
      </c>
      <c r="R131" s="32">
        <v>81</v>
      </c>
      <c r="S131" s="32">
        <v>2.1</v>
      </c>
      <c r="T131" s="32">
        <v>2.1</v>
      </c>
      <c r="U131" s="32">
        <v>1.0900000000000001</v>
      </c>
      <c r="V131" s="32">
        <v>15</v>
      </c>
      <c r="W131" s="32">
        <v>15</v>
      </c>
      <c r="X131" s="32">
        <v>1</v>
      </c>
      <c r="Y131" s="32">
        <v>-0.12</v>
      </c>
      <c r="Z131" s="32">
        <v>-0.12</v>
      </c>
      <c r="AA131" s="32">
        <v>-8.9999999999999993E-3</v>
      </c>
      <c r="AB131" s="32" t="s">
        <v>48</v>
      </c>
      <c r="AC131" s="32">
        <v>28.05</v>
      </c>
      <c r="AD131" s="32">
        <v>8.597859657763983E-6</v>
      </c>
      <c r="AE131" s="32">
        <v>8.6999999999999994E-2</v>
      </c>
      <c r="AF131" s="32">
        <v>3.59</v>
      </c>
      <c r="AG131" s="32">
        <v>3.9</v>
      </c>
      <c r="AH131" s="125">
        <v>2.4000000000000001E-11</v>
      </c>
      <c r="AI131" s="33"/>
      <c r="AJ131" s="35">
        <f t="shared" si="7"/>
        <v>0</v>
      </c>
    </row>
    <row r="132" spans="1:48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1.343</v>
      </c>
      <c r="K132" s="32">
        <v>0.25</v>
      </c>
      <c r="L132" s="32">
        <v>6.2700000000000006E-2</v>
      </c>
      <c r="M132" s="32">
        <v>5.75</v>
      </c>
      <c r="N132" s="32">
        <v>5.75</v>
      </c>
      <c r="O132" s="32">
        <v>5.75</v>
      </c>
      <c r="P132" s="32">
        <v>81</v>
      </c>
      <c r="Q132" s="32">
        <v>81</v>
      </c>
      <c r="R132" s="32">
        <v>81</v>
      </c>
      <c r="S132" s="32">
        <v>2.1</v>
      </c>
      <c r="T132" s="32">
        <v>2.1</v>
      </c>
      <c r="U132" s="32">
        <v>1.0900000000000001</v>
      </c>
      <c r="V132" s="32">
        <v>15</v>
      </c>
      <c r="W132" s="32">
        <v>15</v>
      </c>
      <c r="X132" s="32">
        <v>1</v>
      </c>
      <c r="Y132" s="32">
        <v>-0.12</v>
      </c>
      <c r="Z132" s="32">
        <v>-0.12</v>
      </c>
      <c r="AA132" s="32">
        <v>-8.9999999999999993E-3</v>
      </c>
      <c r="AB132" s="32" t="s">
        <v>49</v>
      </c>
      <c r="AC132" s="32">
        <v>30.07</v>
      </c>
      <c r="AD132" s="32">
        <v>7.4674534117532306E-6</v>
      </c>
      <c r="AE132" s="32">
        <v>9.9000000000000005E-2</v>
      </c>
      <c r="AF132" s="32">
        <v>3.72</v>
      </c>
      <c r="AG132" s="32">
        <v>4</v>
      </c>
      <c r="AH132" s="125">
        <v>1.9999999999999999E-11</v>
      </c>
      <c r="AI132" s="33"/>
      <c r="AJ132" s="35">
        <f t="shared" si="7"/>
        <v>0</v>
      </c>
    </row>
    <row r="133" spans="1:48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1.343</v>
      </c>
      <c r="K133" s="32">
        <v>0.25</v>
      </c>
      <c r="L133" s="32">
        <v>6.2700000000000006E-2</v>
      </c>
      <c r="M133" s="32">
        <v>5.75</v>
      </c>
      <c r="N133" s="32">
        <v>5.75</v>
      </c>
      <c r="O133" s="32">
        <v>5.75</v>
      </c>
      <c r="P133" s="32">
        <v>81</v>
      </c>
      <c r="Q133" s="32">
        <v>81</v>
      </c>
      <c r="R133" s="32">
        <v>81</v>
      </c>
      <c r="S133" s="32">
        <v>2.1</v>
      </c>
      <c r="T133" s="32">
        <v>2.1</v>
      </c>
      <c r="U133" s="32">
        <v>1.0900000000000001</v>
      </c>
      <c r="V133" s="32">
        <v>15</v>
      </c>
      <c r="W133" s="32">
        <v>15</v>
      </c>
      <c r="X133" s="32">
        <v>1</v>
      </c>
      <c r="Y133" s="32">
        <v>-0.12</v>
      </c>
      <c r="Z133" s="32">
        <v>-0.12</v>
      </c>
      <c r="AA133" s="32">
        <v>-8.9999999999999993E-3</v>
      </c>
      <c r="AB133" s="32" t="s">
        <v>50</v>
      </c>
      <c r="AC133" s="32">
        <v>42.08</v>
      </c>
      <c r="AD133" s="32">
        <v>4.9578486170417476E-6</v>
      </c>
      <c r="AE133" s="32">
        <v>0.14199999999999999</v>
      </c>
      <c r="AF133" s="32">
        <v>4.03</v>
      </c>
      <c r="AG133" s="32">
        <v>4.5</v>
      </c>
      <c r="AH133" s="125">
        <v>3.0000000000000001E-12</v>
      </c>
      <c r="AI133" s="33"/>
      <c r="AJ133" s="35">
        <f t="shared" si="7"/>
        <v>0</v>
      </c>
    </row>
    <row r="134" spans="1:48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1.343</v>
      </c>
      <c r="K134" s="32">
        <v>0.25</v>
      </c>
      <c r="L134" s="32">
        <v>6.2700000000000006E-2</v>
      </c>
      <c r="M134" s="32">
        <v>5.75</v>
      </c>
      <c r="N134" s="32">
        <v>5.75</v>
      </c>
      <c r="O134" s="32">
        <v>5.75</v>
      </c>
      <c r="P134" s="32">
        <v>81</v>
      </c>
      <c r="Q134" s="32">
        <v>81</v>
      </c>
      <c r="R134" s="32">
        <v>81</v>
      </c>
      <c r="S134" s="32">
        <v>2.1</v>
      </c>
      <c r="T134" s="32">
        <v>2.1</v>
      </c>
      <c r="U134" s="32">
        <v>1.0900000000000001</v>
      </c>
      <c r="V134" s="32">
        <v>15</v>
      </c>
      <c r="W134" s="32">
        <v>15</v>
      </c>
      <c r="X134" s="32">
        <v>1</v>
      </c>
      <c r="Y134" s="32">
        <v>-0.12</v>
      </c>
      <c r="Z134" s="32">
        <v>-0.12</v>
      </c>
      <c r="AA134" s="32">
        <v>-8.9999999999999993E-3</v>
      </c>
      <c r="AB134" s="32" t="s">
        <v>51</v>
      </c>
      <c r="AC134" s="32">
        <v>44.1</v>
      </c>
      <c r="AD134" s="32">
        <v>4.5187843755253608E-6</v>
      </c>
      <c r="AE134" s="32">
        <v>0.152</v>
      </c>
      <c r="AF134" s="32">
        <v>4.16</v>
      </c>
      <c r="AG134" s="32">
        <v>4.3</v>
      </c>
      <c r="AH134" s="125">
        <v>6.7000000000000005E-14</v>
      </c>
      <c r="AI134" s="33"/>
      <c r="AJ134" s="35">
        <f t="shared" si="7"/>
        <v>0</v>
      </c>
    </row>
    <row r="135" spans="1:48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1.343</v>
      </c>
      <c r="K135" s="32">
        <v>0.25</v>
      </c>
      <c r="L135" s="32">
        <v>6.2700000000000006E-2</v>
      </c>
      <c r="M135" s="32">
        <v>5.75</v>
      </c>
      <c r="N135" s="32">
        <v>5.75</v>
      </c>
      <c r="O135" s="32">
        <v>5.75</v>
      </c>
      <c r="P135" s="32">
        <v>81</v>
      </c>
      <c r="Q135" s="32">
        <v>81</v>
      </c>
      <c r="R135" s="32">
        <v>81</v>
      </c>
      <c r="S135" s="32">
        <v>2.1</v>
      </c>
      <c r="T135" s="32">
        <v>2.1</v>
      </c>
      <c r="U135" s="32">
        <v>1.0900000000000001</v>
      </c>
      <c r="V135" s="32">
        <v>15</v>
      </c>
      <c r="W135" s="32">
        <v>15</v>
      </c>
      <c r="X135" s="32">
        <v>1</v>
      </c>
      <c r="Y135" s="32">
        <v>-0.12</v>
      </c>
      <c r="Z135" s="32">
        <v>-0.12</v>
      </c>
      <c r="AA135" s="32">
        <v>-8.9999999999999993E-3</v>
      </c>
      <c r="AB135" s="32" t="s">
        <v>52</v>
      </c>
      <c r="AC135" s="32">
        <v>58.12</v>
      </c>
      <c r="AD135" s="32">
        <v>2.9135357642312415E-6</v>
      </c>
      <c r="AE135" s="32">
        <v>0.2</v>
      </c>
      <c r="AF135" s="32">
        <v>4.5199999999999996</v>
      </c>
      <c r="AG135" s="32">
        <v>4.5</v>
      </c>
      <c r="AH135" s="119">
        <v>2.72E-14</v>
      </c>
      <c r="AI135" s="33"/>
      <c r="AJ135" s="35"/>
    </row>
    <row r="136" spans="1:48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1.343</v>
      </c>
      <c r="K136" s="32">
        <v>0.25</v>
      </c>
      <c r="L136" s="32">
        <v>6.2700000000000006E-2</v>
      </c>
      <c r="M136" s="32">
        <v>5.75</v>
      </c>
      <c r="N136" s="32">
        <v>5.75</v>
      </c>
      <c r="O136" s="32">
        <v>5.75</v>
      </c>
      <c r="P136" s="32">
        <v>81</v>
      </c>
      <c r="Q136" s="32">
        <v>81</v>
      </c>
      <c r="R136" s="32">
        <v>81</v>
      </c>
      <c r="S136" s="32">
        <v>2.1</v>
      </c>
      <c r="T136" s="32">
        <v>2.1</v>
      </c>
      <c r="U136" s="32">
        <v>1.0900000000000001</v>
      </c>
      <c r="V136" s="32">
        <v>15</v>
      </c>
      <c r="W136" s="32">
        <v>15</v>
      </c>
      <c r="X136" s="32">
        <v>1</v>
      </c>
      <c r="Y136" s="32">
        <v>-0.12</v>
      </c>
      <c r="Z136" s="32">
        <v>-0.12</v>
      </c>
      <c r="AA136" s="32">
        <v>-8.9999999999999993E-3</v>
      </c>
      <c r="AB136" s="32" t="s">
        <v>58</v>
      </c>
      <c r="AC136" s="32">
        <v>58.12</v>
      </c>
      <c r="AD136" s="32">
        <v>3.1459786150702568E-6</v>
      </c>
      <c r="AE136" s="32">
        <v>0.183</v>
      </c>
      <c r="AF136" s="32">
        <v>4.8</v>
      </c>
      <c r="AG136" s="32">
        <v>4.42</v>
      </c>
      <c r="AH136" s="119">
        <v>1.4600000000000001E-23</v>
      </c>
      <c r="AI136" s="33"/>
      <c r="AJ136" s="35"/>
    </row>
    <row r="137" spans="1:48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1.343</v>
      </c>
      <c r="K137" s="27">
        <v>0.25</v>
      </c>
      <c r="L137" s="27">
        <v>6.2700000000000006E-2</v>
      </c>
      <c r="M137" s="27">
        <v>5.75</v>
      </c>
      <c r="N137" s="27">
        <v>5.75</v>
      </c>
      <c r="O137" s="27">
        <v>5.75</v>
      </c>
      <c r="P137" s="27">
        <v>81</v>
      </c>
      <c r="Q137" s="27">
        <v>81</v>
      </c>
      <c r="R137" s="27">
        <v>81</v>
      </c>
      <c r="S137" s="27">
        <v>2.1</v>
      </c>
      <c r="T137" s="27">
        <v>1.0900000000000001</v>
      </c>
      <c r="U137" s="27">
        <v>1.0900000000000001</v>
      </c>
      <c r="V137" s="27">
        <v>15</v>
      </c>
      <c r="W137" s="27">
        <v>1</v>
      </c>
      <c r="X137" s="27">
        <v>1</v>
      </c>
      <c r="Y137" s="27">
        <v>-0.12</v>
      </c>
      <c r="Z137" s="27">
        <v>-8.9999999999999993E-3</v>
      </c>
      <c r="AA137" s="27">
        <v>-8.9999999999999993E-3</v>
      </c>
      <c r="AB137" s="27" t="s">
        <v>42</v>
      </c>
      <c r="AC137" s="27">
        <v>4.0019999999999998</v>
      </c>
      <c r="AD137" s="85">
        <v>1.213598928416634E-4</v>
      </c>
      <c r="AE137" s="27">
        <v>-0.39</v>
      </c>
      <c r="AF137" s="27">
        <v>2.66</v>
      </c>
      <c r="AG137" s="27">
        <v>2.6</v>
      </c>
      <c r="AH137" s="118"/>
      <c r="AI137" s="28"/>
      <c r="AJ137" s="29">
        <f t="shared" ref="AJ137:AJ146" si="9">AH137*10000*(AI137)*10000000000</f>
        <v>0</v>
      </c>
    </row>
    <row r="138" spans="1:48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1.343</v>
      </c>
      <c r="K138" s="27">
        <v>0.25</v>
      </c>
      <c r="L138" s="27">
        <v>6.2700000000000006E-2</v>
      </c>
      <c r="M138" s="27">
        <v>5.75</v>
      </c>
      <c r="N138" s="27">
        <v>5.75</v>
      </c>
      <c r="O138" s="27">
        <v>5.75</v>
      </c>
      <c r="P138" s="27">
        <v>81</v>
      </c>
      <c r="Q138" s="27">
        <v>81</v>
      </c>
      <c r="R138" s="27">
        <v>81</v>
      </c>
      <c r="S138" s="27">
        <v>2.1</v>
      </c>
      <c r="T138" s="27">
        <v>1.0900000000000001</v>
      </c>
      <c r="U138" s="27">
        <v>1.0900000000000001</v>
      </c>
      <c r="V138" s="27">
        <v>15</v>
      </c>
      <c r="W138" s="27">
        <v>1</v>
      </c>
      <c r="X138" s="27">
        <v>1</v>
      </c>
      <c r="Y138" s="27">
        <v>-0.12</v>
      </c>
      <c r="Z138" s="27">
        <v>-8.9999999999999993E-3</v>
      </c>
      <c r="AA138" s="27">
        <v>-8.9999999999999993E-3</v>
      </c>
      <c r="AB138" s="27" t="s">
        <v>43</v>
      </c>
      <c r="AC138" s="27">
        <v>2.0099999999999998</v>
      </c>
      <c r="AD138" s="85">
        <v>1.0828692705685033E-4</v>
      </c>
      <c r="AE138" s="27">
        <v>-0.217</v>
      </c>
      <c r="AF138" s="27">
        <v>3.13</v>
      </c>
      <c r="AG138" s="27">
        <v>2.89</v>
      </c>
      <c r="AH138" s="118"/>
      <c r="AI138" s="28"/>
      <c r="AJ138" s="29">
        <f t="shared" si="9"/>
        <v>0</v>
      </c>
    </row>
    <row r="139" spans="1:48" x14ac:dyDescent="0.25">
      <c r="A139" s="26" t="s">
        <v>69</v>
      </c>
      <c r="B139" s="26">
        <v>1.6991000000000001</v>
      </c>
      <c r="C139" s="27">
        <v>3.7126999999999999</v>
      </c>
      <c r="D139" s="27">
        <v>3.7126999999999999</v>
      </c>
      <c r="E139" s="27">
        <f t="shared" si="8"/>
        <v>1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1.343</v>
      </c>
      <c r="K139" s="27">
        <v>0.25</v>
      </c>
      <c r="L139" s="27">
        <v>6.2700000000000006E-2</v>
      </c>
      <c r="M139" s="27">
        <v>5.75</v>
      </c>
      <c r="N139" s="27">
        <v>5.75</v>
      </c>
      <c r="O139" s="27">
        <v>5.75</v>
      </c>
      <c r="P139" s="27">
        <v>81</v>
      </c>
      <c r="Q139" s="27">
        <v>81</v>
      </c>
      <c r="R139" s="27">
        <v>81</v>
      </c>
      <c r="S139" s="27">
        <v>2.1</v>
      </c>
      <c r="T139" s="27">
        <v>1.0900000000000001</v>
      </c>
      <c r="U139" s="27">
        <v>1.0900000000000001</v>
      </c>
      <c r="V139" s="27">
        <v>15</v>
      </c>
      <c r="W139" s="27">
        <v>1</v>
      </c>
      <c r="X139" s="27">
        <v>1</v>
      </c>
      <c r="Y139" s="27">
        <v>-0.12</v>
      </c>
      <c r="Z139" s="27">
        <v>-8.9999999999999993E-3</v>
      </c>
      <c r="AA139" s="27">
        <v>-8.9999999999999993E-3</v>
      </c>
      <c r="AB139" s="27" t="s">
        <v>44</v>
      </c>
      <c r="AC139" s="27">
        <v>31.998999999999999</v>
      </c>
      <c r="AD139" s="85">
        <v>1.5402755908922099E-5</v>
      </c>
      <c r="AE139" s="27">
        <v>2.1999999999999999E-2</v>
      </c>
      <c r="AF139" s="27">
        <v>2.94</v>
      </c>
      <c r="AG139" s="27">
        <v>3.46</v>
      </c>
      <c r="AH139" s="118">
        <v>1.6999999999999999E-9</v>
      </c>
      <c r="AI139" s="28"/>
      <c r="AJ139" s="29">
        <f t="shared" si="9"/>
        <v>0</v>
      </c>
    </row>
    <row r="140" spans="1:48" x14ac:dyDescent="0.25">
      <c r="A140" s="26" t="s">
        <v>69</v>
      </c>
      <c r="B140" s="26">
        <v>1.6991000000000001</v>
      </c>
      <c r="C140" s="27">
        <v>3.7126999999999999</v>
      </c>
      <c r="D140" s="27">
        <v>3.7126999999999999</v>
      </c>
      <c r="E140" s="27">
        <f t="shared" si="8"/>
        <v>1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1.343</v>
      </c>
      <c r="K140" s="27">
        <v>0.25</v>
      </c>
      <c r="L140" s="27">
        <v>6.2700000000000006E-2</v>
      </c>
      <c r="M140" s="27">
        <v>5.75</v>
      </c>
      <c r="N140" s="27">
        <v>5.75</v>
      </c>
      <c r="O140" s="27">
        <v>5.75</v>
      </c>
      <c r="P140" s="27">
        <v>81</v>
      </c>
      <c r="Q140" s="27">
        <v>81</v>
      </c>
      <c r="R140" s="27">
        <v>81</v>
      </c>
      <c r="S140" s="27">
        <v>2.1</v>
      </c>
      <c r="T140" s="27">
        <v>1.0900000000000001</v>
      </c>
      <c r="U140" s="27">
        <v>1.0900000000000001</v>
      </c>
      <c r="V140" s="27">
        <v>15</v>
      </c>
      <c r="W140" s="27">
        <v>1</v>
      </c>
      <c r="X140" s="27">
        <v>1</v>
      </c>
      <c r="Y140" s="27">
        <v>-0.12</v>
      </c>
      <c r="Z140" s="27">
        <v>-8.9999999999999993E-3</v>
      </c>
      <c r="AA140" s="27">
        <v>-8.9999999999999993E-3</v>
      </c>
      <c r="AB140" s="27" t="s">
        <v>45</v>
      </c>
      <c r="AC140" s="27">
        <v>44.01</v>
      </c>
      <c r="AD140" s="85">
        <v>8.9625087063364713E-6</v>
      </c>
      <c r="AE140" s="27">
        <v>0.22500000000000001</v>
      </c>
      <c r="AF140" s="27">
        <v>3.24</v>
      </c>
      <c r="AG140" s="27">
        <v>3.3</v>
      </c>
      <c r="AH140" s="118">
        <v>6.3299999999999999E-10</v>
      </c>
      <c r="AI140" s="28"/>
      <c r="AJ140" s="29">
        <f t="shared" si="9"/>
        <v>0</v>
      </c>
    </row>
    <row r="141" spans="1:48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1.343</v>
      </c>
      <c r="K141" s="27">
        <v>0.25</v>
      </c>
      <c r="L141" s="27">
        <v>6.2700000000000006E-2</v>
      </c>
      <c r="M141" s="27">
        <v>5.75</v>
      </c>
      <c r="N141" s="27">
        <v>5.75</v>
      </c>
      <c r="O141" s="27">
        <v>5.75</v>
      </c>
      <c r="P141" s="27">
        <v>81</v>
      </c>
      <c r="Q141" s="27">
        <v>81</v>
      </c>
      <c r="R141" s="27">
        <v>81</v>
      </c>
      <c r="S141" s="27">
        <v>2.1</v>
      </c>
      <c r="T141" s="27">
        <v>1.0900000000000001</v>
      </c>
      <c r="U141" s="27">
        <v>1.0900000000000001</v>
      </c>
      <c r="V141" s="27">
        <v>15</v>
      </c>
      <c r="W141" s="27">
        <v>1</v>
      </c>
      <c r="X141" s="27">
        <v>1</v>
      </c>
      <c r="Y141" s="27">
        <v>-0.12</v>
      </c>
      <c r="Z141" s="27">
        <v>-8.9999999999999993E-3</v>
      </c>
      <c r="AA141" s="27">
        <v>-8.9999999999999993E-3</v>
      </c>
      <c r="AB141" s="27" t="s">
        <v>46</v>
      </c>
      <c r="AC141" s="27">
        <v>28</v>
      </c>
      <c r="AD141" s="85">
        <v>1.4859953853764374E-5</v>
      </c>
      <c r="AE141" s="27">
        <v>3.6999999999999998E-2</v>
      </c>
      <c r="AF141" s="27">
        <v>3.13</v>
      </c>
      <c r="AG141" s="27">
        <v>3.64</v>
      </c>
      <c r="AH141" s="126">
        <v>4.1200000000000002E-10</v>
      </c>
      <c r="AI141" s="28"/>
      <c r="AJ141" s="29">
        <f t="shared" si="9"/>
        <v>0</v>
      </c>
      <c r="AU141" s="44"/>
      <c r="AV141" s="44"/>
    </row>
    <row r="142" spans="1:48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1.343</v>
      </c>
      <c r="K142" s="27">
        <v>0.25</v>
      </c>
      <c r="L142" s="27">
        <v>6.2700000000000006E-2</v>
      </c>
      <c r="M142" s="27">
        <v>5.75</v>
      </c>
      <c r="N142" s="27">
        <v>5.75</v>
      </c>
      <c r="O142" s="27">
        <v>5.75</v>
      </c>
      <c r="P142" s="27">
        <v>81</v>
      </c>
      <c r="Q142" s="27">
        <v>81</v>
      </c>
      <c r="R142" s="27">
        <v>81</v>
      </c>
      <c r="S142" s="27">
        <v>2.1</v>
      </c>
      <c r="T142" s="27">
        <v>1.0900000000000001</v>
      </c>
      <c r="U142" s="27">
        <v>1.0900000000000001</v>
      </c>
      <c r="V142" s="27">
        <v>15</v>
      </c>
      <c r="W142" s="27">
        <v>1</v>
      </c>
      <c r="X142" s="27">
        <v>1</v>
      </c>
      <c r="Y142" s="27">
        <v>-0.12</v>
      </c>
      <c r="Z142" s="27">
        <v>-8.9999999999999993E-3</v>
      </c>
      <c r="AA142" s="27">
        <v>-8.9999999999999993E-3</v>
      </c>
      <c r="AB142" s="27" t="s">
        <v>47</v>
      </c>
      <c r="AC142" s="27">
        <v>16.04</v>
      </c>
      <c r="AD142" s="85">
        <v>1.6328551327402565E-5</v>
      </c>
      <c r="AE142" s="27">
        <v>1.0999999999999999E-2</v>
      </c>
      <c r="AF142" s="27">
        <v>3.25</v>
      </c>
      <c r="AG142" s="27">
        <v>3.8</v>
      </c>
      <c r="AH142" s="126">
        <v>1.4600000000000001E-10</v>
      </c>
      <c r="AI142" s="28"/>
      <c r="AJ142" s="29">
        <f t="shared" si="9"/>
        <v>0</v>
      </c>
      <c r="AN142" s="44"/>
      <c r="AO142" s="44"/>
      <c r="AS142" s="44"/>
      <c r="AT142" s="44"/>
    </row>
    <row r="143" spans="1:48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1.343</v>
      </c>
      <c r="K143" s="27">
        <v>0.25</v>
      </c>
      <c r="L143" s="27">
        <v>6.2700000000000006E-2</v>
      </c>
      <c r="M143" s="27">
        <v>5.75</v>
      </c>
      <c r="N143" s="27">
        <v>5.75</v>
      </c>
      <c r="O143" s="27">
        <v>5.75</v>
      </c>
      <c r="P143" s="27">
        <v>81</v>
      </c>
      <c r="Q143" s="27">
        <v>81</v>
      </c>
      <c r="R143" s="27">
        <v>81</v>
      </c>
      <c r="S143" s="27">
        <v>2.1</v>
      </c>
      <c r="T143" s="27">
        <v>1.0900000000000001</v>
      </c>
      <c r="U143" s="27">
        <v>1.0900000000000001</v>
      </c>
      <c r="V143" s="27">
        <v>15</v>
      </c>
      <c r="W143" s="27">
        <v>1</v>
      </c>
      <c r="X143" s="27">
        <v>1</v>
      </c>
      <c r="Y143" s="27">
        <v>-0.12</v>
      </c>
      <c r="Z143" s="27">
        <v>-8.9999999999999993E-3</v>
      </c>
      <c r="AA143" s="27">
        <v>-8.9999999999999993E-3</v>
      </c>
      <c r="AB143" s="27" t="s">
        <v>48</v>
      </c>
      <c r="AC143" s="27">
        <v>28.05</v>
      </c>
      <c r="AD143" s="27">
        <v>8.597859657763983E-6</v>
      </c>
      <c r="AE143" s="27">
        <v>8.6999999999999994E-2</v>
      </c>
      <c r="AF143" s="27">
        <v>3.59</v>
      </c>
      <c r="AG143" s="27">
        <v>3.9</v>
      </c>
      <c r="AH143" s="126">
        <v>5.1799999999999998E-11</v>
      </c>
      <c r="AI143" s="28"/>
      <c r="AJ143" s="30">
        <f>AH143*10000*(AI143)*10000000000</f>
        <v>0</v>
      </c>
    </row>
    <row r="144" spans="1:48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1.343</v>
      </c>
      <c r="K144" s="27">
        <v>0.25</v>
      </c>
      <c r="L144" s="27">
        <v>6.2700000000000006E-2</v>
      </c>
      <c r="M144" s="27">
        <v>5.75</v>
      </c>
      <c r="N144" s="27">
        <v>5.75</v>
      </c>
      <c r="O144" s="27">
        <v>5.75</v>
      </c>
      <c r="P144" s="27">
        <v>81</v>
      </c>
      <c r="Q144" s="27">
        <v>81</v>
      </c>
      <c r="R144" s="27">
        <v>81</v>
      </c>
      <c r="S144" s="27">
        <v>2.1</v>
      </c>
      <c r="T144" s="27">
        <v>1.0900000000000001</v>
      </c>
      <c r="U144" s="27">
        <v>1.0900000000000001</v>
      </c>
      <c r="V144" s="27">
        <v>15</v>
      </c>
      <c r="W144" s="27">
        <v>1</v>
      </c>
      <c r="X144" s="27">
        <v>1</v>
      </c>
      <c r="Y144" s="27">
        <v>-0.12</v>
      </c>
      <c r="Z144" s="27">
        <v>-8.9999999999999993E-3</v>
      </c>
      <c r="AA144" s="27">
        <v>-8.9999999999999993E-3</v>
      </c>
      <c r="AB144" s="27" t="s">
        <v>49</v>
      </c>
      <c r="AC144" s="27">
        <v>30.07</v>
      </c>
      <c r="AD144" s="27">
        <v>7.4674534117532306E-6</v>
      </c>
      <c r="AE144" s="27">
        <v>9.9000000000000005E-2</v>
      </c>
      <c r="AF144" s="27">
        <v>3.72</v>
      </c>
      <c r="AG144" s="27">
        <v>4</v>
      </c>
      <c r="AH144" s="126">
        <v>2.7699999999999999E-11</v>
      </c>
      <c r="AI144" s="28"/>
      <c r="AJ144" s="30">
        <f>AH144*10000*(AI144)*10000000000</f>
        <v>0</v>
      </c>
    </row>
    <row r="145" spans="1:48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1.343</v>
      </c>
      <c r="K145" s="27">
        <v>0.25</v>
      </c>
      <c r="L145" s="27">
        <v>6.2700000000000006E-2</v>
      </c>
      <c r="M145" s="27">
        <v>5.75</v>
      </c>
      <c r="N145" s="27">
        <v>5.75</v>
      </c>
      <c r="O145" s="27">
        <v>5.75</v>
      </c>
      <c r="P145" s="27">
        <v>81</v>
      </c>
      <c r="Q145" s="27">
        <v>81</v>
      </c>
      <c r="R145" s="27">
        <v>81</v>
      </c>
      <c r="S145" s="27">
        <v>2.1</v>
      </c>
      <c r="T145" s="27">
        <v>1.0900000000000001</v>
      </c>
      <c r="U145" s="27">
        <v>1.0900000000000001</v>
      </c>
      <c r="V145" s="27">
        <v>15</v>
      </c>
      <c r="W145" s="27">
        <v>1</v>
      </c>
      <c r="X145" s="27">
        <v>1</v>
      </c>
      <c r="Y145" s="27">
        <v>-0.12</v>
      </c>
      <c r="Z145" s="27">
        <v>-8.9999999999999993E-3</v>
      </c>
      <c r="AA145" s="27">
        <v>-8.9999999999999993E-3</v>
      </c>
      <c r="AB145" s="27" t="s">
        <v>50</v>
      </c>
      <c r="AC145" s="27">
        <v>42.08</v>
      </c>
      <c r="AD145" s="27">
        <v>4.9578486170417476E-6</v>
      </c>
      <c r="AE145" s="27">
        <v>0.14199999999999999</v>
      </c>
      <c r="AF145" s="27">
        <v>4.03</v>
      </c>
      <c r="AG145" s="27">
        <v>4.5</v>
      </c>
      <c r="AH145" s="126">
        <v>5.3999999999999996E-12</v>
      </c>
      <c r="AI145" s="28"/>
      <c r="AJ145" s="30">
        <f t="shared" si="9"/>
        <v>0</v>
      </c>
    </row>
    <row r="146" spans="1:48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1.343</v>
      </c>
      <c r="K146" s="27">
        <v>0.25</v>
      </c>
      <c r="L146" s="27">
        <v>6.2700000000000006E-2</v>
      </c>
      <c r="M146" s="27">
        <v>5.75</v>
      </c>
      <c r="N146" s="27">
        <v>5.75</v>
      </c>
      <c r="O146" s="27">
        <v>5.75</v>
      </c>
      <c r="P146" s="27">
        <v>81</v>
      </c>
      <c r="Q146" s="27">
        <v>81</v>
      </c>
      <c r="R146" s="27">
        <v>81</v>
      </c>
      <c r="S146" s="27">
        <v>2.1</v>
      </c>
      <c r="T146" s="27">
        <v>1.0900000000000001</v>
      </c>
      <c r="U146" s="27">
        <v>1.0900000000000001</v>
      </c>
      <c r="V146" s="27">
        <v>15</v>
      </c>
      <c r="W146" s="27">
        <v>1</v>
      </c>
      <c r="X146" s="27">
        <v>1</v>
      </c>
      <c r="Y146" s="27">
        <v>-0.12</v>
      </c>
      <c r="Z146" s="27">
        <v>-8.9999999999999993E-3</v>
      </c>
      <c r="AA146" s="27">
        <v>-8.9999999999999993E-3</v>
      </c>
      <c r="AB146" s="27" t="s">
        <v>51</v>
      </c>
      <c r="AC146" s="27">
        <v>44.1</v>
      </c>
      <c r="AD146" s="27">
        <v>4.5187843755253608E-6</v>
      </c>
      <c r="AE146" s="27">
        <v>0.152</v>
      </c>
      <c r="AF146" s="27">
        <v>4.16</v>
      </c>
      <c r="AG146" s="27">
        <v>4.3</v>
      </c>
      <c r="AH146" s="126">
        <v>3.3000000000000001E-13</v>
      </c>
      <c r="AI146" s="28"/>
      <c r="AJ146" s="30">
        <f t="shared" si="9"/>
        <v>0</v>
      </c>
    </row>
    <row r="147" spans="1:48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1.343</v>
      </c>
      <c r="K147" s="27">
        <v>0.25</v>
      </c>
      <c r="L147" s="27">
        <v>6.2700000000000006E-2</v>
      </c>
      <c r="M147" s="27">
        <v>5.75</v>
      </c>
      <c r="N147" s="27">
        <v>5.75</v>
      </c>
      <c r="O147" s="27">
        <v>5.75</v>
      </c>
      <c r="P147" s="27">
        <v>81</v>
      </c>
      <c r="Q147" s="27">
        <v>81</v>
      </c>
      <c r="R147" s="27">
        <v>81</v>
      </c>
      <c r="S147" s="27">
        <v>2.1</v>
      </c>
      <c r="T147" s="27">
        <v>1.0900000000000001</v>
      </c>
      <c r="U147" s="27">
        <v>1.0900000000000001</v>
      </c>
      <c r="V147" s="27">
        <v>15</v>
      </c>
      <c r="W147" s="27">
        <v>1</v>
      </c>
      <c r="X147" s="27">
        <v>1</v>
      </c>
      <c r="Y147" s="27">
        <v>-0.12</v>
      </c>
      <c r="Z147" s="27">
        <v>-8.9999999999999993E-3</v>
      </c>
      <c r="AA147" s="27">
        <v>-8.9999999999999993E-3</v>
      </c>
      <c r="AB147" s="27" t="s">
        <v>52</v>
      </c>
      <c r="AC147" s="27">
        <v>58.12</v>
      </c>
      <c r="AD147" s="27">
        <v>2.9135357642312415E-6</v>
      </c>
      <c r="AE147" s="27">
        <v>0.2</v>
      </c>
      <c r="AF147" s="27">
        <v>4.5199999999999996</v>
      </c>
      <c r="AG147" s="27">
        <v>4.5</v>
      </c>
      <c r="AH147" s="118">
        <v>1.12E-13</v>
      </c>
      <c r="AI147" s="28"/>
      <c r="AJ147" s="30"/>
    </row>
    <row r="148" spans="1:48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1.343</v>
      </c>
      <c r="K148" s="27">
        <v>0.25</v>
      </c>
      <c r="L148" s="27">
        <v>6.2700000000000006E-2</v>
      </c>
      <c r="M148" s="27">
        <v>5.75</v>
      </c>
      <c r="N148" s="27">
        <v>5.75</v>
      </c>
      <c r="O148" s="27">
        <v>5.75</v>
      </c>
      <c r="P148" s="27">
        <v>81</v>
      </c>
      <c r="Q148" s="27">
        <v>81</v>
      </c>
      <c r="R148" s="27">
        <v>81</v>
      </c>
      <c r="S148" s="27">
        <v>2.1</v>
      </c>
      <c r="T148" s="27">
        <v>1.0900000000000001</v>
      </c>
      <c r="U148" s="27">
        <v>1.0900000000000001</v>
      </c>
      <c r="V148" s="27">
        <v>15</v>
      </c>
      <c r="W148" s="27">
        <v>1</v>
      </c>
      <c r="X148" s="27">
        <v>1</v>
      </c>
      <c r="Y148" s="27">
        <v>-0.12</v>
      </c>
      <c r="Z148" s="27">
        <v>-8.9999999999999993E-3</v>
      </c>
      <c r="AA148" s="27">
        <v>-8.9999999999999993E-3</v>
      </c>
      <c r="AB148" s="27" t="s">
        <v>58</v>
      </c>
      <c r="AC148" s="27"/>
      <c r="AD148" s="27">
        <v>3.1459786150702568E-6</v>
      </c>
      <c r="AE148" s="27">
        <v>0.183</v>
      </c>
      <c r="AF148" s="27">
        <v>4.8</v>
      </c>
      <c r="AG148" s="27">
        <v>4.42</v>
      </c>
      <c r="AH148" s="118">
        <v>2.4199999999999999E-22</v>
      </c>
      <c r="AI148" s="28"/>
      <c r="AJ148" s="30"/>
    </row>
    <row r="149" spans="1:48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>
        <v>2.2450000000000001</v>
      </c>
      <c r="H149" s="100">
        <v>48701</v>
      </c>
      <c r="I149" s="100">
        <v>92</v>
      </c>
      <c r="J149" s="100">
        <v>1.2633000000000001</v>
      </c>
      <c r="K149" s="100">
        <v>0.25</v>
      </c>
      <c r="L149" s="100">
        <v>6.2700000000000006E-2</v>
      </c>
      <c r="M149" s="100">
        <v>5.75</v>
      </c>
      <c r="N149" s="100">
        <v>5.75</v>
      </c>
      <c r="O149" s="100">
        <v>7.3079999999999998</v>
      </c>
      <c r="P149" s="100">
        <v>81</v>
      </c>
      <c r="Q149" s="100">
        <v>81</v>
      </c>
      <c r="R149" s="100">
        <v>117</v>
      </c>
      <c r="S149" s="100">
        <v>2.1</v>
      </c>
      <c r="T149" s="100">
        <v>2.1</v>
      </c>
      <c r="U149" s="100">
        <v>1.746</v>
      </c>
      <c r="V149" s="100">
        <v>15</v>
      </c>
      <c r="W149" s="100">
        <v>15</v>
      </c>
      <c r="X149" s="100">
        <v>35.450000000000003</v>
      </c>
      <c r="Y149" s="100">
        <v>-0.20050000000000001</v>
      </c>
      <c r="Z149" s="100">
        <v>-0.20050000000000001</v>
      </c>
      <c r="AA149" s="100">
        <v>-0.1638</v>
      </c>
      <c r="AB149" s="100" t="s">
        <v>42</v>
      </c>
      <c r="AC149" s="100">
        <v>4.0019999999999998</v>
      </c>
      <c r="AD149" s="101">
        <v>1.213598928416634E-4</v>
      </c>
      <c r="AE149" s="100">
        <v>-0.39</v>
      </c>
      <c r="AF149" s="100">
        <v>2.66</v>
      </c>
      <c r="AG149" s="100">
        <v>2.6</v>
      </c>
      <c r="AH149" s="121"/>
      <c r="AI149" s="102"/>
      <c r="AJ149" s="103">
        <f t="shared" ref="AJ149:AJ170" si="10">AH149*10000*(AI149)*10000000000</f>
        <v>0</v>
      </c>
      <c r="AN149"/>
      <c r="AO149"/>
    </row>
    <row r="150" spans="1:48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>
        <v>2.2450000000000001</v>
      </c>
      <c r="H150" s="100">
        <v>48701</v>
      </c>
      <c r="I150" s="100">
        <v>92</v>
      </c>
      <c r="J150" s="100">
        <v>1.2633000000000001</v>
      </c>
      <c r="K150" s="100">
        <v>0.25</v>
      </c>
      <c r="L150" s="100">
        <v>6.2700000000000006E-2</v>
      </c>
      <c r="M150" s="100">
        <v>5.75</v>
      </c>
      <c r="N150" s="100">
        <v>5.75</v>
      </c>
      <c r="O150" s="100">
        <v>7.3079999999999998</v>
      </c>
      <c r="P150" s="100">
        <v>81</v>
      </c>
      <c r="Q150" s="100">
        <v>81</v>
      </c>
      <c r="R150" s="100">
        <v>117</v>
      </c>
      <c r="S150" s="100">
        <v>2.1</v>
      </c>
      <c r="T150" s="100">
        <v>2.1</v>
      </c>
      <c r="U150" s="100">
        <v>1.746</v>
      </c>
      <c r="V150" s="100">
        <v>15</v>
      </c>
      <c r="W150" s="100">
        <v>15</v>
      </c>
      <c r="X150" s="100">
        <v>35.450000000000003</v>
      </c>
      <c r="Y150" s="100">
        <v>-0.20050000000000001</v>
      </c>
      <c r="Z150" s="100">
        <v>-0.20050000000000001</v>
      </c>
      <c r="AA150" s="100">
        <v>-0.1638</v>
      </c>
      <c r="AB150" s="100" t="s">
        <v>43</v>
      </c>
      <c r="AC150" s="100">
        <v>2.0099999999999998</v>
      </c>
      <c r="AD150" s="101">
        <v>1.0828692705685033E-4</v>
      </c>
      <c r="AE150" s="100">
        <v>-0.217</v>
      </c>
      <c r="AF150" s="100">
        <v>3.13</v>
      </c>
      <c r="AG150" s="100">
        <v>2.89</v>
      </c>
      <c r="AH150" s="121"/>
      <c r="AI150" s="102"/>
      <c r="AJ150" s="103">
        <f t="shared" si="10"/>
        <v>0</v>
      </c>
      <c r="AN150"/>
      <c r="AO150"/>
    </row>
    <row r="151" spans="1:48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>
        <v>2.2450000000000001</v>
      </c>
      <c r="H151" s="100">
        <v>48701</v>
      </c>
      <c r="I151" s="100">
        <v>92</v>
      </c>
      <c r="J151" s="100">
        <v>1.2633000000000001</v>
      </c>
      <c r="K151" s="100">
        <v>0.25</v>
      </c>
      <c r="L151" s="100">
        <v>6.2700000000000006E-2</v>
      </c>
      <c r="M151" s="100">
        <v>5.75</v>
      </c>
      <c r="N151" s="100">
        <v>5.75</v>
      </c>
      <c r="O151" s="100">
        <v>7.3079999999999998</v>
      </c>
      <c r="P151" s="100">
        <v>81</v>
      </c>
      <c r="Q151" s="100">
        <v>81</v>
      </c>
      <c r="R151" s="100">
        <v>117</v>
      </c>
      <c r="S151" s="100">
        <v>2.1</v>
      </c>
      <c r="T151" s="100">
        <v>2.1</v>
      </c>
      <c r="U151" s="100">
        <v>1.746</v>
      </c>
      <c r="V151" s="100">
        <v>15</v>
      </c>
      <c r="W151" s="100">
        <v>15</v>
      </c>
      <c r="X151" s="100">
        <v>35.450000000000003</v>
      </c>
      <c r="Y151" s="100">
        <v>-0.20050000000000001</v>
      </c>
      <c r="Z151" s="100">
        <v>-0.20050000000000001</v>
      </c>
      <c r="AA151" s="100">
        <v>-0.1638</v>
      </c>
      <c r="AB151" s="100" t="s">
        <v>44</v>
      </c>
      <c r="AC151" s="100">
        <v>31.998999999999999</v>
      </c>
      <c r="AD151" s="101">
        <v>1.5402755908922099E-5</v>
      </c>
      <c r="AE151" s="100">
        <v>2.1999999999999999E-2</v>
      </c>
      <c r="AF151" s="100">
        <v>2.94</v>
      </c>
      <c r="AG151" s="100">
        <v>3.46</v>
      </c>
      <c r="AH151" s="121">
        <v>1.1E-12</v>
      </c>
      <c r="AI151" s="102"/>
      <c r="AJ151" s="103">
        <f t="shared" si="10"/>
        <v>0</v>
      </c>
      <c r="AN151"/>
      <c r="AO151"/>
    </row>
    <row r="152" spans="1:48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>
        <v>2.2450000000000001</v>
      </c>
      <c r="H152" s="100">
        <v>48701</v>
      </c>
      <c r="I152" s="100">
        <v>92</v>
      </c>
      <c r="J152" s="100">
        <v>1.2633000000000001</v>
      </c>
      <c r="K152" s="100">
        <v>0.25</v>
      </c>
      <c r="L152" s="100">
        <v>6.2700000000000006E-2</v>
      </c>
      <c r="M152" s="100">
        <v>5.75</v>
      </c>
      <c r="N152" s="100">
        <v>5.75</v>
      </c>
      <c r="O152" s="100">
        <v>7.3079999999999998</v>
      </c>
      <c r="P152" s="100">
        <v>81</v>
      </c>
      <c r="Q152" s="100">
        <v>81</v>
      </c>
      <c r="R152" s="100">
        <v>117</v>
      </c>
      <c r="S152" s="100">
        <v>2.1</v>
      </c>
      <c r="T152" s="100">
        <v>2.1</v>
      </c>
      <c r="U152" s="100">
        <v>1.746</v>
      </c>
      <c r="V152" s="100">
        <v>15</v>
      </c>
      <c r="W152" s="100">
        <v>15</v>
      </c>
      <c r="X152" s="100">
        <v>35.450000000000003</v>
      </c>
      <c r="Y152" s="100">
        <v>-0.20050000000000001</v>
      </c>
      <c r="Z152" s="100">
        <v>-0.20050000000000001</v>
      </c>
      <c r="AA152" s="100">
        <v>-0.1638</v>
      </c>
      <c r="AB152" s="100" t="s">
        <v>45</v>
      </c>
      <c r="AC152" s="100">
        <v>44.01</v>
      </c>
      <c r="AD152" s="101">
        <v>8.9625087063364713E-6</v>
      </c>
      <c r="AE152" s="100">
        <v>0.22500000000000001</v>
      </c>
      <c r="AF152" s="100">
        <v>3.24</v>
      </c>
      <c r="AG152" s="100">
        <v>3.3</v>
      </c>
      <c r="AH152" s="121">
        <v>6.5700000000000003E-13</v>
      </c>
      <c r="AI152" s="102"/>
      <c r="AJ152" s="103">
        <f t="shared" si="10"/>
        <v>0</v>
      </c>
      <c r="AN152"/>
      <c r="AO152"/>
    </row>
    <row r="153" spans="1:48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>
        <v>2.2450000000000001</v>
      </c>
      <c r="H153" s="100">
        <v>48701</v>
      </c>
      <c r="I153" s="100">
        <v>92</v>
      </c>
      <c r="J153" s="100">
        <v>1.2633000000000001</v>
      </c>
      <c r="K153" s="100">
        <v>0.25</v>
      </c>
      <c r="L153" s="100">
        <v>6.2700000000000006E-2</v>
      </c>
      <c r="M153" s="100">
        <v>5.75</v>
      </c>
      <c r="N153" s="100">
        <v>5.75</v>
      </c>
      <c r="O153" s="100">
        <v>7.3079999999999998</v>
      </c>
      <c r="P153" s="100">
        <v>81</v>
      </c>
      <c r="Q153" s="100">
        <v>81</v>
      </c>
      <c r="R153" s="100">
        <v>117</v>
      </c>
      <c r="S153" s="100">
        <v>2.1</v>
      </c>
      <c r="T153" s="100">
        <v>2.1</v>
      </c>
      <c r="U153" s="100">
        <v>1.746</v>
      </c>
      <c r="V153" s="100">
        <v>15</v>
      </c>
      <c r="W153" s="100">
        <v>15</v>
      </c>
      <c r="X153" s="100">
        <v>35.450000000000003</v>
      </c>
      <c r="Y153" s="100">
        <v>-0.20050000000000001</v>
      </c>
      <c r="Z153" s="100">
        <v>-0.20050000000000001</v>
      </c>
      <c r="AA153" s="100">
        <v>-0.1638</v>
      </c>
      <c r="AB153" s="100" t="s">
        <v>46</v>
      </c>
      <c r="AC153" s="100">
        <v>28</v>
      </c>
      <c r="AD153" s="101">
        <v>1.4859953853764374E-5</v>
      </c>
      <c r="AE153" s="100">
        <v>3.6999999999999998E-2</v>
      </c>
      <c r="AF153" s="100">
        <v>3.13</v>
      </c>
      <c r="AG153" s="100">
        <v>3.64</v>
      </c>
      <c r="AH153" s="128">
        <v>2E-14</v>
      </c>
      <c r="AI153" s="102"/>
      <c r="AJ153" s="103">
        <f t="shared" si="10"/>
        <v>0</v>
      </c>
      <c r="AN153"/>
      <c r="AO153"/>
      <c r="AU153" s="108"/>
      <c r="AV153" s="108"/>
    </row>
    <row r="154" spans="1:48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>
        <v>2.2450000000000001</v>
      </c>
      <c r="H154" s="100">
        <v>48701</v>
      </c>
      <c r="I154" s="100">
        <v>92</v>
      </c>
      <c r="J154" s="100">
        <v>1.2633000000000001</v>
      </c>
      <c r="K154" s="100">
        <v>0.25</v>
      </c>
      <c r="L154" s="100">
        <v>6.2700000000000006E-2</v>
      </c>
      <c r="M154" s="100">
        <v>5.75</v>
      </c>
      <c r="N154" s="100">
        <v>5.75</v>
      </c>
      <c r="O154" s="100">
        <v>7.3079999999999998</v>
      </c>
      <c r="P154" s="100">
        <v>81</v>
      </c>
      <c r="Q154" s="100">
        <v>81</v>
      </c>
      <c r="R154" s="100">
        <v>117</v>
      </c>
      <c r="S154" s="100">
        <v>2.1</v>
      </c>
      <c r="T154" s="100">
        <v>2.1</v>
      </c>
      <c r="U154" s="100">
        <v>1.746</v>
      </c>
      <c r="V154" s="100">
        <v>15</v>
      </c>
      <c r="W154" s="100">
        <v>15</v>
      </c>
      <c r="X154" s="100">
        <v>35.450000000000003</v>
      </c>
      <c r="Y154" s="100">
        <v>-0.20050000000000001</v>
      </c>
      <c r="Z154" s="100">
        <v>-0.20050000000000001</v>
      </c>
      <c r="AA154" s="100">
        <v>-0.1638</v>
      </c>
      <c r="AB154" s="100" t="s">
        <v>47</v>
      </c>
      <c r="AC154" s="100">
        <v>16.04</v>
      </c>
      <c r="AD154" s="101">
        <v>1.6328551327402565E-5</v>
      </c>
      <c r="AE154" s="100">
        <v>1.0999999999999999E-2</v>
      </c>
      <c r="AF154" s="100">
        <v>3.25</v>
      </c>
      <c r="AG154" s="100">
        <v>3.8</v>
      </c>
      <c r="AH154" s="128">
        <v>1.58E-16</v>
      </c>
      <c r="AI154" s="102"/>
      <c r="AJ154" s="103">
        <f t="shared" si="10"/>
        <v>0</v>
      </c>
      <c r="AN154" s="44"/>
      <c r="AO154" s="44"/>
      <c r="AS154" s="108"/>
      <c r="AT154" s="108"/>
    </row>
    <row r="155" spans="1:48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>
        <v>2.2450000000000001</v>
      </c>
      <c r="H155" s="100">
        <v>48701</v>
      </c>
      <c r="I155" s="100">
        <v>92</v>
      </c>
      <c r="J155" s="100">
        <v>1.2633000000000001</v>
      </c>
      <c r="K155" s="100">
        <v>0.25</v>
      </c>
      <c r="L155" s="100">
        <v>6.2700000000000006E-2</v>
      </c>
      <c r="M155" s="100">
        <v>5.75</v>
      </c>
      <c r="N155" s="100">
        <v>5.75</v>
      </c>
      <c r="O155" s="100">
        <v>7.3079999999999998</v>
      </c>
      <c r="P155" s="100">
        <v>81</v>
      </c>
      <c r="Q155" s="100">
        <v>81</v>
      </c>
      <c r="R155" s="100">
        <v>117</v>
      </c>
      <c r="S155" s="100">
        <v>2.1</v>
      </c>
      <c r="T155" s="100">
        <v>2.1</v>
      </c>
      <c r="U155" s="100">
        <v>1.746</v>
      </c>
      <c r="V155" s="100">
        <v>15</v>
      </c>
      <c r="W155" s="100">
        <v>15</v>
      </c>
      <c r="X155" s="100">
        <v>35.450000000000003</v>
      </c>
      <c r="Y155" s="100">
        <v>-0.20050000000000001</v>
      </c>
      <c r="Z155" s="100">
        <v>-0.20050000000000001</v>
      </c>
      <c r="AA155" s="100">
        <v>-0.1638</v>
      </c>
      <c r="AB155" s="100" t="s">
        <v>48</v>
      </c>
      <c r="AC155" s="100">
        <v>28.05</v>
      </c>
      <c r="AD155" s="100">
        <v>8.597859657763983E-6</v>
      </c>
      <c r="AE155" s="100">
        <v>8.6999999999999994E-2</v>
      </c>
      <c r="AF155" s="100">
        <v>3.59</v>
      </c>
      <c r="AG155" s="100">
        <v>3.9</v>
      </c>
      <c r="AH155" s="128"/>
      <c r="AI155" s="102"/>
      <c r="AJ155" s="109">
        <f t="shared" si="10"/>
        <v>0</v>
      </c>
      <c r="AN155"/>
      <c r="AO155"/>
    </row>
    <row r="156" spans="1:48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>
        <v>2.2450000000000001</v>
      </c>
      <c r="H156" s="100">
        <v>48701</v>
      </c>
      <c r="I156" s="100">
        <v>92</v>
      </c>
      <c r="J156" s="100">
        <v>1.2633000000000001</v>
      </c>
      <c r="K156" s="100">
        <v>0.25</v>
      </c>
      <c r="L156" s="100">
        <v>6.2700000000000006E-2</v>
      </c>
      <c r="M156" s="100">
        <v>5.75</v>
      </c>
      <c r="N156" s="100">
        <v>5.75</v>
      </c>
      <c r="O156" s="100">
        <v>7.3079999999999998</v>
      </c>
      <c r="P156" s="100">
        <v>81</v>
      </c>
      <c r="Q156" s="100">
        <v>81</v>
      </c>
      <c r="R156" s="100">
        <v>117</v>
      </c>
      <c r="S156" s="100">
        <v>2.1</v>
      </c>
      <c r="T156" s="100">
        <v>2.1</v>
      </c>
      <c r="U156" s="100">
        <v>1.746</v>
      </c>
      <c r="V156" s="100">
        <v>15</v>
      </c>
      <c r="W156" s="100">
        <v>15</v>
      </c>
      <c r="X156" s="100">
        <v>35.450000000000003</v>
      </c>
      <c r="Y156" s="100">
        <v>-0.20050000000000001</v>
      </c>
      <c r="Z156" s="100">
        <v>-0.20050000000000001</v>
      </c>
      <c r="AA156" s="100">
        <v>-0.1638</v>
      </c>
      <c r="AB156" s="100" t="s">
        <v>49</v>
      </c>
      <c r="AC156" s="100">
        <v>30.07</v>
      </c>
      <c r="AD156" s="100">
        <v>7.4674534117532306E-6</v>
      </c>
      <c r="AE156" s="100">
        <v>9.9000000000000005E-2</v>
      </c>
      <c r="AF156" s="100">
        <v>3.72</v>
      </c>
      <c r="AG156" s="100">
        <v>4</v>
      </c>
      <c r="AH156" s="128"/>
      <c r="AI156" s="102"/>
      <c r="AJ156" s="109">
        <f>AH156*10000*(AI156)*10000000000</f>
        <v>0</v>
      </c>
      <c r="AN156"/>
      <c r="AO156"/>
    </row>
    <row r="157" spans="1:48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>
        <v>2.2450000000000001</v>
      </c>
      <c r="H157" s="100">
        <v>48701</v>
      </c>
      <c r="I157" s="100">
        <v>92</v>
      </c>
      <c r="J157" s="100">
        <v>1.2633000000000001</v>
      </c>
      <c r="K157" s="100">
        <v>0.25</v>
      </c>
      <c r="L157" s="100">
        <v>6.2700000000000006E-2</v>
      </c>
      <c r="M157" s="100">
        <v>5.75</v>
      </c>
      <c r="N157" s="100">
        <v>5.75</v>
      </c>
      <c r="O157" s="100">
        <v>7.3079999999999998</v>
      </c>
      <c r="P157" s="100">
        <v>81</v>
      </c>
      <c r="Q157" s="100">
        <v>81</v>
      </c>
      <c r="R157" s="100">
        <v>117</v>
      </c>
      <c r="S157" s="100">
        <v>2.1</v>
      </c>
      <c r="T157" s="100">
        <v>2.1</v>
      </c>
      <c r="U157" s="100">
        <v>1.746</v>
      </c>
      <c r="V157" s="100">
        <v>15</v>
      </c>
      <c r="W157" s="100">
        <v>15</v>
      </c>
      <c r="X157" s="100">
        <v>35.450000000000003</v>
      </c>
      <c r="Y157" s="100">
        <v>-0.20050000000000001</v>
      </c>
      <c r="Z157" s="100">
        <v>-0.20050000000000001</v>
      </c>
      <c r="AA157" s="100">
        <v>-0.1638</v>
      </c>
      <c r="AB157" s="100" t="s">
        <v>50</v>
      </c>
      <c r="AC157" s="100">
        <v>42.08</v>
      </c>
      <c r="AD157" s="100">
        <v>4.9578486170417476E-6</v>
      </c>
      <c r="AE157" s="100">
        <v>0.14199999999999999</v>
      </c>
      <c r="AF157" s="100">
        <v>4.03</v>
      </c>
      <c r="AG157" s="100">
        <v>4.5</v>
      </c>
      <c r="AH157" s="128"/>
      <c r="AI157" s="102"/>
      <c r="AJ157" s="109">
        <f>AH157*10000*(AI157)*10000000000</f>
        <v>0</v>
      </c>
      <c r="AN157"/>
      <c r="AO157"/>
    </row>
    <row r="158" spans="1:48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>
        <v>2.2450000000000001</v>
      </c>
      <c r="H158" s="100">
        <v>48701</v>
      </c>
      <c r="I158" s="100">
        <v>92</v>
      </c>
      <c r="J158" s="100">
        <v>1.2633000000000001</v>
      </c>
      <c r="K158" s="100">
        <v>0.25</v>
      </c>
      <c r="L158" s="100">
        <v>6.2700000000000006E-2</v>
      </c>
      <c r="M158" s="100">
        <v>5.75</v>
      </c>
      <c r="N158" s="100">
        <v>5.75</v>
      </c>
      <c r="O158" s="100">
        <v>7.3079999999999998</v>
      </c>
      <c r="P158" s="100">
        <v>81</v>
      </c>
      <c r="Q158" s="100">
        <v>81</v>
      </c>
      <c r="R158" s="100">
        <v>117</v>
      </c>
      <c r="S158" s="100">
        <v>2.1</v>
      </c>
      <c r="T158" s="100">
        <v>2.1</v>
      </c>
      <c r="U158" s="100">
        <v>1.746</v>
      </c>
      <c r="V158" s="100">
        <v>15</v>
      </c>
      <c r="W158" s="100">
        <v>15</v>
      </c>
      <c r="X158" s="100">
        <v>35.450000000000003</v>
      </c>
      <c r="Y158" s="100">
        <v>-0.20050000000000001</v>
      </c>
      <c r="Z158" s="100">
        <v>-0.20050000000000001</v>
      </c>
      <c r="AA158" s="100">
        <v>-0.1638</v>
      </c>
      <c r="AB158" s="100" t="s">
        <v>51</v>
      </c>
      <c r="AC158" s="100">
        <v>44.1</v>
      </c>
      <c r="AD158" s="100">
        <v>4.5187843755253608E-6</v>
      </c>
      <c r="AE158" s="100">
        <v>0.152</v>
      </c>
      <c r="AF158" s="100">
        <v>4.16</v>
      </c>
      <c r="AG158" s="100">
        <v>4.3</v>
      </c>
      <c r="AH158" s="128"/>
      <c r="AI158" s="102"/>
      <c r="AJ158" s="109">
        <f t="shared" si="10"/>
        <v>0</v>
      </c>
      <c r="AN158"/>
      <c r="AO158"/>
    </row>
    <row r="159" spans="1:48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>
        <v>2.2450000000000001</v>
      </c>
      <c r="H159" s="100">
        <v>48701</v>
      </c>
      <c r="I159" s="100">
        <v>92</v>
      </c>
      <c r="J159" s="100">
        <v>1.2633000000000001</v>
      </c>
      <c r="K159" s="100">
        <v>0.25</v>
      </c>
      <c r="L159" s="100">
        <v>6.2700000000000006E-2</v>
      </c>
      <c r="M159" s="100">
        <v>5.75</v>
      </c>
      <c r="N159" s="100">
        <v>5.75</v>
      </c>
      <c r="O159" s="100">
        <v>7.3079999999999998</v>
      </c>
      <c r="P159" s="100">
        <v>81</v>
      </c>
      <c r="Q159" s="100">
        <v>81</v>
      </c>
      <c r="R159" s="100">
        <v>117</v>
      </c>
      <c r="S159" s="100">
        <v>2.1</v>
      </c>
      <c r="T159" s="100">
        <v>2.1</v>
      </c>
      <c r="U159" s="100">
        <v>1.746</v>
      </c>
      <c r="V159" s="100">
        <v>15</v>
      </c>
      <c r="W159" s="100">
        <v>15</v>
      </c>
      <c r="X159" s="100">
        <v>35.450000000000003</v>
      </c>
      <c r="Y159" s="100">
        <v>-0.20050000000000001</v>
      </c>
      <c r="Z159" s="100">
        <v>-0.20050000000000001</v>
      </c>
      <c r="AA159" s="100">
        <v>-0.1638</v>
      </c>
      <c r="AB159" s="100" t="s">
        <v>52</v>
      </c>
      <c r="AC159" s="100">
        <v>58.12</v>
      </c>
      <c r="AD159" s="100">
        <v>2.9135357642312415E-6</v>
      </c>
      <c r="AE159" s="100">
        <v>0.2</v>
      </c>
      <c r="AF159" s="100">
        <v>4.5199999999999996</v>
      </c>
      <c r="AG159" s="100">
        <v>4.5</v>
      </c>
      <c r="AH159" s="121"/>
      <c r="AI159" s="102"/>
      <c r="AJ159" s="109">
        <f t="shared" si="10"/>
        <v>0</v>
      </c>
      <c r="AN159"/>
      <c r="AO159"/>
    </row>
    <row r="160" spans="1:48" x14ac:dyDescent="0.25">
      <c r="A160" s="26" t="s">
        <v>71</v>
      </c>
      <c r="B160" s="26">
        <v>1.657</v>
      </c>
      <c r="C160" s="27">
        <v>3.56</v>
      </c>
      <c r="D160" s="27">
        <v>3.6</v>
      </c>
      <c r="E160" s="27">
        <f t="shared" si="8"/>
        <v>1.0112359550561798</v>
      </c>
      <c r="F160" s="27"/>
      <c r="G160" s="27">
        <v>2.0990000000000002</v>
      </c>
      <c r="H160" s="27">
        <v>50877.440000000002</v>
      </c>
      <c r="I160" s="27">
        <v>71</v>
      </c>
      <c r="J160" s="27">
        <v>1.3746</v>
      </c>
      <c r="K160" s="27">
        <v>0.25</v>
      </c>
      <c r="L160" s="27">
        <v>6.2700000000000006E-2</v>
      </c>
      <c r="M160" s="27">
        <v>5.75</v>
      </c>
      <c r="N160" s="27">
        <v>5.75</v>
      </c>
      <c r="O160" s="27">
        <v>5.75</v>
      </c>
      <c r="P160" s="27">
        <v>81</v>
      </c>
      <c r="Q160" s="27">
        <v>81</v>
      </c>
      <c r="R160" s="27">
        <v>81</v>
      </c>
      <c r="S160" s="27">
        <v>1.4930000000000001</v>
      </c>
      <c r="T160" s="27">
        <v>1.4930000000000001</v>
      </c>
      <c r="U160" s="27">
        <v>1.4930000000000001</v>
      </c>
      <c r="V160" s="27">
        <v>15</v>
      </c>
      <c r="W160" s="27">
        <v>15</v>
      </c>
      <c r="X160" s="27">
        <v>15</v>
      </c>
      <c r="Y160" s="27">
        <v>-0.20269999999999999</v>
      </c>
      <c r="Z160" s="27">
        <v>-0.20269999999999999</v>
      </c>
      <c r="AA160" s="27">
        <v>-0.20269999999999999</v>
      </c>
      <c r="AB160" s="27" t="s">
        <v>42</v>
      </c>
      <c r="AC160" s="27">
        <v>4.0019999999999998</v>
      </c>
      <c r="AD160" s="85">
        <v>1.213598928416634E-4</v>
      </c>
      <c r="AE160" s="27">
        <v>-0.39</v>
      </c>
      <c r="AF160" s="27">
        <v>2.66</v>
      </c>
      <c r="AG160" s="27">
        <v>2.6</v>
      </c>
      <c r="AH160" s="118">
        <v>4.1600000000000002E-8</v>
      </c>
      <c r="AI160" s="28"/>
      <c r="AJ160" s="29">
        <f t="shared" si="10"/>
        <v>0</v>
      </c>
    </row>
    <row r="161" spans="1:48" x14ac:dyDescent="0.25">
      <c r="A161" s="26" t="s">
        <v>71</v>
      </c>
      <c r="B161" s="26">
        <v>1.657</v>
      </c>
      <c r="C161" s="27">
        <v>3.56</v>
      </c>
      <c r="D161" s="27">
        <v>3.62</v>
      </c>
      <c r="E161" s="27">
        <f t="shared" si="8"/>
        <v>1.0168539325842696</v>
      </c>
      <c r="F161" s="27"/>
      <c r="G161" s="27">
        <v>2.0990000000000002</v>
      </c>
      <c r="H161" s="27">
        <v>50877.440000000002</v>
      </c>
      <c r="I161" s="27">
        <v>71</v>
      </c>
      <c r="J161" s="27">
        <v>1.3746</v>
      </c>
      <c r="K161" s="27">
        <v>0.25</v>
      </c>
      <c r="L161" s="27">
        <v>6.2700000000000006E-2</v>
      </c>
      <c r="M161" s="27">
        <v>5.75</v>
      </c>
      <c r="N161" s="27">
        <v>5.75</v>
      </c>
      <c r="O161" s="27">
        <v>5.75</v>
      </c>
      <c r="P161" s="27">
        <v>81</v>
      </c>
      <c r="Q161" s="27">
        <v>81</v>
      </c>
      <c r="R161" s="27">
        <v>81</v>
      </c>
      <c r="S161" s="27">
        <v>1.4930000000000001</v>
      </c>
      <c r="T161" s="27">
        <v>1.4930000000000001</v>
      </c>
      <c r="U161" s="27">
        <v>1.4930000000000001</v>
      </c>
      <c r="V161" s="27">
        <v>15</v>
      </c>
      <c r="W161" s="27">
        <v>15</v>
      </c>
      <c r="X161" s="27">
        <v>15</v>
      </c>
      <c r="Y161" s="27">
        <v>-0.20269999999999999</v>
      </c>
      <c r="Z161" s="27">
        <v>-0.20269999999999999</v>
      </c>
      <c r="AA161" s="27">
        <v>-0.20269999999999999</v>
      </c>
      <c r="AB161" s="27" t="s">
        <v>43</v>
      </c>
      <c r="AC161" s="27">
        <v>2.0099999999999998</v>
      </c>
      <c r="AD161" s="85">
        <v>1.0828692705685033E-4</v>
      </c>
      <c r="AE161" s="27">
        <v>-0.217</v>
      </c>
      <c r="AF161" s="27">
        <v>3.13</v>
      </c>
      <c r="AG161" s="27">
        <v>2.89</v>
      </c>
      <c r="AH161" s="118">
        <v>2.9999999999999997E-8</v>
      </c>
      <c r="AI161" s="28"/>
      <c r="AJ161" s="29">
        <f t="shared" si="10"/>
        <v>0</v>
      </c>
    </row>
    <row r="162" spans="1:48" x14ac:dyDescent="0.25">
      <c r="A162" s="26" t="s">
        <v>71</v>
      </c>
      <c r="B162" s="26">
        <v>1.657</v>
      </c>
      <c r="C162" s="27">
        <v>3.56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1.3746</v>
      </c>
      <c r="K162" s="27">
        <v>0.25</v>
      </c>
      <c r="L162" s="27">
        <v>6.2700000000000006E-2</v>
      </c>
      <c r="M162" s="27">
        <v>5.75</v>
      </c>
      <c r="N162" s="27">
        <v>5.75</v>
      </c>
      <c r="O162" s="27">
        <v>5.75</v>
      </c>
      <c r="P162" s="27">
        <v>81</v>
      </c>
      <c r="Q162" s="27">
        <v>81</v>
      </c>
      <c r="R162" s="27">
        <v>81</v>
      </c>
      <c r="S162" s="27">
        <v>1.4930000000000001</v>
      </c>
      <c r="T162" s="27">
        <v>1.4930000000000001</v>
      </c>
      <c r="U162" s="27">
        <v>1.4930000000000001</v>
      </c>
      <c r="V162" s="27">
        <v>15</v>
      </c>
      <c r="W162" s="27">
        <v>15</v>
      </c>
      <c r="X162" s="27">
        <v>15</v>
      </c>
      <c r="Y162" s="27">
        <v>-0.20269999999999999</v>
      </c>
      <c r="Z162" s="27">
        <v>-0.20269999999999999</v>
      </c>
      <c r="AA162" s="27">
        <v>-0.20269999999999999</v>
      </c>
      <c r="AB162" s="27" t="s">
        <v>44</v>
      </c>
      <c r="AC162" s="27">
        <v>31.998999999999999</v>
      </c>
      <c r="AD162" s="85">
        <v>1.5402755908922099E-5</v>
      </c>
      <c r="AE162" s="27">
        <v>2.1999999999999999E-2</v>
      </c>
      <c r="AF162" s="27">
        <v>2.94</v>
      </c>
      <c r="AG162" s="27">
        <v>3.46</v>
      </c>
      <c r="AH162" s="118"/>
      <c r="AI162" s="28"/>
      <c r="AJ162" s="29">
        <f t="shared" si="10"/>
        <v>0</v>
      </c>
    </row>
    <row r="163" spans="1:48" x14ac:dyDescent="0.25">
      <c r="A163" s="26" t="s">
        <v>71</v>
      </c>
      <c r="B163" s="26">
        <v>1.657</v>
      </c>
      <c r="C163" s="27">
        <v>3.56</v>
      </c>
      <c r="D163" s="27">
        <v>3.65</v>
      </c>
      <c r="E163" s="27">
        <f t="shared" si="8"/>
        <v>1.0252808988764044</v>
      </c>
      <c r="F163" s="27"/>
      <c r="G163" s="27">
        <v>2.0990000000000002</v>
      </c>
      <c r="H163" s="27">
        <v>50877.440000000002</v>
      </c>
      <c r="I163" s="27">
        <v>71</v>
      </c>
      <c r="J163" s="27">
        <v>1.3746</v>
      </c>
      <c r="K163" s="27">
        <v>0.25</v>
      </c>
      <c r="L163" s="27">
        <v>6.2700000000000006E-2</v>
      </c>
      <c r="M163" s="27">
        <v>5.75</v>
      </c>
      <c r="N163" s="27">
        <v>5.75</v>
      </c>
      <c r="O163" s="27">
        <v>5.75</v>
      </c>
      <c r="P163" s="27">
        <v>81</v>
      </c>
      <c r="Q163" s="27">
        <v>81</v>
      </c>
      <c r="R163" s="27">
        <v>81</v>
      </c>
      <c r="S163" s="27">
        <v>1.4930000000000001</v>
      </c>
      <c r="T163" s="27">
        <v>1.4930000000000001</v>
      </c>
      <c r="U163" s="27">
        <v>1.4930000000000001</v>
      </c>
      <c r="V163" s="27">
        <v>15</v>
      </c>
      <c r="W163" s="27">
        <v>15</v>
      </c>
      <c r="X163" s="27">
        <v>15</v>
      </c>
      <c r="Y163" s="27">
        <v>-0.20269999999999999</v>
      </c>
      <c r="Z163" s="27">
        <v>-0.20269999999999999</v>
      </c>
      <c r="AA163" s="27">
        <v>-0.20269999999999999</v>
      </c>
      <c r="AB163" s="27" t="s">
        <v>45</v>
      </c>
      <c r="AC163" s="27">
        <v>44.01</v>
      </c>
      <c r="AD163" s="85">
        <v>8.9625087063364713E-6</v>
      </c>
      <c r="AE163" s="27">
        <v>0.22500000000000001</v>
      </c>
      <c r="AF163" s="27">
        <v>3.24</v>
      </c>
      <c r="AG163" s="27">
        <v>3.3</v>
      </c>
      <c r="AH163" s="118">
        <v>1.8E-9</v>
      </c>
      <c r="AI163" s="28"/>
      <c r="AJ163" s="29">
        <f t="shared" si="10"/>
        <v>0</v>
      </c>
    </row>
    <row r="164" spans="1:48" x14ac:dyDescent="0.25">
      <c r="A164" s="26" t="s">
        <v>71</v>
      </c>
      <c r="B164" s="26">
        <v>1.657</v>
      </c>
      <c r="C164" s="27">
        <v>3.56</v>
      </c>
      <c r="D164" s="27">
        <v>3.73</v>
      </c>
      <c r="E164" s="27">
        <f t="shared" si="8"/>
        <v>1.047752808988764</v>
      </c>
      <c r="F164" s="27"/>
      <c r="G164" s="27">
        <v>2.0990000000000002</v>
      </c>
      <c r="H164" s="27">
        <v>50877.440000000002</v>
      </c>
      <c r="I164" s="27">
        <v>71</v>
      </c>
      <c r="J164" s="27">
        <v>1.3746</v>
      </c>
      <c r="K164" s="27">
        <v>0.25</v>
      </c>
      <c r="L164" s="27">
        <v>6.2700000000000006E-2</v>
      </c>
      <c r="M164" s="27">
        <v>5.75</v>
      </c>
      <c r="N164" s="27">
        <v>5.75</v>
      </c>
      <c r="O164" s="27">
        <v>5.75</v>
      </c>
      <c r="P164" s="27">
        <v>81</v>
      </c>
      <c r="Q164" s="27">
        <v>81</v>
      </c>
      <c r="R164" s="27">
        <v>81</v>
      </c>
      <c r="S164" s="27">
        <v>1.4930000000000001</v>
      </c>
      <c r="T164" s="27">
        <v>1.4930000000000001</v>
      </c>
      <c r="U164" s="27">
        <v>1.4930000000000001</v>
      </c>
      <c r="V164" s="27">
        <v>15</v>
      </c>
      <c r="W164" s="27">
        <v>15</v>
      </c>
      <c r="X164" s="27">
        <v>15</v>
      </c>
      <c r="Y164" s="27">
        <v>-0.20269999999999999</v>
      </c>
      <c r="Z164" s="27">
        <v>-0.20269999999999999</v>
      </c>
      <c r="AA164" s="27">
        <v>-0.20269999999999999</v>
      </c>
      <c r="AB164" s="27" t="s">
        <v>46</v>
      </c>
      <c r="AC164" s="27">
        <v>28</v>
      </c>
      <c r="AD164" s="85">
        <v>1.4859953853764374E-5</v>
      </c>
      <c r="AE164" s="27">
        <v>3.6999999999999998E-2</v>
      </c>
      <c r="AF164" s="27">
        <v>3.13</v>
      </c>
      <c r="AG164" s="27">
        <v>3.64</v>
      </c>
      <c r="AH164" s="126">
        <v>1.2E-9</v>
      </c>
      <c r="AI164" s="28"/>
      <c r="AJ164" s="29">
        <f t="shared" si="10"/>
        <v>0</v>
      </c>
    </row>
    <row r="165" spans="1:48" x14ac:dyDescent="0.25">
      <c r="A165" s="26" t="s">
        <v>71</v>
      </c>
      <c r="B165" s="26">
        <v>1.657</v>
      </c>
      <c r="C165" s="27">
        <v>3.56</v>
      </c>
      <c r="D165" s="27">
        <v>3.82</v>
      </c>
      <c r="E165" s="27">
        <f t="shared" si="8"/>
        <v>1.0730337078651684</v>
      </c>
      <c r="F165" s="27"/>
      <c r="G165" s="27">
        <v>2.0990000000000002</v>
      </c>
      <c r="H165" s="27">
        <v>50877.440000000002</v>
      </c>
      <c r="I165" s="27">
        <v>71</v>
      </c>
      <c r="J165" s="27">
        <v>1.3746</v>
      </c>
      <c r="K165" s="27">
        <v>0.25</v>
      </c>
      <c r="L165" s="27">
        <v>6.2700000000000006E-2</v>
      </c>
      <c r="M165" s="27">
        <v>5.75</v>
      </c>
      <c r="N165" s="27">
        <v>5.75</v>
      </c>
      <c r="O165" s="27">
        <v>5.75</v>
      </c>
      <c r="P165" s="27">
        <v>81</v>
      </c>
      <c r="Q165" s="27">
        <v>81</v>
      </c>
      <c r="R165" s="27">
        <v>81</v>
      </c>
      <c r="S165" s="27">
        <v>1.4930000000000001</v>
      </c>
      <c r="T165" s="27">
        <v>1.4930000000000001</v>
      </c>
      <c r="U165" s="27">
        <v>1.4930000000000001</v>
      </c>
      <c r="V165" s="27">
        <v>15</v>
      </c>
      <c r="W165" s="27">
        <v>15</v>
      </c>
      <c r="X165" s="27">
        <v>15</v>
      </c>
      <c r="Y165" s="27">
        <v>-0.20269999999999999</v>
      </c>
      <c r="Z165" s="27">
        <v>-0.20269999999999999</v>
      </c>
      <c r="AA165" s="27">
        <v>-0.20269999999999999</v>
      </c>
      <c r="AB165" s="27" t="s">
        <v>47</v>
      </c>
      <c r="AC165" s="27">
        <v>16.04</v>
      </c>
      <c r="AD165" s="85">
        <v>1.6328551327402565E-5</v>
      </c>
      <c r="AE165" s="27">
        <v>1.0999999999999999E-2</v>
      </c>
      <c r="AF165" s="27">
        <v>3.25</v>
      </c>
      <c r="AG165" s="27">
        <v>3.8</v>
      </c>
      <c r="AH165" s="126">
        <v>5.7999999999999996E-10</v>
      </c>
      <c r="AI165" s="28"/>
      <c r="AJ165" s="29">
        <f t="shared" si="10"/>
        <v>0</v>
      </c>
    </row>
    <row r="166" spans="1:48" x14ac:dyDescent="0.25">
      <c r="A166" s="26" t="s">
        <v>71</v>
      </c>
      <c r="B166" s="26">
        <v>1.657</v>
      </c>
      <c r="C166" s="27">
        <v>3.56</v>
      </c>
      <c r="D166" s="27">
        <v>3.84</v>
      </c>
      <c r="E166" s="27">
        <f t="shared" si="8"/>
        <v>1.0786516853932584</v>
      </c>
      <c r="F166" s="27"/>
      <c r="G166" s="27">
        <v>2.0990000000000002</v>
      </c>
      <c r="H166" s="27">
        <v>50877.440000000002</v>
      </c>
      <c r="I166" s="27">
        <v>71</v>
      </c>
      <c r="J166" s="27">
        <v>1.3746</v>
      </c>
      <c r="K166" s="27">
        <v>0.25</v>
      </c>
      <c r="L166" s="27">
        <v>6.2700000000000006E-2</v>
      </c>
      <c r="M166" s="27">
        <v>5.75</v>
      </c>
      <c r="N166" s="27">
        <v>5.75</v>
      </c>
      <c r="O166" s="27">
        <v>5.75</v>
      </c>
      <c r="P166" s="27">
        <v>81</v>
      </c>
      <c r="Q166" s="27">
        <v>81</v>
      </c>
      <c r="R166" s="27">
        <v>81</v>
      </c>
      <c r="S166" s="27">
        <v>1.4930000000000001</v>
      </c>
      <c r="T166" s="27">
        <v>1.4930000000000001</v>
      </c>
      <c r="U166" s="27">
        <v>1.4930000000000001</v>
      </c>
      <c r="V166" s="27">
        <v>15</v>
      </c>
      <c r="W166" s="27">
        <v>15</v>
      </c>
      <c r="X166" s="27">
        <v>15</v>
      </c>
      <c r="Y166" s="27">
        <v>-0.20269999999999999</v>
      </c>
      <c r="Z166" s="27">
        <v>-0.20269999999999999</v>
      </c>
      <c r="AA166" s="27">
        <v>-0.20269999999999999</v>
      </c>
      <c r="AB166" s="27" t="s">
        <v>48</v>
      </c>
      <c r="AC166" s="27">
        <v>28.05</v>
      </c>
      <c r="AD166" s="27">
        <v>8.597859657763983E-6</v>
      </c>
      <c r="AE166" s="27">
        <v>8.6999999999999994E-2</v>
      </c>
      <c r="AF166" s="27">
        <v>3.59</v>
      </c>
      <c r="AG166" s="27">
        <v>3.9</v>
      </c>
      <c r="AH166" s="126">
        <v>1.2000000000000001E-11</v>
      </c>
      <c r="AI166" s="28"/>
      <c r="AJ166" s="30">
        <f t="shared" si="10"/>
        <v>0</v>
      </c>
    </row>
    <row r="167" spans="1:48" x14ac:dyDescent="0.25">
      <c r="A167" s="26" t="s">
        <v>71</v>
      </c>
      <c r="B167" s="26">
        <v>1.657</v>
      </c>
      <c r="C167" s="27">
        <v>3.56</v>
      </c>
      <c r="D167" s="27">
        <v>3.85</v>
      </c>
      <c r="E167" s="27">
        <f t="shared" si="8"/>
        <v>1.0814606741573034</v>
      </c>
      <c r="F167" s="27"/>
      <c r="G167" s="27">
        <v>2.0990000000000002</v>
      </c>
      <c r="H167" s="27">
        <v>50877.440000000002</v>
      </c>
      <c r="I167" s="27">
        <v>71</v>
      </c>
      <c r="J167" s="27">
        <v>1.3746</v>
      </c>
      <c r="K167" s="27">
        <v>0.25</v>
      </c>
      <c r="L167" s="27">
        <v>6.2700000000000006E-2</v>
      </c>
      <c r="M167" s="27">
        <v>5.75</v>
      </c>
      <c r="N167" s="27">
        <v>5.75</v>
      </c>
      <c r="O167" s="27">
        <v>5.75</v>
      </c>
      <c r="P167" s="27">
        <v>81</v>
      </c>
      <c r="Q167" s="27">
        <v>81</v>
      </c>
      <c r="R167" s="27">
        <v>81</v>
      </c>
      <c r="S167" s="27">
        <v>1.4930000000000001</v>
      </c>
      <c r="T167" s="27">
        <v>1.4930000000000001</v>
      </c>
      <c r="U167" s="27">
        <v>1.4930000000000001</v>
      </c>
      <c r="V167" s="27">
        <v>15</v>
      </c>
      <c r="W167" s="27">
        <v>15</v>
      </c>
      <c r="X167" s="27">
        <v>15</v>
      </c>
      <c r="Y167" s="27">
        <v>-0.20269999999999999</v>
      </c>
      <c r="Z167" s="27">
        <v>-0.20269999999999999</v>
      </c>
      <c r="AA167" s="27">
        <v>-0.20269999999999999</v>
      </c>
      <c r="AB167" s="27" t="s">
        <v>49</v>
      </c>
      <c r="AC167" s="27">
        <v>30.07</v>
      </c>
      <c r="AD167" s="27">
        <v>7.4674534117532306E-6</v>
      </c>
      <c r="AE167" s="27">
        <v>9.9000000000000005E-2</v>
      </c>
      <c r="AF167" s="27">
        <v>3.72</v>
      </c>
      <c r="AG167" s="27">
        <v>4</v>
      </c>
      <c r="AH167" s="126">
        <v>2.25E-11</v>
      </c>
      <c r="AI167" s="28"/>
      <c r="AJ167" s="30">
        <f t="shared" si="10"/>
        <v>0</v>
      </c>
    </row>
    <row r="168" spans="1:48" x14ac:dyDescent="0.25">
      <c r="A168" s="26" t="s">
        <v>71</v>
      </c>
      <c r="B168" s="26">
        <v>1.657</v>
      </c>
      <c r="C168" s="27">
        <v>3.56</v>
      </c>
      <c r="D168" s="27">
        <v>3.92</v>
      </c>
      <c r="E168" s="27">
        <f t="shared" si="8"/>
        <v>1.101123595505618</v>
      </c>
      <c r="F168" s="27"/>
      <c r="G168" s="27">
        <v>2.0990000000000002</v>
      </c>
      <c r="H168" s="27">
        <v>50877.440000000002</v>
      </c>
      <c r="I168" s="27">
        <v>71</v>
      </c>
      <c r="J168" s="27">
        <v>1.3746</v>
      </c>
      <c r="K168" s="27">
        <v>0.25</v>
      </c>
      <c r="L168" s="27">
        <v>6.2700000000000006E-2</v>
      </c>
      <c r="M168" s="27">
        <v>5.75</v>
      </c>
      <c r="N168" s="27">
        <v>5.75</v>
      </c>
      <c r="O168" s="27">
        <v>5.75</v>
      </c>
      <c r="P168" s="27">
        <v>81</v>
      </c>
      <c r="Q168" s="27">
        <v>81</v>
      </c>
      <c r="R168" s="27">
        <v>81</v>
      </c>
      <c r="S168" s="27">
        <v>1.4930000000000001</v>
      </c>
      <c r="T168" s="27">
        <v>1.4930000000000001</v>
      </c>
      <c r="U168" s="27">
        <v>1.4930000000000001</v>
      </c>
      <c r="V168" s="27">
        <v>15</v>
      </c>
      <c r="W168" s="27">
        <v>15</v>
      </c>
      <c r="X168" s="27">
        <v>15</v>
      </c>
      <c r="Y168" s="27">
        <v>-0.20269999999999999</v>
      </c>
      <c r="Z168" s="27">
        <v>-0.20269999999999999</v>
      </c>
      <c r="AA168" s="27">
        <v>-0.20269999999999999</v>
      </c>
      <c r="AB168" s="27" t="s">
        <v>50</v>
      </c>
      <c r="AC168" s="27">
        <v>42.08</v>
      </c>
      <c r="AD168" s="27">
        <v>4.9578486170417476E-6</v>
      </c>
      <c r="AE168" s="27">
        <v>0.14199999999999999</v>
      </c>
      <c r="AF168" s="27">
        <v>4.03</v>
      </c>
      <c r="AG168" s="27">
        <v>4.5</v>
      </c>
      <c r="AH168" s="126">
        <v>3.0000000000000001E-12</v>
      </c>
      <c r="AI168" s="28"/>
      <c r="AJ168" s="30">
        <f t="shared" si="10"/>
        <v>0</v>
      </c>
    </row>
    <row r="169" spans="1:48" x14ac:dyDescent="0.25">
      <c r="A169" s="26" t="s">
        <v>71</v>
      </c>
      <c r="B169" s="26">
        <v>1.657</v>
      </c>
      <c r="C169" s="27">
        <v>3.56</v>
      </c>
      <c r="D169" s="27">
        <v>4.0199999999999996</v>
      </c>
      <c r="E169" s="27">
        <f t="shared" si="8"/>
        <v>1.1292134831460672</v>
      </c>
      <c r="F169" s="27"/>
      <c r="G169" s="27">
        <v>2.0990000000000002</v>
      </c>
      <c r="H169" s="27">
        <v>50877.440000000002</v>
      </c>
      <c r="I169" s="27">
        <v>71</v>
      </c>
      <c r="J169" s="27">
        <v>1.3746</v>
      </c>
      <c r="K169" s="27">
        <v>0.25</v>
      </c>
      <c r="L169" s="27">
        <v>6.2700000000000006E-2</v>
      </c>
      <c r="M169" s="27">
        <v>5.75</v>
      </c>
      <c r="N169" s="27">
        <v>5.75</v>
      </c>
      <c r="O169" s="27">
        <v>5.75</v>
      </c>
      <c r="P169" s="27">
        <v>81</v>
      </c>
      <c r="Q169" s="27">
        <v>81</v>
      </c>
      <c r="R169" s="27">
        <v>81</v>
      </c>
      <c r="S169" s="27">
        <v>1.4930000000000001</v>
      </c>
      <c r="T169" s="27">
        <v>1.4930000000000001</v>
      </c>
      <c r="U169" s="27">
        <v>1.4930000000000001</v>
      </c>
      <c r="V169" s="27">
        <v>15</v>
      </c>
      <c r="W169" s="27">
        <v>15</v>
      </c>
      <c r="X169" s="27">
        <v>15</v>
      </c>
      <c r="Y169" s="27">
        <v>-0.20269999999999999</v>
      </c>
      <c r="Z169" s="27">
        <v>-0.20269999999999999</v>
      </c>
      <c r="AA169" s="27">
        <v>-0.20269999999999999</v>
      </c>
      <c r="AB169" s="27" t="s">
        <v>51</v>
      </c>
      <c r="AC169" s="27">
        <v>44.1</v>
      </c>
      <c r="AD169" s="27">
        <v>4.5187843755253608E-6</v>
      </c>
      <c r="AE169" s="27">
        <v>0.152</v>
      </c>
      <c r="AF169" s="27">
        <v>4.16</v>
      </c>
      <c r="AG169" s="27">
        <v>4.3</v>
      </c>
      <c r="AH169" s="126">
        <v>7.2600000000000004E-13</v>
      </c>
      <c r="AI169" s="28"/>
      <c r="AJ169" s="30">
        <f t="shared" si="10"/>
        <v>0</v>
      </c>
    </row>
    <row r="170" spans="1:48" x14ac:dyDescent="0.25">
      <c r="A170" s="26" t="s">
        <v>71</v>
      </c>
      <c r="B170" s="26">
        <v>1.657</v>
      </c>
      <c r="C170" s="27">
        <v>3.56</v>
      </c>
      <c r="D170" s="27"/>
      <c r="E170" s="27">
        <f t="shared" si="8"/>
        <v>0</v>
      </c>
      <c r="F170" s="27"/>
      <c r="G170" s="27">
        <v>2.0990000000000002</v>
      </c>
      <c r="H170" s="27">
        <v>50877.440000000002</v>
      </c>
      <c r="I170" s="27">
        <v>71</v>
      </c>
      <c r="J170" s="27">
        <v>1.3746</v>
      </c>
      <c r="K170" s="27">
        <v>0.25</v>
      </c>
      <c r="L170" s="27">
        <v>6.2700000000000006E-2</v>
      </c>
      <c r="M170" s="27">
        <v>5.75</v>
      </c>
      <c r="N170" s="27">
        <v>5.75</v>
      </c>
      <c r="O170" s="27">
        <v>5.75</v>
      </c>
      <c r="P170" s="27">
        <v>81</v>
      </c>
      <c r="Q170" s="27">
        <v>81</v>
      </c>
      <c r="R170" s="27">
        <v>81</v>
      </c>
      <c r="S170" s="27">
        <v>1.4930000000000001</v>
      </c>
      <c r="T170" s="27">
        <v>1.4930000000000001</v>
      </c>
      <c r="U170" s="27">
        <v>1.4930000000000001</v>
      </c>
      <c r="V170" s="27">
        <v>15</v>
      </c>
      <c r="W170" s="27">
        <v>15</v>
      </c>
      <c r="X170" s="27">
        <v>15</v>
      </c>
      <c r="Y170" s="27">
        <v>-0.20269999999999999</v>
      </c>
      <c r="Z170" s="27">
        <v>-0.20269999999999999</v>
      </c>
      <c r="AA170" s="27">
        <v>-0.20269999999999999</v>
      </c>
      <c r="AB170" s="27" t="s">
        <v>52</v>
      </c>
      <c r="AC170" s="27">
        <v>58.12</v>
      </c>
      <c r="AD170" s="27">
        <v>2.9135357642312415E-6</v>
      </c>
      <c r="AE170" s="27">
        <v>0.2</v>
      </c>
      <c r="AF170" s="27">
        <v>4.5199999999999996</v>
      </c>
      <c r="AG170" s="27">
        <v>4.5</v>
      </c>
      <c r="AH170" s="118"/>
      <c r="AI170" s="28"/>
      <c r="AJ170" s="30">
        <f t="shared" si="10"/>
        <v>0</v>
      </c>
    </row>
    <row r="171" spans="1:48" x14ac:dyDescent="0.25">
      <c r="A171" s="26" t="s">
        <v>71</v>
      </c>
      <c r="B171" s="26">
        <v>1.657</v>
      </c>
      <c r="C171" s="27">
        <v>3.56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1.3746</v>
      </c>
      <c r="K171" s="27">
        <v>0.25</v>
      </c>
      <c r="L171" s="27">
        <v>6.2700000000000006E-2</v>
      </c>
      <c r="M171" s="27">
        <v>5.75</v>
      </c>
      <c r="N171" s="27">
        <v>5.75</v>
      </c>
      <c r="O171" s="27">
        <v>5.75</v>
      </c>
      <c r="P171" s="27">
        <v>81</v>
      </c>
      <c r="Q171" s="27">
        <v>81</v>
      </c>
      <c r="R171" s="27">
        <v>81</v>
      </c>
      <c r="S171" s="27">
        <v>1.4930000000000001</v>
      </c>
      <c r="T171" s="27">
        <v>1.4930000000000001</v>
      </c>
      <c r="U171" s="27">
        <v>1.4930000000000001</v>
      </c>
      <c r="V171" s="27">
        <v>15</v>
      </c>
      <c r="W171" s="27">
        <v>15</v>
      </c>
      <c r="X171" s="27">
        <v>15</v>
      </c>
      <c r="Y171" s="27">
        <v>-0.20269999999999999</v>
      </c>
      <c r="Z171" s="27">
        <v>-0.20269999999999999</v>
      </c>
      <c r="AA171" s="27">
        <v>-0.20269999999999999</v>
      </c>
      <c r="AB171" s="27" t="s">
        <v>58</v>
      </c>
      <c r="AC171" s="27">
        <v>58.12</v>
      </c>
      <c r="AD171" s="27">
        <v>3.1459786150702568E-6</v>
      </c>
      <c r="AE171" s="27">
        <v>0.183</v>
      </c>
      <c r="AF171" s="27">
        <v>4.8</v>
      </c>
      <c r="AG171" s="27">
        <v>4.42</v>
      </c>
      <c r="AH171" s="118"/>
      <c r="AI171" s="28"/>
      <c r="AJ171" s="30"/>
    </row>
    <row r="172" spans="1:48" x14ac:dyDescent="0.25">
      <c r="A172" s="31" t="s">
        <v>72</v>
      </c>
      <c r="B172" s="31">
        <v>1.67</v>
      </c>
      <c r="C172" s="32">
        <v>3.77</v>
      </c>
      <c r="D172" s="32">
        <v>3.79</v>
      </c>
      <c r="E172" s="32">
        <f t="shared" si="8"/>
        <v>1.0053050397877985</v>
      </c>
      <c r="F172" s="32"/>
      <c r="G172" s="32">
        <v>2.1429999999999998</v>
      </c>
      <c r="H172" s="32">
        <v>48032.32</v>
      </c>
      <c r="I172" s="32">
        <v>80</v>
      </c>
      <c r="J172" s="32">
        <v>1.3031999999999999</v>
      </c>
      <c r="K172" s="32">
        <v>0.25</v>
      </c>
      <c r="L172" s="32">
        <v>6.2700000000000006E-2</v>
      </c>
      <c r="M172" s="32">
        <v>5.75</v>
      </c>
      <c r="N172" s="32">
        <v>5.75</v>
      </c>
      <c r="O172" s="32">
        <v>5.75</v>
      </c>
      <c r="P172" s="32">
        <v>81</v>
      </c>
      <c r="Q172" s="32">
        <v>81</v>
      </c>
      <c r="R172" s="32">
        <v>81</v>
      </c>
      <c r="S172" s="32">
        <v>1.4930000000000001</v>
      </c>
      <c r="T172" s="32">
        <v>1.4930000000000001</v>
      </c>
      <c r="U172" s="32">
        <v>1.4930000000000001</v>
      </c>
      <c r="V172" s="32">
        <v>15</v>
      </c>
      <c r="W172" s="32">
        <v>15</v>
      </c>
      <c r="X172" s="32">
        <v>15</v>
      </c>
      <c r="Y172" s="32">
        <v>-0.2011</v>
      </c>
      <c r="Z172" s="32">
        <v>-0.2011</v>
      </c>
      <c r="AA172" s="32">
        <v>-0.2011</v>
      </c>
      <c r="AB172" s="32" t="s">
        <v>42</v>
      </c>
      <c r="AC172" s="32">
        <v>4.0019999999999998</v>
      </c>
      <c r="AD172" s="86">
        <v>1.213598928416634E-4</v>
      </c>
      <c r="AE172" s="32">
        <v>-0.39</v>
      </c>
      <c r="AF172" s="32">
        <v>2.66</v>
      </c>
      <c r="AG172" s="32">
        <v>2.6</v>
      </c>
      <c r="AH172" s="119">
        <v>2.9999999999999997E-8</v>
      </c>
      <c r="AI172" s="33"/>
      <c r="AJ172" s="34">
        <f t="shared" ref="AJ172:AJ178" si="11">AH172*10000*(AI172)*10000000000</f>
        <v>0</v>
      </c>
    </row>
    <row r="173" spans="1:48" x14ac:dyDescent="0.25">
      <c r="A173" s="31" t="s">
        <v>72</v>
      </c>
      <c r="B173" s="31">
        <v>1.67</v>
      </c>
      <c r="C173" s="32">
        <v>3.77</v>
      </c>
      <c r="D173" s="32">
        <v>3.81</v>
      </c>
      <c r="E173" s="32">
        <f t="shared" si="8"/>
        <v>1.0106100795755968</v>
      </c>
      <c r="F173" s="32"/>
      <c r="G173" s="32">
        <v>2.1429999999999998</v>
      </c>
      <c r="H173" s="32">
        <v>48032.32</v>
      </c>
      <c r="I173" s="32">
        <v>80</v>
      </c>
      <c r="J173" s="32">
        <v>1.3031999999999999</v>
      </c>
      <c r="K173" s="32">
        <v>0.25</v>
      </c>
      <c r="L173" s="32">
        <v>6.2700000000000006E-2</v>
      </c>
      <c r="M173" s="32">
        <v>5.75</v>
      </c>
      <c r="N173" s="32">
        <v>5.75</v>
      </c>
      <c r="O173" s="32">
        <v>5.75</v>
      </c>
      <c r="P173" s="32">
        <v>81</v>
      </c>
      <c r="Q173" s="32">
        <v>81</v>
      </c>
      <c r="R173" s="32">
        <v>81</v>
      </c>
      <c r="S173" s="32">
        <v>1.4930000000000001</v>
      </c>
      <c r="T173" s="32">
        <v>1.4930000000000001</v>
      </c>
      <c r="U173" s="32">
        <v>1.4930000000000001</v>
      </c>
      <c r="V173" s="32">
        <v>15</v>
      </c>
      <c r="W173" s="32">
        <v>15</v>
      </c>
      <c r="X173" s="32">
        <v>15</v>
      </c>
      <c r="Y173" s="32">
        <v>-0.2011</v>
      </c>
      <c r="Z173" s="32">
        <v>-0.2011</v>
      </c>
      <c r="AA173" s="32">
        <v>-0.2011</v>
      </c>
      <c r="AB173" s="32" t="s">
        <v>43</v>
      </c>
      <c r="AC173" s="32">
        <v>2.0099999999999998</v>
      </c>
      <c r="AD173" s="86">
        <v>1.0828692705685033E-4</v>
      </c>
      <c r="AE173" s="32">
        <v>-0.217</v>
      </c>
      <c r="AF173" s="32">
        <v>3.13</v>
      </c>
      <c r="AG173" s="32">
        <v>2.89</v>
      </c>
      <c r="AH173" s="119">
        <v>2.9999999999999997E-8</v>
      </c>
      <c r="AI173" s="33"/>
      <c r="AJ173" s="34">
        <f t="shared" si="11"/>
        <v>0</v>
      </c>
    </row>
    <row r="174" spans="1:48" x14ac:dyDescent="0.25">
      <c r="A174" s="31" t="s">
        <v>72</v>
      </c>
      <c r="B174" s="31">
        <v>1.67</v>
      </c>
      <c r="C174" s="32">
        <v>3.77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1.3031999999999999</v>
      </c>
      <c r="K174" s="32">
        <v>0.25</v>
      </c>
      <c r="L174" s="32">
        <v>6.2700000000000006E-2</v>
      </c>
      <c r="M174" s="32">
        <v>5.75</v>
      </c>
      <c r="N174" s="32">
        <v>5.75</v>
      </c>
      <c r="O174" s="32">
        <v>5.75</v>
      </c>
      <c r="P174" s="32">
        <v>81</v>
      </c>
      <c r="Q174" s="32">
        <v>81</v>
      </c>
      <c r="R174" s="32">
        <v>81</v>
      </c>
      <c r="S174" s="32">
        <v>1.4930000000000001</v>
      </c>
      <c r="T174" s="32">
        <v>1.4930000000000001</v>
      </c>
      <c r="U174" s="32">
        <v>1.4930000000000001</v>
      </c>
      <c r="V174" s="32">
        <v>15</v>
      </c>
      <c r="W174" s="32">
        <v>15</v>
      </c>
      <c r="X174" s="32">
        <v>15</v>
      </c>
      <c r="Y174" s="32">
        <v>-0.2011</v>
      </c>
      <c r="Z174" s="32">
        <v>-0.2011</v>
      </c>
      <c r="AA174" s="32">
        <v>-0.2011</v>
      </c>
      <c r="AB174" s="32" t="s">
        <v>44</v>
      </c>
      <c r="AC174" s="32">
        <v>31.998999999999999</v>
      </c>
      <c r="AD174" s="86">
        <v>1.5402755908922099E-5</v>
      </c>
      <c r="AE174" s="32">
        <v>2.1999999999999999E-2</v>
      </c>
      <c r="AF174" s="32">
        <v>2.94</v>
      </c>
      <c r="AG174" s="32">
        <v>3.46</v>
      </c>
      <c r="AH174" s="119"/>
      <c r="AI174" s="33"/>
      <c r="AJ174" s="34">
        <f t="shared" si="11"/>
        <v>0</v>
      </c>
    </row>
    <row r="175" spans="1:48" x14ac:dyDescent="0.25">
      <c r="A175" s="31" t="s">
        <v>72</v>
      </c>
      <c r="B175" s="31">
        <v>1.67</v>
      </c>
      <c r="C175" s="32">
        <v>3.77</v>
      </c>
      <c r="D175" s="32">
        <v>3.84</v>
      </c>
      <c r="E175" s="32">
        <f t="shared" si="8"/>
        <v>1.0185676392572944</v>
      </c>
      <c r="F175" s="32"/>
      <c r="G175" s="32">
        <v>2.1429999999999998</v>
      </c>
      <c r="H175" s="32">
        <v>48032.32</v>
      </c>
      <c r="I175" s="32">
        <v>80</v>
      </c>
      <c r="J175" s="32">
        <v>1.3031999999999999</v>
      </c>
      <c r="K175" s="32">
        <v>0.25</v>
      </c>
      <c r="L175" s="32">
        <v>6.2700000000000006E-2</v>
      </c>
      <c r="M175" s="32">
        <v>5.75</v>
      </c>
      <c r="N175" s="32">
        <v>5.75</v>
      </c>
      <c r="O175" s="32">
        <v>5.75</v>
      </c>
      <c r="P175" s="32">
        <v>81</v>
      </c>
      <c r="Q175" s="32">
        <v>81</v>
      </c>
      <c r="R175" s="32">
        <v>81</v>
      </c>
      <c r="S175" s="32">
        <v>1.4930000000000001</v>
      </c>
      <c r="T175" s="32">
        <v>1.4930000000000001</v>
      </c>
      <c r="U175" s="32">
        <v>1.4930000000000001</v>
      </c>
      <c r="V175" s="32">
        <v>15</v>
      </c>
      <c r="W175" s="32">
        <v>15</v>
      </c>
      <c r="X175" s="32">
        <v>15</v>
      </c>
      <c r="Y175" s="32">
        <v>-0.2011</v>
      </c>
      <c r="Z175" s="32">
        <v>-0.2011</v>
      </c>
      <c r="AA175" s="32">
        <v>-0.2011</v>
      </c>
      <c r="AB175" s="32" t="s">
        <v>45</v>
      </c>
      <c r="AC175" s="32">
        <v>44.01</v>
      </c>
      <c r="AD175" s="86">
        <v>8.9625087063364713E-6</v>
      </c>
      <c r="AE175" s="32">
        <v>0.22500000000000001</v>
      </c>
      <c r="AF175" s="32">
        <v>3.24</v>
      </c>
      <c r="AG175" s="32">
        <v>3.3</v>
      </c>
      <c r="AH175" s="119">
        <v>2.7999999999999998E-9</v>
      </c>
      <c r="AI175" s="33"/>
      <c r="AJ175" s="34">
        <f t="shared" si="11"/>
        <v>0</v>
      </c>
    </row>
    <row r="176" spans="1:48" x14ac:dyDescent="0.25">
      <c r="A176" s="31" t="s">
        <v>72</v>
      </c>
      <c r="B176" s="31">
        <v>1.67</v>
      </c>
      <c r="C176" s="32">
        <v>3.77</v>
      </c>
      <c r="D176" s="32">
        <v>3.91</v>
      </c>
      <c r="E176" s="32">
        <f t="shared" si="8"/>
        <v>1.0371352785145889</v>
      </c>
      <c r="F176" s="32"/>
      <c r="G176" s="32">
        <v>2.1429999999999998</v>
      </c>
      <c r="H176" s="32">
        <v>48032.32</v>
      </c>
      <c r="I176" s="32">
        <v>80</v>
      </c>
      <c r="J176" s="32">
        <v>1.3031999999999999</v>
      </c>
      <c r="K176" s="32">
        <v>0.25</v>
      </c>
      <c r="L176" s="32">
        <v>6.2700000000000006E-2</v>
      </c>
      <c r="M176" s="32">
        <v>5.75</v>
      </c>
      <c r="N176" s="32">
        <v>5.75</v>
      </c>
      <c r="O176" s="32">
        <v>5.75</v>
      </c>
      <c r="P176" s="32">
        <v>81</v>
      </c>
      <c r="Q176" s="32">
        <v>81</v>
      </c>
      <c r="R176" s="32">
        <v>81</v>
      </c>
      <c r="S176" s="32">
        <v>1.4930000000000001</v>
      </c>
      <c r="T176" s="32">
        <v>1.4930000000000001</v>
      </c>
      <c r="U176" s="32">
        <v>1.4930000000000001</v>
      </c>
      <c r="V176" s="32">
        <v>15</v>
      </c>
      <c r="W176" s="32">
        <v>15</v>
      </c>
      <c r="X176" s="32">
        <v>15</v>
      </c>
      <c r="Y176" s="32">
        <v>-0.2011</v>
      </c>
      <c r="Z176" s="32">
        <v>-0.2011</v>
      </c>
      <c r="AA176" s="32">
        <v>-0.2011</v>
      </c>
      <c r="AB176" s="32" t="s">
        <v>46</v>
      </c>
      <c r="AC176" s="32">
        <v>28</v>
      </c>
      <c r="AD176" s="86">
        <v>1.4859953853764374E-5</v>
      </c>
      <c r="AE176" s="32">
        <v>3.6999999999999998E-2</v>
      </c>
      <c r="AF176" s="32">
        <v>3.13</v>
      </c>
      <c r="AG176" s="32">
        <v>3.64</v>
      </c>
      <c r="AH176" s="125">
        <v>2.7999999999999998E-9</v>
      </c>
      <c r="AI176" s="33"/>
      <c r="AJ176" s="34">
        <f t="shared" si="11"/>
        <v>0</v>
      </c>
      <c r="AU176" s="44"/>
      <c r="AV176" s="44"/>
    </row>
    <row r="177" spans="1:46" x14ac:dyDescent="0.25">
      <c r="A177" s="31" t="s">
        <v>72</v>
      </c>
      <c r="B177" s="31">
        <v>1.67</v>
      </c>
      <c r="C177" s="32">
        <v>3.77</v>
      </c>
      <c r="D177" s="32">
        <v>3.95</v>
      </c>
      <c r="E177" s="32">
        <f t="shared" si="8"/>
        <v>1.0477453580901857</v>
      </c>
      <c r="F177" s="32"/>
      <c r="G177" s="32">
        <v>2.1429999999999998</v>
      </c>
      <c r="H177" s="32">
        <v>48032.32</v>
      </c>
      <c r="I177" s="32">
        <v>80</v>
      </c>
      <c r="J177" s="32">
        <v>1.3031999999999999</v>
      </c>
      <c r="K177" s="32">
        <v>0.25</v>
      </c>
      <c r="L177" s="32">
        <v>6.2700000000000006E-2</v>
      </c>
      <c r="M177" s="32">
        <v>5.75</v>
      </c>
      <c r="N177" s="32">
        <v>5.75</v>
      </c>
      <c r="O177" s="32">
        <v>5.75</v>
      </c>
      <c r="P177" s="32">
        <v>81</v>
      </c>
      <c r="Q177" s="32">
        <v>81</v>
      </c>
      <c r="R177" s="32">
        <v>81</v>
      </c>
      <c r="S177" s="32">
        <v>1.4930000000000001</v>
      </c>
      <c r="T177" s="32">
        <v>1.4930000000000001</v>
      </c>
      <c r="U177" s="32">
        <v>1.4930000000000001</v>
      </c>
      <c r="V177" s="32">
        <v>15</v>
      </c>
      <c r="W177" s="32">
        <v>15</v>
      </c>
      <c r="X177" s="32">
        <v>15</v>
      </c>
      <c r="Y177" s="32">
        <v>-0.2011</v>
      </c>
      <c r="Z177" s="32">
        <v>-0.2011</v>
      </c>
      <c r="AA177" s="32">
        <v>-0.2011</v>
      </c>
      <c r="AB177" s="32" t="s">
        <v>47</v>
      </c>
      <c r="AC177" s="32">
        <v>16.04</v>
      </c>
      <c r="AD177" s="86">
        <v>1.6328551327402565E-5</v>
      </c>
      <c r="AE177" s="32">
        <v>1.0999999999999999E-2</v>
      </c>
      <c r="AF177" s="32">
        <v>3.25</v>
      </c>
      <c r="AG177" s="32">
        <v>3.8</v>
      </c>
      <c r="AH177" s="125">
        <v>2.7999999999999998E-9</v>
      </c>
      <c r="AI177" s="33"/>
      <c r="AJ177" s="34">
        <f t="shared" si="11"/>
        <v>0</v>
      </c>
      <c r="AN177" s="44"/>
      <c r="AO177" s="44"/>
      <c r="AS177" s="44"/>
      <c r="AT177" s="44"/>
    </row>
    <row r="178" spans="1:46" x14ac:dyDescent="0.25">
      <c r="A178" s="31" t="s">
        <v>72</v>
      </c>
      <c r="B178" s="31">
        <v>1.67</v>
      </c>
      <c r="C178" s="32">
        <v>3.77</v>
      </c>
      <c r="D178" s="32">
        <v>3.97</v>
      </c>
      <c r="E178" s="32">
        <f t="shared" si="8"/>
        <v>1.0530503978779842</v>
      </c>
      <c r="F178" s="32"/>
      <c r="G178" s="32">
        <v>2.1429999999999998</v>
      </c>
      <c r="H178" s="32">
        <v>48032.32</v>
      </c>
      <c r="I178" s="32">
        <v>80</v>
      </c>
      <c r="J178" s="32">
        <v>1.3031999999999999</v>
      </c>
      <c r="K178" s="32">
        <v>0.25</v>
      </c>
      <c r="L178" s="32">
        <v>6.2700000000000006E-2</v>
      </c>
      <c r="M178" s="32">
        <v>5.75</v>
      </c>
      <c r="N178" s="32">
        <v>5.75</v>
      </c>
      <c r="O178" s="32">
        <v>5.75</v>
      </c>
      <c r="P178" s="32">
        <v>81</v>
      </c>
      <c r="Q178" s="32">
        <v>81</v>
      </c>
      <c r="R178" s="32">
        <v>81</v>
      </c>
      <c r="S178" s="32">
        <v>1.4930000000000001</v>
      </c>
      <c r="T178" s="32">
        <v>1.4930000000000001</v>
      </c>
      <c r="U178" s="32">
        <v>1.4930000000000001</v>
      </c>
      <c r="V178" s="32">
        <v>15</v>
      </c>
      <c r="W178" s="32">
        <v>15</v>
      </c>
      <c r="X178" s="32">
        <v>15</v>
      </c>
      <c r="Y178" s="32">
        <v>-0.2011</v>
      </c>
      <c r="Z178" s="32">
        <v>-0.2011</v>
      </c>
      <c r="AA178" s="32">
        <v>-0.2011</v>
      </c>
      <c r="AB178" s="32" t="s">
        <v>48</v>
      </c>
      <c r="AC178" s="32">
        <v>28.05</v>
      </c>
      <c r="AD178" s="32">
        <v>8.597859657763983E-6</v>
      </c>
      <c r="AE178" s="32">
        <v>8.6999999999999994E-2</v>
      </c>
      <c r="AF178" s="32">
        <v>3.59</v>
      </c>
      <c r="AG178" s="32">
        <v>3.9</v>
      </c>
      <c r="AH178" s="125">
        <v>7.5E-10</v>
      </c>
      <c r="AI178" s="33"/>
      <c r="AJ178" s="35">
        <f t="shared" si="11"/>
        <v>0</v>
      </c>
    </row>
    <row r="179" spans="1:46" x14ac:dyDescent="0.25">
      <c r="A179" s="31" t="s">
        <v>72</v>
      </c>
      <c r="B179" s="31">
        <v>1.67</v>
      </c>
      <c r="C179" s="32">
        <v>3.77</v>
      </c>
      <c r="D179" s="32">
        <v>3.99</v>
      </c>
      <c r="E179" s="32">
        <f t="shared" si="8"/>
        <v>1.0583554376657824</v>
      </c>
      <c r="F179" s="32"/>
      <c r="G179" s="32">
        <v>2.1429999999999998</v>
      </c>
      <c r="H179" s="32">
        <v>48032.32</v>
      </c>
      <c r="I179" s="32">
        <v>80</v>
      </c>
      <c r="J179" s="32">
        <v>1.3031999999999999</v>
      </c>
      <c r="K179" s="32">
        <v>0.25</v>
      </c>
      <c r="L179" s="32">
        <v>6.2700000000000006E-2</v>
      </c>
      <c r="M179" s="32">
        <v>5.75</v>
      </c>
      <c r="N179" s="32">
        <v>5.75</v>
      </c>
      <c r="O179" s="32">
        <v>5.75</v>
      </c>
      <c r="P179" s="32">
        <v>81</v>
      </c>
      <c r="Q179" s="32">
        <v>81</v>
      </c>
      <c r="R179" s="32">
        <v>81</v>
      </c>
      <c r="S179" s="32">
        <v>1.4930000000000001</v>
      </c>
      <c r="T179" s="32">
        <v>1.4930000000000001</v>
      </c>
      <c r="U179" s="32">
        <v>1.4930000000000001</v>
      </c>
      <c r="V179" s="32">
        <v>15</v>
      </c>
      <c r="W179" s="32">
        <v>15</v>
      </c>
      <c r="X179" s="32">
        <v>15</v>
      </c>
      <c r="Y179" s="32">
        <v>-0.2011</v>
      </c>
      <c r="Z179" s="32">
        <v>-0.2011</v>
      </c>
      <c r="AA179" s="32">
        <v>-0.2011</v>
      </c>
      <c r="AB179" s="32" t="s">
        <v>49</v>
      </c>
      <c r="AC179" s="32">
        <v>30.07</v>
      </c>
      <c r="AD179" s="32">
        <v>7.4674534117532306E-6</v>
      </c>
      <c r="AE179" s="32">
        <v>9.9000000000000005E-2</v>
      </c>
      <c r="AF179" s="32">
        <v>3.72</v>
      </c>
      <c r="AG179" s="32">
        <v>4</v>
      </c>
      <c r="AH179" s="125">
        <v>6.8000000000000003E-10</v>
      </c>
      <c r="AI179" s="33"/>
      <c r="AJ179" s="35">
        <f>AH179*10000*(AI179)*10000000000</f>
        <v>0</v>
      </c>
    </row>
    <row r="180" spans="1:46" x14ac:dyDescent="0.25">
      <c r="A180" s="31" t="s">
        <v>72</v>
      </c>
      <c r="B180" s="31">
        <v>1.67</v>
      </c>
      <c r="C180" s="32">
        <v>3.77</v>
      </c>
      <c r="D180" s="32">
        <v>3.99</v>
      </c>
      <c r="E180" s="32">
        <f t="shared" si="8"/>
        <v>1.0583554376657824</v>
      </c>
      <c r="F180" s="32"/>
      <c r="G180" s="32">
        <v>2.1429999999999998</v>
      </c>
      <c r="H180" s="32">
        <v>48032.32</v>
      </c>
      <c r="I180" s="32">
        <v>80</v>
      </c>
      <c r="J180" s="32">
        <v>1.3031999999999999</v>
      </c>
      <c r="K180" s="32">
        <v>0.25</v>
      </c>
      <c r="L180" s="32">
        <v>6.2700000000000006E-2</v>
      </c>
      <c r="M180" s="32">
        <v>5.75</v>
      </c>
      <c r="N180" s="32">
        <v>5.75</v>
      </c>
      <c r="O180" s="32">
        <v>5.75</v>
      </c>
      <c r="P180" s="32">
        <v>81</v>
      </c>
      <c r="Q180" s="32">
        <v>81</v>
      </c>
      <c r="R180" s="32">
        <v>81</v>
      </c>
      <c r="S180" s="32">
        <v>1.4930000000000001</v>
      </c>
      <c r="T180" s="32">
        <v>1.4930000000000001</v>
      </c>
      <c r="U180" s="32">
        <v>1.4930000000000001</v>
      </c>
      <c r="V180" s="32">
        <v>15</v>
      </c>
      <c r="W180" s="32">
        <v>15</v>
      </c>
      <c r="X180" s="32">
        <v>15</v>
      </c>
      <c r="Y180" s="32">
        <v>-0.2011</v>
      </c>
      <c r="Z180" s="32">
        <v>-0.2011</v>
      </c>
      <c r="AA180" s="32">
        <v>-0.2011</v>
      </c>
      <c r="AB180" s="32" t="s">
        <v>50</v>
      </c>
      <c r="AC180" s="32">
        <v>42.08</v>
      </c>
      <c r="AD180" s="32">
        <v>4.9578486170417476E-6</v>
      </c>
      <c r="AE180" s="32">
        <v>0.14199999999999999</v>
      </c>
      <c r="AF180" s="32">
        <v>4.03</v>
      </c>
      <c r="AG180" s="32">
        <v>4.5</v>
      </c>
      <c r="AH180" s="125">
        <v>1.5999999999999999E-10</v>
      </c>
      <c r="AI180" s="33"/>
      <c r="AJ180" s="35">
        <f>AH180*10000*(AI180)*10000000000</f>
        <v>0</v>
      </c>
    </row>
    <row r="181" spans="1:46" x14ac:dyDescent="0.25">
      <c r="A181" s="31" t="s">
        <v>72</v>
      </c>
      <c r="B181" s="31">
        <v>1.67</v>
      </c>
      <c r="C181" s="32">
        <v>3.77</v>
      </c>
      <c r="D181" s="32">
        <v>4.0999999999999996</v>
      </c>
      <c r="E181" s="32">
        <f t="shared" si="8"/>
        <v>1.0875331564986737</v>
      </c>
      <c r="F181" s="32"/>
      <c r="G181" s="32">
        <v>2.1429999999999998</v>
      </c>
      <c r="H181" s="32">
        <v>48032.32</v>
      </c>
      <c r="I181" s="32">
        <v>80</v>
      </c>
      <c r="J181" s="32">
        <v>1.3031999999999999</v>
      </c>
      <c r="K181" s="32">
        <v>0.25</v>
      </c>
      <c r="L181" s="32">
        <v>6.2700000000000006E-2</v>
      </c>
      <c r="M181" s="32">
        <v>5.75</v>
      </c>
      <c r="N181" s="32">
        <v>5.75</v>
      </c>
      <c r="O181" s="32">
        <v>5.75</v>
      </c>
      <c r="P181" s="32">
        <v>81</v>
      </c>
      <c r="Q181" s="32">
        <v>81</v>
      </c>
      <c r="R181" s="32">
        <v>81</v>
      </c>
      <c r="S181" s="32">
        <v>1.4930000000000001</v>
      </c>
      <c r="T181" s="32">
        <v>1.4930000000000001</v>
      </c>
      <c r="U181" s="32">
        <v>1.4930000000000001</v>
      </c>
      <c r="V181" s="32">
        <v>15</v>
      </c>
      <c r="W181" s="32">
        <v>15</v>
      </c>
      <c r="X181" s="32">
        <v>15</v>
      </c>
      <c r="Y181" s="32">
        <v>-0.2011</v>
      </c>
      <c r="Z181" s="32">
        <v>-0.2011</v>
      </c>
      <c r="AA181" s="32">
        <v>-0.2011</v>
      </c>
      <c r="AB181" s="32" t="s">
        <v>51</v>
      </c>
      <c r="AC181" s="32">
        <v>44.1</v>
      </c>
      <c r="AD181" s="32">
        <v>4.5187843755253608E-6</v>
      </c>
      <c r="AE181" s="32">
        <v>0.152</v>
      </c>
      <c r="AF181" s="32">
        <v>4.16</v>
      </c>
      <c r="AG181" s="32">
        <v>4.3</v>
      </c>
      <c r="AH181" s="125">
        <v>2.5999999999999998E-12</v>
      </c>
      <c r="AI181" s="33"/>
      <c r="AJ181" s="35">
        <f t="shared" ref="AJ181:AJ193" si="12">AH181*10000*(AI181)*10000000000</f>
        <v>0</v>
      </c>
    </row>
    <row r="182" spans="1:46" x14ac:dyDescent="0.25">
      <c r="A182" s="31" t="s">
        <v>72</v>
      </c>
      <c r="B182" s="31">
        <v>1.67</v>
      </c>
      <c r="C182" s="32">
        <v>3.77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1.3031999999999999</v>
      </c>
      <c r="K182" s="32">
        <v>0.25</v>
      </c>
      <c r="L182" s="32">
        <v>6.2700000000000006E-2</v>
      </c>
      <c r="M182" s="32">
        <v>5.75</v>
      </c>
      <c r="N182" s="32">
        <v>5.75</v>
      </c>
      <c r="O182" s="32">
        <v>5.75</v>
      </c>
      <c r="P182" s="32">
        <v>81</v>
      </c>
      <c r="Q182" s="32">
        <v>81</v>
      </c>
      <c r="R182" s="32">
        <v>81</v>
      </c>
      <c r="S182" s="32">
        <v>1.4930000000000001</v>
      </c>
      <c r="T182" s="32">
        <v>1.4930000000000001</v>
      </c>
      <c r="U182" s="32">
        <v>1.4930000000000001</v>
      </c>
      <c r="V182" s="32">
        <v>15</v>
      </c>
      <c r="W182" s="32">
        <v>15</v>
      </c>
      <c r="X182" s="32">
        <v>15</v>
      </c>
      <c r="Y182" s="32">
        <v>-0.2011</v>
      </c>
      <c r="Z182" s="32">
        <v>-0.2011</v>
      </c>
      <c r="AA182" s="32">
        <v>-0.2011</v>
      </c>
      <c r="AB182" s="32" t="s">
        <v>52</v>
      </c>
      <c r="AC182" s="32">
        <v>58.12</v>
      </c>
      <c r="AD182" s="32">
        <v>2.9135357642312415E-6</v>
      </c>
      <c r="AE182" s="32">
        <v>0.2</v>
      </c>
      <c r="AF182" s="32">
        <v>4.5199999999999996</v>
      </c>
      <c r="AG182" s="32">
        <v>4.5</v>
      </c>
      <c r="AH182" s="119"/>
      <c r="AI182" s="33"/>
      <c r="AJ182" s="35">
        <f t="shared" si="12"/>
        <v>0</v>
      </c>
    </row>
    <row r="183" spans="1:46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1.2649999999999999</v>
      </c>
      <c r="K183" s="175">
        <v>0.25</v>
      </c>
      <c r="L183" s="175">
        <v>6.2700000000000006E-2</v>
      </c>
      <c r="M183" s="175">
        <v>5.75</v>
      </c>
      <c r="N183" s="175">
        <v>5.75</v>
      </c>
      <c r="O183" s="175">
        <v>7.3079999999999998</v>
      </c>
      <c r="P183" s="175">
        <v>81</v>
      </c>
      <c r="Q183" s="175">
        <v>81</v>
      </c>
      <c r="R183" s="175">
        <v>117</v>
      </c>
      <c r="S183" s="175">
        <v>2.1</v>
      </c>
      <c r="T183" s="175">
        <v>2.1</v>
      </c>
      <c r="U183" s="175">
        <v>1.9119999999999999</v>
      </c>
      <c r="V183" s="175">
        <v>15</v>
      </c>
      <c r="W183" s="175">
        <v>15</v>
      </c>
      <c r="X183" s="175">
        <v>79.900000000000006</v>
      </c>
      <c r="Y183" s="175">
        <v>-0.20119999999999999</v>
      </c>
      <c r="Z183" s="175">
        <v>-0.20119999999999999</v>
      </c>
      <c r="AA183" s="175">
        <v>-0.16139999999999999</v>
      </c>
      <c r="AB183" s="175" t="s">
        <v>42</v>
      </c>
      <c r="AC183" s="175">
        <v>4.0019999999999998</v>
      </c>
      <c r="AD183" s="176">
        <v>1.213598928416634E-4</v>
      </c>
      <c r="AE183" s="175">
        <v>-0.39</v>
      </c>
      <c r="AF183" s="175">
        <v>2.66</v>
      </c>
      <c r="AG183" s="175">
        <v>2.6</v>
      </c>
      <c r="AH183" s="177"/>
      <c r="AI183" s="178"/>
      <c r="AJ183" s="179">
        <f t="shared" si="12"/>
        <v>0</v>
      </c>
      <c r="AN183"/>
      <c r="AO183"/>
    </row>
    <row r="184" spans="1:46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1.2649999999999999</v>
      </c>
      <c r="K184" s="175">
        <v>0.25</v>
      </c>
      <c r="L184" s="175">
        <v>6.2700000000000006E-2</v>
      </c>
      <c r="M184" s="175">
        <v>5.75</v>
      </c>
      <c r="N184" s="175">
        <v>5.75</v>
      </c>
      <c r="O184" s="175">
        <v>7.3079999999999998</v>
      </c>
      <c r="P184" s="175">
        <v>81</v>
      </c>
      <c r="Q184" s="175">
        <v>81</v>
      </c>
      <c r="R184" s="175">
        <v>117</v>
      </c>
      <c r="S184" s="175">
        <v>2.1</v>
      </c>
      <c r="T184" s="175">
        <v>2.1</v>
      </c>
      <c r="U184" s="175">
        <v>1.9119999999999999</v>
      </c>
      <c r="V184" s="175">
        <v>15</v>
      </c>
      <c r="W184" s="175">
        <v>15</v>
      </c>
      <c r="X184" s="175">
        <v>79.900000000000006</v>
      </c>
      <c r="Y184" s="175">
        <v>-0.20119999999999999</v>
      </c>
      <c r="Z184" s="175">
        <v>-0.20119999999999999</v>
      </c>
      <c r="AA184" s="175">
        <v>-0.16139999999999999</v>
      </c>
      <c r="AB184" s="175" t="s">
        <v>43</v>
      </c>
      <c r="AC184" s="175">
        <v>2.0099999999999998</v>
      </c>
      <c r="AD184" s="176">
        <v>1.0828692705685033E-4</v>
      </c>
      <c r="AE184" s="175">
        <v>-0.217</v>
      </c>
      <c r="AF184" s="175">
        <v>3.13</v>
      </c>
      <c r="AG184" s="175">
        <v>2.89</v>
      </c>
      <c r="AH184" s="177"/>
      <c r="AI184" s="178"/>
      <c r="AJ184" s="179">
        <f t="shared" si="12"/>
        <v>0</v>
      </c>
      <c r="AN184"/>
      <c r="AO184"/>
    </row>
    <row r="185" spans="1:46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1.2649999999999999</v>
      </c>
      <c r="K185" s="175">
        <v>0.25</v>
      </c>
      <c r="L185" s="175">
        <v>6.2700000000000006E-2</v>
      </c>
      <c r="M185" s="175">
        <v>5.75</v>
      </c>
      <c r="N185" s="175">
        <v>5.75</v>
      </c>
      <c r="O185" s="175">
        <v>7.3079999999999998</v>
      </c>
      <c r="P185" s="175">
        <v>81</v>
      </c>
      <c r="Q185" s="175">
        <v>81</v>
      </c>
      <c r="R185" s="175">
        <v>117</v>
      </c>
      <c r="S185" s="175">
        <v>2.1</v>
      </c>
      <c r="T185" s="175">
        <v>2.1</v>
      </c>
      <c r="U185" s="175">
        <v>1.9119999999999999</v>
      </c>
      <c r="V185" s="175">
        <v>15</v>
      </c>
      <c r="W185" s="175">
        <v>15</v>
      </c>
      <c r="X185" s="175">
        <v>79.900000000000006</v>
      </c>
      <c r="Y185" s="175">
        <v>-0.20119999999999999</v>
      </c>
      <c r="Z185" s="175">
        <v>-0.20119999999999999</v>
      </c>
      <c r="AA185" s="175">
        <v>-0.16139999999999999</v>
      </c>
      <c r="AB185" s="175" t="s">
        <v>44</v>
      </c>
      <c r="AC185" s="175">
        <v>31.998999999999999</v>
      </c>
      <c r="AD185" s="176">
        <v>1.5402755908922099E-5</v>
      </c>
      <c r="AE185" s="175">
        <v>2.1999999999999999E-2</v>
      </c>
      <c r="AF185" s="175">
        <v>2.94</v>
      </c>
      <c r="AG185" s="175">
        <v>3.46</v>
      </c>
      <c r="AH185" s="177"/>
      <c r="AI185" s="178"/>
      <c r="AJ185" s="179">
        <f t="shared" si="12"/>
        <v>0</v>
      </c>
      <c r="AN185"/>
      <c r="AO185"/>
    </row>
    <row r="186" spans="1:46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1.2649999999999999</v>
      </c>
      <c r="K186" s="175">
        <v>0.25</v>
      </c>
      <c r="L186" s="175">
        <v>6.2700000000000006E-2</v>
      </c>
      <c r="M186" s="175">
        <v>5.75</v>
      </c>
      <c r="N186" s="175">
        <v>5.75</v>
      </c>
      <c r="O186" s="175">
        <v>7.3079999999999998</v>
      </c>
      <c r="P186" s="175">
        <v>81</v>
      </c>
      <c r="Q186" s="175">
        <v>81</v>
      </c>
      <c r="R186" s="175">
        <v>117</v>
      </c>
      <c r="S186" s="175">
        <v>2.1</v>
      </c>
      <c r="T186" s="175">
        <v>2.1</v>
      </c>
      <c r="U186" s="175">
        <v>1.9119999999999999</v>
      </c>
      <c r="V186" s="175">
        <v>15</v>
      </c>
      <c r="W186" s="175">
        <v>15</v>
      </c>
      <c r="X186" s="175">
        <v>79.900000000000006</v>
      </c>
      <c r="Y186" s="175">
        <v>-0.20119999999999999</v>
      </c>
      <c r="Z186" s="175">
        <v>-0.20119999999999999</v>
      </c>
      <c r="AA186" s="175">
        <v>-0.16139999999999999</v>
      </c>
      <c r="AB186" s="175" t="s">
        <v>45</v>
      </c>
      <c r="AC186" s="175">
        <v>44.01</v>
      </c>
      <c r="AD186" s="176">
        <v>8.9625087063364713E-6</v>
      </c>
      <c r="AE186" s="175">
        <v>0.22500000000000001</v>
      </c>
      <c r="AF186" s="175">
        <v>3.24</v>
      </c>
      <c r="AG186" s="175">
        <v>3.3</v>
      </c>
      <c r="AH186" s="177">
        <v>2.4299999999999999E-12</v>
      </c>
      <c r="AI186" s="178"/>
      <c r="AJ186" s="179">
        <f t="shared" si="12"/>
        <v>0</v>
      </c>
      <c r="AN186"/>
      <c r="AO186"/>
    </row>
    <row r="187" spans="1:46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1.2649999999999999</v>
      </c>
      <c r="K187" s="175">
        <v>0.25</v>
      </c>
      <c r="L187" s="175">
        <v>6.2700000000000006E-2</v>
      </c>
      <c r="M187" s="175">
        <v>5.75</v>
      </c>
      <c r="N187" s="175">
        <v>5.75</v>
      </c>
      <c r="O187" s="175">
        <v>7.3079999999999998</v>
      </c>
      <c r="P187" s="175">
        <v>81</v>
      </c>
      <c r="Q187" s="175">
        <v>81</v>
      </c>
      <c r="R187" s="175">
        <v>117</v>
      </c>
      <c r="S187" s="175">
        <v>2.1</v>
      </c>
      <c r="T187" s="175">
        <v>2.1</v>
      </c>
      <c r="U187" s="175">
        <v>1.9119999999999999</v>
      </c>
      <c r="V187" s="175">
        <v>15</v>
      </c>
      <c r="W187" s="175">
        <v>15</v>
      </c>
      <c r="X187" s="175">
        <v>79.900000000000006</v>
      </c>
      <c r="Y187" s="175">
        <v>-0.20119999999999999</v>
      </c>
      <c r="Z187" s="175">
        <v>-0.20119999999999999</v>
      </c>
      <c r="AA187" s="175">
        <v>-0.16139999999999999</v>
      </c>
      <c r="AB187" s="175" t="s">
        <v>46</v>
      </c>
      <c r="AC187" s="175">
        <v>28</v>
      </c>
      <c r="AD187" s="176">
        <v>1.4859953853764374E-5</v>
      </c>
      <c r="AE187" s="175">
        <v>3.6999999999999998E-2</v>
      </c>
      <c r="AF187" s="175">
        <v>3.13</v>
      </c>
      <c r="AG187" s="175">
        <v>3.64</v>
      </c>
      <c r="AH187" s="181">
        <v>1.18E-13</v>
      </c>
      <c r="AI187" s="178"/>
      <c r="AJ187" s="179">
        <f t="shared" si="12"/>
        <v>0</v>
      </c>
      <c r="AN187"/>
      <c r="AO187"/>
    </row>
    <row r="188" spans="1:46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1.2649999999999999</v>
      </c>
      <c r="K188" s="175">
        <v>0.25</v>
      </c>
      <c r="L188" s="175">
        <v>6.2700000000000006E-2</v>
      </c>
      <c r="M188" s="175">
        <v>5.75</v>
      </c>
      <c r="N188" s="175">
        <v>5.75</v>
      </c>
      <c r="O188" s="175">
        <v>7.3079999999999998</v>
      </c>
      <c r="P188" s="175">
        <v>81</v>
      </c>
      <c r="Q188" s="175">
        <v>81</v>
      </c>
      <c r="R188" s="175">
        <v>117</v>
      </c>
      <c r="S188" s="175">
        <v>2.1</v>
      </c>
      <c r="T188" s="175">
        <v>2.1</v>
      </c>
      <c r="U188" s="175">
        <v>1.9119999999999999</v>
      </c>
      <c r="V188" s="175">
        <v>15</v>
      </c>
      <c r="W188" s="175">
        <v>15</v>
      </c>
      <c r="X188" s="175">
        <v>79.900000000000006</v>
      </c>
      <c r="Y188" s="175">
        <v>-0.20119999999999999</v>
      </c>
      <c r="Z188" s="175">
        <v>-0.20119999999999999</v>
      </c>
      <c r="AA188" s="175">
        <v>-0.16139999999999999</v>
      </c>
      <c r="AB188" s="175" t="s">
        <v>47</v>
      </c>
      <c r="AC188" s="175">
        <v>16.04</v>
      </c>
      <c r="AD188" s="176">
        <v>1.6328551327402565E-5</v>
      </c>
      <c r="AE188" s="175">
        <v>1.0999999999999999E-2</v>
      </c>
      <c r="AF188" s="175">
        <v>3.25</v>
      </c>
      <c r="AG188" s="175">
        <v>3.8</v>
      </c>
      <c r="AH188" s="181">
        <v>6.5600000000000001E-16</v>
      </c>
      <c r="AI188" s="178"/>
      <c r="AJ188" s="179">
        <f t="shared" si="12"/>
        <v>0</v>
      </c>
      <c r="AN188"/>
      <c r="AO188"/>
    </row>
    <row r="189" spans="1:46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1.2649999999999999</v>
      </c>
      <c r="K189" s="175">
        <v>0.25</v>
      </c>
      <c r="L189" s="175">
        <v>6.2700000000000006E-2</v>
      </c>
      <c r="M189" s="175">
        <v>5.75</v>
      </c>
      <c r="N189" s="175">
        <v>5.75</v>
      </c>
      <c r="O189" s="175">
        <v>7.3079999999999998</v>
      </c>
      <c r="P189" s="175">
        <v>81</v>
      </c>
      <c r="Q189" s="175">
        <v>81</v>
      </c>
      <c r="R189" s="175">
        <v>117</v>
      </c>
      <c r="S189" s="175">
        <v>2.1</v>
      </c>
      <c r="T189" s="175">
        <v>2.1</v>
      </c>
      <c r="U189" s="175">
        <v>1.9119999999999999</v>
      </c>
      <c r="V189" s="175">
        <v>15</v>
      </c>
      <c r="W189" s="175">
        <v>15</v>
      </c>
      <c r="X189" s="175">
        <v>79.900000000000006</v>
      </c>
      <c r="Y189" s="175">
        <v>-0.20119999999999999</v>
      </c>
      <c r="Z189" s="175">
        <v>-0.20119999999999999</v>
      </c>
      <c r="AA189" s="175">
        <v>-0.16139999999999999</v>
      </c>
      <c r="AB189" s="175" t="s">
        <v>48</v>
      </c>
      <c r="AC189" s="175">
        <v>28.05</v>
      </c>
      <c r="AD189" s="175">
        <v>8.597859657763983E-6</v>
      </c>
      <c r="AE189" s="175">
        <v>8.6999999999999994E-2</v>
      </c>
      <c r="AF189" s="175">
        <v>3.59</v>
      </c>
      <c r="AG189" s="175">
        <v>3.9</v>
      </c>
      <c r="AH189" s="181">
        <v>9.9999999999999998E-17</v>
      </c>
      <c r="AI189" s="178"/>
      <c r="AJ189" s="182">
        <f t="shared" si="12"/>
        <v>0</v>
      </c>
      <c r="AN189"/>
      <c r="AO189"/>
    </row>
    <row r="190" spans="1:46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1.2649999999999999</v>
      </c>
      <c r="K190" s="175">
        <v>0.25</v>
      </c>
      <c r="L190" s="175">
        <v>6.2700000000000006E-2</v>
      </c>
      <c r="M190" s="175">
        <v>5.75</v>
      </c>
      <c r="N190" s="175">
        <v>5.75</v>
      </c>
      <c r="O190" s="175">
        <v>7.3079999999999998</v>
      </c>
      <c r="P190" s="175">
        <v>81</v>
      </c>
      <c r="Q190" s="175">
        <v>81</v>
      </c>
      <c r="R190" s="175">
        <v>117</v>
      </c>
      <c r="S190" s="175">
        <v>2.1</v>
      </c>
      <c r="T190" s="175">
        <v>2.1</v>
      </c>
      <c r="U190" s="175">
        <v>1.9119999999999999</v>
      </c>
      <c r="V190" s="175">
        <v>15</v>
      </c>
      <c r="W190" s="175">
        <v>15</v>
      </c>
      <c r="X190" s="175">
        <v>79.900000000000006</v>
      </c>
      <c r="Y190" s="175">
        <v>-0.20119999999999999</v>
      </c>
      <c r="Z190" s="175">
        <v>-0.20119999999999999</v>
      </c>
      <c r="AA190" s="175">
        <v>-0.16139999999999999</v>
      </c>
      <c r="AB190" s="175" t="s">
        <v>49</v>
      </c>
      <c r="AC190" s="175">
        <v>30.07</v>
      </c>
      <c r="AD190" s="175">
        <v>7.4674534117532306E-6</v>
      </c>
      <c r="AE190" s="175">
        <v>9.9000000000000005E-2</v>
      </c>
      <c r="AF190" s="175">
        <v>3.72</v>
      </c>
      <c r="AG190" s="175">
        <v>4</v>
      </c>
      <c r="AH190" s="181">
        <v>3.8999999999999999E-17</v>
      </c>
      <c r="AI190" s="178"/>
      <c r="AJ190" s="182">
        <f t="shared" si="12"/>
        <v>0</v>
      </c>
      <c r="AN190"/>
      <c r="AO190"/>
    </row>
    <row r="191" spans="1:46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1.2649999999999999</v>
      </c>
      <c r="K191" s="175">
        <v>0.25</v>
      </c>
      <c r="L191" s="175">
        <v>6.2700000000000006E-2</v>
      </c>
      <c r="M191" s="175">
        <v>5.75</v>
      </c>
      <c r="N191" s="175">
        <v>5.75</v>
      </c>
      <c r="O191" s="175">
        <v>7.3079999999999998</v>
      </c>
      <c r="P191" s="175">
        <v>81</v>
      </c>
      <c r="Q191" s="175">
        <v>81</v>
      </c>
      <c r="R191" s="175">
        <v>117</v>
      </c>
      <c r="S191" s="175">
        <v>2.1</v>
      </c>
      <c r="T191" s="175">
        <v>2.1</v>
      </c>
      <c r="U191" s="175">
        <v>1.9119999999999999</v>
      </c>
      <c r="V191" s="175">
        <v>15</v>
      </c>
      <c r="W191" s="175">
        <v>15</v>
      </c>
      <c r="X191" s="175">
        <v>79.900000000000006</v>
      </c>
      <c r="Y191" s="175">
        <v>-0.20119999999999999</v>
      </c>
      <c r="Z191" s="175">
        <v>-0.20119999999999999</v>
      </c>
      <c r="AA191" s="175">
        <v>-0.16139999999999999</v>
      </c>
      <c r="AB191" s="175" t="s">
        <v>50</v>
      </c>
      <c r="AC191" s="175">
        <v>42.08</v>
      </c>
      <c r="AD191" s="175">
        <v>4.9578486170417476E-6</v>
      </c>
      <c r="AE191" s="175">
        <v>0.14199999999999999</v>
      </c>
      <c r="AF191" s="175">
        <v>4.03</v>
      </c>
      <c r="AG191" s="175">
        <v>4.5</v>
      </c>
      <c r="AH191" s="181">
        <v>6.9499999999999996E-19</v>
      </c>
      <c r="AI191" s="178"/>
      <c r="AJ191" s="182">
        <f t="shared" si="12"/>
        <v>0</v>
      </c>
      <c r="AN191"/>
      <c r="AO191"/>
    </row>
    <row r="192" spans="1:46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1.2649999999999999</v>
      </c>
      <c r="K192" s="175">
        <v>0.25</v>
      </c>
      <c r="L192" s="175">
        <v>6.2700000000000006E-2</v>
      </c>
      <c r="M192" s="175">
        <v>5.75</v>
      </c>
      <c r="N192" s="175">
        <v>5.75</v>
      </c>
      <c r="O192" s="175">
        <v>7.3079999999999998</v>
      </c>
      <c r="P192" s="175">
        <v>81</v>
      </c>
      <c r="Q192" s="175">
        <v>81</v>
      </c>
      <c r="R192" s="175">
        <v>117</v>
      </c>
      <c r="S192" s="175">
        <v>2.1</v>
      </c>
      <c r="T192" s="175">
        <v>2.1</v>
      </c>
      <c r="U192" s="175">
        <v>1.9119999999999999</v>
      </c>
      <c r="V192" s="175">
        <v>15</v>
      </c>
      <c r="W192" s="175">
        <v>15</v>
      </c>
      <c r="X192" s="175">
        <v>79.900000000000006</v>
      </c>
      <c r="Y192" s="175">
        <v>-0.20119999999999999</v>
      </c>
      <c r="Z192" s="175">
        <v>-0.20119999999999999</v>
      </c>
      <c r="AA192" s="175">
        <v>-0.16139999999999999</v>
      </c>
      <c r="AB192" s="175" t="s">
        <v>51</v>
      </c>
      <c r="AC192" s="175">
        <v>44.1</v>
      </c>
      <c r="AD192" s="175">
        <v>4.5187843755253608E-6</v>
      </c>
      <c r="AE192" s="175">
        <v>0.152</v>
      </c>
      <c r="AF192" s="175">
        <v>4.16</v>
      </c>
      <c r="AG192" s="175">
        <v>4.3</v>
      </c>
      <c r="AH192" s="181">
        <v>1.6800000000000001E-20</v>
      </c>
      <c r="AI192" s="178"/>
      <c r="AJ192" s="182">
        <f t="shared" si="12"/>
        <v>0</v>
      </c>
      <c r="AN192"/>
      <c r="AO192"/>
    </row>
    <row r="193" spans="1:48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1.2649999999999999</v>
      </c>
      <c r="K193" s="175">
        <v>0.25</v>
      </c>
      <c r="L193" s="175">
        <v>6.2700000000000006E-2</v>
      </c>
      <c r="M193" s="175">
        <v>5.75</v>
      </c>
      <c r="N193" s="175">
        <v>5.75</v>
      </c>
      <c r="O193" s="175">
        <v>7.3079999999999998</v>
      </c>
      <c r="P193" s="175">
        <v>81</v>
      </c>
      <c r="Q193" s="175">
        <v>81</v>
      </c>
      <c r="R193" s="175">
        <v>117</v>
      </c>
      <c r="S193" s="175">
        <v>2.1</v>
      </c>
      <c r="T193" s="175">
        <v>2.1</v>
      </c>
      <c r="U193" s="175">
        <v>1.9119999999999999</v>
      </c>
      <c r="V193" s="175">
        <v>15</v>
      </c>
      <c r="W193" s="175">
        <v>15</v>
      </c>
      <c r="X193" s="175">
        <v>79.900000000000006</v>
      </c>
      <c r="Y193" s="175">
        <v>-0.20119999999999999</v>
      </c>
      <c r="Z193" s="175">
        <v>-0.20119999999999999</v>
      </c>
      <c r="AA193" s="175">
        <v>-0.16139999999999999</v>
      </c>
      <c r="AB193" s="175" t="s">
        <v>52</v>
      </c>
      <c r="AC193" s="175">
        <v>58.12</v>
      </c>
      <c r="AD193" s="175">
        <v>2.9135357642312415E-6</v>
      </c>
      <c r="AE193" s="175">
        <v>0.2</v>
      </c>
      <c r="AF193" s="175">
        <v>4.5199999999999996</v>
      </c>
      <c r="AG193" s="175">
        <v>4.5</v>
      </c>
      <c r="AH193" s="177"/>
      <c r="AI193" s="178"/>
      <c r="AJ193" s="182">
        <f t="shared" si="12"/>
        <v>0</v>
      </c>
      <c r="AN193"/>
      <c r="AO193"/>
    </row>
    <row r="194" spans="1:48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1.2649999999999999</v>
      </c>
      <c r="K194" s="175">
        <v>0.25</v>
      </c>
      <c r="L194" s="175">
        <v>6.2700000000000006E-2</v>
      </c>
      <c r="M194" s="175">
        <v>5.75</v>
      </c>
      <c r="N194" s="175">
        <v>5.75</v>
      </c>
      <c r="O194" s="175">
        <v>7.3079999999999998</v>
      </c>
      <c r="P194" s="175">
        <v>81</v>
      </c>
      <c r="Q194" s="175">
        <v>81</v>
      </c>
      <c r="R194" s="175">
        <v>117</v>
      </c>
      <c r="S194" s="175">
        <v>2.1</v>
      </c>
      <c r="T194" s="175">
        <v>2.1</v>
      </c>
      <c r="U194" s="175">
        <v>1.9119999999999999</v>
      </c>
      <c r="V194" s="175">
        <v>15</v>
      </c>
      <c r="W194" s="175">
        <v>15</v>
      </c>
      <c r="X194" s="175">
        <v>79.900000000000006</v>
      </c>
      <c r="Y194" s="175">
        <v>-0.20119999999999999</v>
      </c>
      <c r="Z194" s="175">
        <v>-0.20119999999999999</v>
      </c>
      <c r="AA194" s="175">
        <v>-0.16139999999999999</v>
      </c>
      <c r="AB194" s="175" t="s">
        <v>58</v>
      </c>
      <c r="AC194" s="175">
        <v>58.12</v>
      </c>
      <c r="AD194" s="175">
        <v>3.1459786150702568E-6</v>
      </c>
      <c r="AE194" s="175">
        <v>0.183</v>
      </c>
      <c r="AF194" s="175">
        <v>4.8</v>
      </c>
      <c r="AG194" s="175">
        <v>4.42</v>
      </c>
      <c r="AH194" s="177"/>
      <c r="AI194" s="178"/>
      <c r="AJ194" s="182"/>
      <c r="AN194"/>
      <c r="AO194"/>
    </row>
    <row r="195" spans="1:48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1.4802999999999999</v>
      </c>
      <c r="K195" s="32">
        <v>0.25</v>
      </c>
      <c r="L195" s="32">
        <v>6.2700000000000006E-2</v>
      </c>
      <c r="M195" s="32">
        <v>5.75</v>
      </c>
      <c r="N195" s="32">
        <v>5.75</v>
      </c>
      <c r="O195" s="32">
        <v>5.75</v>
      </c>
      <c r="P195" s="32">
        <v>81</v>
      </c>
      <c r="Q195" s="32">
        <v>81</v>
      </c>
      <c r="R195" s="32">
        <v>81</v>
      </c>
      <c r="S195" s="32">
        <v>1.4930000000000001</v>
      </c>
      <c r="T195" s="32">
        <v>1.4930000000000001</v>
      </c>
      <c r="U195" s="32">
        <v>1.4930000000000001</v>
      </c>
      <c r="V195" s="32">
        <v>15</v>
      </c>
      <c r="W195" s="32">
        <v>15</v>
      </c>
      <c r="X195" s="32">
        <v>15</v>
      </c>
      <c r="Y195" s="32">
        <v>-0.2492</v>
      </c>
      <c r="Z195" s="32">
        <v>-0.2492</v>
      </c>
      <c r="AA195" s="32">
        <v>-0.2492</v>
      </c>
      <c r="AB195" s="32" t="s">
        <v>42</v>
      </c>
      <c r="AC195" s="32">
        <v>4.0019999999999998</v>
      </c>
      <c r="AD195" s="86">
        <v>1.213598928416634E-4</v>
      </c>
      <c r="AE195" s="32">
        <v>-0.39</v>
      </c>
      <c r="AF195" s="32">
        <v>2.66</v>
      </c>
      <c r="AG195" s="32">
        <v>2.6</v>
      </c>
      <c r="AH195" s="119"/>
      <c r="AI195" s="33"/>
      <c r="AJ195" s="34">
        <f t="shared" ref="AJ195:AJ201" si="14">AH195*10000*(AI195)*10000000000</f>
        <v>0</v>
      </c>
    </row>
    <row r="196" spans="1:48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1.4802999999999999</v>
      </c>
      <c r="K196" s="32">
        <v>0.25</v>
      </c>
      <c r="L196" s="32">
        <v>6.2700000000000006E-2</v>
      </c>
      <c r="M196" s="32">
        <v>5.75</v>
      </c>
      <c r="N196" s="32">
        <v>5.75</v>
      </c>
      <c r="O196" s="32">
        <v>5.75</v>
      </c>
      <c r="P196" s="32">
        <v>81</v>
      </c>
      <c r="Q196" s="32">
        <v>81</v>
      </c>
      <c r="R196" s="32">
        <v>81</v>
      </c>
      <c r="S196" s="32">
        <v>1.4930000000000001</v>
      </c>
      <c r="T196" s="32">
        <v>1.4930000000000001</v>
      </c>
      <c r="U196" s="32">
        <v>1.4930000000000001</v>
      </c>
      <c r="V196" s="32">
        <v>15</v>
      </c>
      <c r="W196" s="32">
        <v>15</v>
      </c>
      <c r="X196" s="32">
        <v>15</v>
      </c>
      <c r="Y196" s="32">
        <v>-0.2492</v>
      </c>
      <c r="Z196" s="32">
        <v>-0.2492</v>
      </c>
      <c r="AA196" s="32">
        <v>-0.2492</v>
      </c>
      <c r="AB196" s="32" t="s">
        <v>43</v>
      </c>
      <c r="AC196" s="32">
        <v>2.0099999999999998</v>
      </c>
      <c r="AD196" s="86">
        <v>1.0828692705685033E-4</v>
      </c>
      <c r="AE196" s="32">
        <v>-0.217</v>
      </c>
      <c r="AF196" s="32">
        <v>3.13</v>
      </c>
      <c r="AG196" s="32">
        <v>2.89</v>
      </c>
      <c r="AH196" s="119"/>
      <c r="AI196" s="33"/>
      <c r="AJ196" s="34">
        <f t="shared" si="14"/>
        <v>0</v>
      </c>
    </row>
    <row r="197" spans="1:48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1.4802999999999999</v>
      </c>
      <c r="K197" s="32">
        <v>0.25</v>
      </c>
      <c r="L197" s="32">
        <v>6.2700000000000006E-2</v>
      </c>
      <c r="M197" s="32">
        <v>5.75</v>
      </c>
      <c r="N197" s="32">
        <v>5.75</v>
      </c>
      <c r="O197" s="32">
        <v>5.75</v>
      </c>
      <c r="P197" s="32">
        <v>81</v>
      </c>
      <c r="Q197" s="32">
        <v>81</v>
      </c>
      <c r="R197" s="32">
        <v>81</v>
      </c>
      <c r="S197" s="32">
        <v>1.4930000000000001</v>
      </c>
      <c r="T197" s="32">
        <v>1.4930000000000001</v>
      </c>
      <c r="U197" s="32">
        <v>1.4930000000000001</v>
      </c>
      <c r="V197" s="32">
        <v>15</v>
      </c>
      <c r="W197" s="32">
        <v>15</v>
      </c>
      <c r="X197" s="32">
        <v>15</v>
      </c>
      <c r="Y197" s="32">
        <v>-0.2492</v>
      </c>
      <c r="Z197" s="32">
        <v>-0.2492</v>
      </c>
      <c r="AA197" s="32">
        <v>-0.2492</v>
      </c>
      <c r="AB197" s="32" t="s">
        <v>44</v>
      </c>
      <c r="AC197" s="32">
        <v>31.998999999999999</v>
      </c>
      <c r="AD197" s="86">
        <v>1.5402755908922099E-5</v>
      </c>
      <c r="AE197" s="32">
        <v>2.1999999999999999E-2</v>
      </c>
      <c r="AF197" s="32">
        <v>2.94</v>
      </c>
      <c r="AG197" s="32">
        <v>3.46</v>
      </c>
      <c r="AH197" s="119"/>
      <c r="AI197" s="33"/>
      <c r="AJ197" s="34">
        <f t="shared" si="14"/>
        <v>0</v>
      </c>
    </row>
    <row r="198" spans="1:48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1.4802999999999999</v>
      </c>
      <c r="K198" s="32">
        <v>0.25</v>
      </c>
      <c r="L198" s="32">
        <v>6.2700000000000006E-2</v>
      </c>
      <c r="M198" s="32">
        <v>5.75</v>
      </c>
      <c r="N198" s="32">
        <v>5.75</v>
      </c>
      <c r="O198" s="32">
        <v>5.75</v>
      </c>
      <c r="P198" s="32">
        <v>81</v>
      </c>
      <c r="Q198" s="32">
        <v>81</v>
      </c>
      <c r="R198" s="32">
        <v>81</v>
      </c>
      <c r="S198" s="32">
        <v>1.4930000000000001</v>
      </c>
      <c r="T198" s="32">
        <v>1.4930000000000001</v>
      </c>
      <c r="U198" s="32">
        <v>1.4930000000000001</v>
      </c>
      <c r="V198" s="32">
        <v>15</v>
      </c>
      <c r="W198" s="32">
        <v>15</v>
      </c>
      <c r="X198" s="32">
        <v>15</v>
      </c>
      <c r="Y198" s="32">
        <v>-0.2492</v>
      </c>
      <c r="Z198" s="32">
        <v>-0.2492</v>
      </c>
      <c r="AA198" s="32">
        <v>-0.2492</v>
      </c>
      <c r="AB198" s="32" t="s">
        <v>45</v>
      </c>
      <c r="AC198" s="32">
        <v>44.01</v>
      </c>
      <c r="AD198" s="86">
        <v>8.9625087063364713E-6</v>
      </c>
      <c r="AE198" s="32">
        <v>0.22500000000000001</v>
      </c>
      <c r="AF198" s="32">
        <v>3.24</v>
      </c>
      <c r="AG198" s="32">
        <v>3.3</v>
      </c>
      <c r="AH198" s="119">
        <v>3.0499999999999998E-10</v>
      </c>
      <c r="AI198" s="33"/>
      <c r="AJ198" s="34">
        <f t="shared" si="14"/>
        <v>0</v>
      </c>
    </row>
    <row r="199" spans="1:48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1.4802999999999999</v>
      </c>
      <c r="K199" s="32">
        <v>0.25</v>
      </c>
      <c r="L199" s="32">
        <v>6.2700000000000006E-2</v>
      </c>
      <c r="M199" s="32">
        <v>5.75</v>
      </c>
      <c r="N199" s="32">
        <v>5.75</v>
      </c>
      <c r="O199" s="32">
        <v>5.75</v>
      </c>
      <c r="P199" s="32">
        <v>81</v>
      </c>
      <c r="Q199" s="32">
        <v>81</v>
      </c>
      <c r="R199" s="32">
        <v>81</v>
      </c>
      <c r="S199" s="32">
        <v>1.4930000000000001</v>
      </c>
      <c r="T199" s="32">
        <v>1.4930000000000001</v>
      </c>
      <c r="U199" s="32">
        <v>1.4930000000000001</v>
      </c>
      <c r="V199" s="32">
        <v>15</v>
      </c>
      <c r="W199" s="32">
        <v>15</v>
      </c>
      <c r="X199" s="32">
        <v>15</v>
      </c>
      <c r="Y199" s="32">
        <v>-0.2492</v>
      </c>
      <c r="Z199" s="32">
        <v>-0.2492</v>
      </c>
      <c r="AA199" s="32">
        <v>-0.2492</v>
      </c>
      <c r="AB199" s="32" t="s">
        <v>46</v>
      </c>
      <c r="AC199" s="32">
        <v>28</v>
      </c>
      <c r="AD199" s="86">
        <v>1.4859953853764374E-5</v>
      </c>
      <c r="AE199" s="32">
        <v>3.6999999999999998E-2</v>
      </c>
      <c r="AF199" s="32">
        <v>3.13</v>
      </c>
      <c r="AG199" s="32">
        <v>3.64</v>
      </c>
      <c r="AH199" s="125">
        <v>2.6400000000000002E-10</v>
      </c>
      <c r="AI199" s="33"/>
      <c r="AJ199" s="34">
        <f t="shared" si="14"/>
        <v>0</v>
      </c>
      <c r="AU199" s="44"/>
      <c r="AV199" s="44"/>
    </row>
    <row r="200" spans="1:48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1.4802999999999999</v>
      </c>
      <c r="K200" s="32">
        <v>0.25</v>
      </c>
      <c r="L200" s="32">
        <v>6.2700000000000006E-2</v>
      </c>
      <c r="M200" s="32">
        <v>5.75</v>
      </c>
      <c r="N200" s="32">
        <v>5.75</v>
      </c>
      <c r="O200" s="32">
        <v>5.75</v>
      </c>
      <c r="P200" s="32">
        <v>81</v>
      </c>
      <c r="Q200" s="32">
        <v>81</v>
      </c>
      <c r="R200" s="32">
        <v>81</v>
      </c>
      <c r="S200" s="32">
        <v>1.4930000000000001</v>
      </c>
      <c r="T200" s="32">
        <v>1.4930000000000001</v>
      </c>
      <c r="U200" s="32">
        <v>1.4930000000000001</v>
      </c>
      <c r="V200" s="32">
        <v>15</v>
      </c>
      <c r="W200" s="32">
        <v>15</v>
      </c>
      <c r="X200" s="32">
        <v>15</v>
      </c>
      <c r="Y200" s="32">
        <v>-0.2492</v>
      </c>
      <c r="Z200" s="32">
        <v>-0.2492</v>
      </c>
      <c r="AA200" s="32">
        <v>-0.2492</v>
      </c>
      <c r="AB200" s="32" t="s">
        <v>47</v>
      </c>
      <c r="AC200" s="32">
        <v>16.04</v>
      </c>
      <c r="AD200" s="86">
        <v>1.6328551327402565E-5</v>
      </c>
      <c r="AE200" s="32">
        <v>1.0999999999999999E-2</v>
      </c>
      <c r="AF200" s="32">
        <v>3.25</v>
      </c>
      <c r="AG200" s="32">
        <v>3.8</v>
      </c>
      <c r="AH200" s="125">
        <v>1.6100000000000001E-10</v>
      </c>
      <c r="AI200" s="33"/>
      <c r="AJ200" s="34">
        <f t="shared" si="14"/>
        <v>0</v>
      </c>
      <c r="AN200" s="44"/>
      <c r="AO200" s="44"/>
      <c r="AS200" s="44"/>
      <c r="AT200" s="44"/>
    </row>
    <row r="201" spans="1:48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1.4802999999999999</v>
      </c>
      <c r="K201" s="32">
        <v>0.25</v>
      </c>
      <c r="L201" s="32">
        <v>6.2700000000000006E-2</v>
      </c>
      <c r="M201" s="32">
        <v>5.75</v>
      </c>
      <c r="N201" s="32">
        <v>5.75</v>
      </c>
      <c r="O201" s="32">
        <v>5.75</v>
      </c>
      <c r="P201" s="32">
        <v>81</v>
      </c>
      <c r="Q201" s="32">
        <v>81</v>
      </c>
      <c r="R201" s="32">
        <v>81</v>
      </c>
      <c r="S201" s="32">
        <v>1.4930000000000001</v>
      </c>
      <c r="T201" s="32">
        <v>1.4930000000000001</v>
      </c>
      <c r="U201" s="32">
        <v>1.4930000000000001</v>
      </c>
      <c r="V201" s="32">
        <v>15</v>
      </c>
      <c r="W201" s="32">
        <v>15</v>
      </c>
      <c r="X201" s="32">
        <v>15</v>
      </c>
      <c r="Y201" s="32">
        <v>-0.2492</v>
      </c>
      <c r="Z201" s="32">
        <v>-0.2492</v>
      </c>
      <c r="AA201" s="32">
        <v>-0.2492</v>
      </c>
      <c r="AB201" s="32" t="s">
        <v>48</v>
      </c>
      <c r="AC201" s="32">
        <v>28.05</v>
      </c>
      <c r="AD201" s="32">
        <v>8.597859657763983E-6</v>
      </c>
      <c r="AE201" s="32">
        <v>8.6999999999999994E-2</v>
      </c>
      <c r="AF201" s="32">
        <v>3.59</v>
      </c>
      <c r="AG201" s="32">
        <v>3.9</v>
      </c>
      <c r="AH201" s="125">
        <v>2.09E-11</v>
      </c>
      <c r="AI201" s="33"/>
      <c r="AJ201" s="35">
        <f t="shared" si="14"/>
        <v>0</v>
      </c>
    </row>
    <row r="202" spans="1:48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1.4802999999999999</v>
      </c>
      <c r="K202" s="32">
        <v>0.25</v>
      </c>
      <c r="L202" s="32">
        <v>6.2700000000000006E-2</v>
      </c>
      <c r="M202" s="32">
        <v>5.75</v>
      </c>
      <c r="N202" s="32">
        <v>5.75</v>
      </c>
      <c r="O202" s="32">
        <v>5.75</v>
      </c>
      <c r="P202" s="32">
        <v>81</v>
      </c>
      <c r="Q202" s="32">
        <v>81</v>
      </c>
      <c r="R202" s="32">
        <v>81</v>
      </c>
      <c r="S202" s="32">
        <v>1.4930000000000001</v>
      </c>
      <c r="T202" s="32">
        <v>1.4930000000000001</v>
      </c>
      <c r="U202" s="32">
        <v>1.4930000000000001</v>
      </c>
      <c r="V202" s="32">
        <v>15</v>
      </c>
      <c r="W202" s="32">
        <v>15</v>
      </c>
      <c r="X202" s="32">
        <v>15</v>
      </c>
      <c r="Y202" s="32">
        <v>-0.2492</v>
      </c>
      <c r="Z202" s="32">
        <v>-0.2492</v>
      </c>
      <c r="AA202" s="32">
        <v>-0.2492</v>
      </c>
      <c r="AB202" s="32" t="s">
        <v>49</v>
      </c>
      <c r="AC202" s="32">
        <v>30.07</v>
      </c>
      <c r="AD202" s="32">
        <v>7.4674534117532306E-6</v>
      </c>
      <c r="AE202" s="32">
        <v>9.9000000000000005E-2</v>
      </c>
      <c r="AF202" s="32">
        <v>3.72</v>
      </c>
      <c r="AG202" s="32">
        <v>4</v>
      </c>
      <c r="AH202" s="125">
        <v>3.2499999999999998E-11</v>
      </c>
      <c r="AI202" s="33"/>
      <c r="AJ202" s="35">
        <f>AH202*10000*(AI202)*10000000000</f>
        <v>0</v>
      </c>
    </row>
    <row r="203" spans="1:48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1.4802999999999999</v>
      </c>
      <c r="K203" s="32">
        <v>0.25</v>
      </c>
      <c r="L203" s="32">
        <v>6.2700000000000006E-2</v>
      </c>
      <c r="M203" s="32">
        <v>5.75</v>
      </c>
      <c r="N203" s="32">
        <v>5.75</v>
      </c>
      <c r="O203" s="32">
        <v>5.75</v>
      </c>
      <c r="P203" s="32">
        <v>81</v>
      </c>
      <c r="Q203" s="32">
        <v>81</v>
      </c>
      <c r="R203" s="32">
        <v>81</v>
      </c>
      <c r="S203" s="32">
        <v>1.4930000000000001</v>
      </c>
      <c r="T203" s="32">
        <v>1.4930000000000001</v>
      </c>
      <c r="U203" s="32">
        <v>1.4930000000000001</v>
      </c>
      <c r="V203" s="32">
        <v>15</v>
      </c>
      <c r="W203" s="32">
        <v>15</v>
      </c>
      <c r="X203" s="32">
        <v>15</v>
      </c>
      <c r="Y203" s="32">
        <v>-0.2492</v>
      </c>
      <c r="Z203" s="32">
        <v>-0.2492</v>
      </c>
      <c r="AA203" s="32">
        <v>-0.2492</v>
      </c>
      <c r="AB203" s="32" t="s">
        <v>50</v>
      </c>
      <c r="AC203" s="32">
        <v>42.08</v>
      </c>
      <c r="AD203" s="32">
        <v>4.9578486170417476E-6</v>
      </c>
      <c r="AE203" s="32">
        <v>0.14199999999999999</v>
      </c>
      <c r="AF203" s="32">
        <v>4.03</v>
      </c>
      <c r="AG203" s="32">
        <v>4.5</v>
      </c>
      <c r="AH203" s="125">
        <v>2.9299999999999998E-12</v>
      </c>
      <c r="AI203" s="33"/>
      <c r="AJ203" s="35">
        <f>AH203*10000*(AI203)*10000000000</f>
        <v>0</v>
      </c>
    </row>
    <row r="204" spans="1:48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1.4802999999999999</v>
      </c>
      <c r="K204" s="32">
        <v>0.25</v>
      </c>
      <c r="L204" s="32">
        <v>6.2700000000000006E-2</v>
      </c>
      <c r="M204" s="32">
        <v>5.75</v>
      </c>
      <c r="N204" s="32">
        <v>5.75</v>
      </c>
      <c r="O204" s="32">
        <v>5.75</v>
      </c>
      <c r="P204" s="32">
        <v>81</v>
      </c>
      <c r="Q204" s="32">
        <v>81</v>
      </c>
      <c r="R204" s="32">
        <v>81</v>
      </c>
      <c r="S204" s="32">
        <v>1.4930000000000001</v>
      </c>
      <c r="T204" s="32">
        <v>1.4930000000000001</v>
      </c>
      <c r="U204" s="32">
        <v>1.4930000000000001</v>
      </c>
      <c r="V204" s="32">
        <v>15</v>
      </c>
      <c r="W204" s="32">
        <v>15</v>
      </c>
      <c r="X204" s="32">
        <v>15</v>
      </c>
      <c r="Y204" s="32">
        <v>-0.2492</v>
      </c>
      <c r="Z204" s="32">
        <v>-0.2492</v>
      </c>
      <c r="AA204" s="32">
        <v>-0.2492</v>
      </c>
      <c r="AB204" s="32" t="s">
        <v>51</v>
      </c>
      <c r="AC204" s="32">
        <v>44.1</v>
      </c>
      <c r="AD204" s="32">
        <v>4.5187843755253608E-6</v>
      </c>
      <c r="AE204" s="32">
        <v>0.152</v>
      </c>
      <c r="AF204" s="32">
        <v>4.16</v>
      </c>
      <c r="AG204" s="32">
        <v>4.3</v>
      </c>
      <c r="AH204" s="125">
        <v>5.8600000000000003E-13</v>
      </c>
      <c r="AI204" s="33"/>
      <c r="AJ204" s="35">
        <f t="shared" ref="AJ204:AJ212" si="15">AH204*10000*(AI204)*10000000000</f>
        <v>0</v>
      </c>
    </row>
    <row r="205" spans="1:48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1.4802999999999999</v>
      </c>
      <c r="K205" s="32">
        <v>0.25</v>
      </c>
      <c r="L205" s="32">
        <v>6.2700000000000006E-2</v>
      </c>
      <c r="M205" s="32">
        <v>5.75</v>
      </c>
      <c r="N205" s="32">
        <v>5.75</v>
      </c>
      <c r="O205" s="32">
        <v>5.75</v>
      </c>
      <c r="P205" s="32">
        <v>81</v>
      </c>
      <c r="Q205" s="32">
        <v>81</v>
      </c>
      <c r="R205" s="32">
        <v>81</v>
      </c>
      <c r="S205" s="32">
        <v>1.4930000000000001</v>
      </c>
      <c r="T205" s="32">
        <v>1.4930000000000001</v>
      </c>
      <c r="U205" s="32">
        <v>1.4930000000000001</v>
      </c>
      <c r="V205" s="32">
        <v>15</v>
      </c>
      <c r="W205" s="32">
        <v>15</v>
      </c>
      <c r="X205" s="32">
        <v>15</v>
      </c>
      <c r="Y205" s="32">
        <v>-0.2492</v>
      </c>
      <c r="Z205" s="32">
        <v>-0.2492</v>
      </c>
      <c r="AA205" s="32">
        <v>-0.2492</v>
      </c>
      <c r="AB205" s="32" t="s">
        <v>52</v>
      </c>
      <c r="AC205" s="32">
        <v>58.12</v>
      </c>
      <c r="AD205" s="32">
        <v>2.9135357642312415E-6</v>
      </c>
      <c r="AE205" s="32">
        <v>0.2</v>
      </c>
      <c r="AF205" s="32">
        <v>4.5199999999999996</v>
      </c>
      <c r="AG205" s="32">
        <v>4.5</v>
      </c>
      <c r="AH205" s="119">
        <v>5.4000000000000002E-13</v>
      </c>
      <c r="AI205" s="33"/>
      <c r="AJ205" s="35">
        <f t="shared" si="15"/>
        <v>0</v>
      </c>
    </row>
    <row r="206" spans="1:48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1.4802999999999999</v>
      </c>
      <c r="K206" s="32">
        <v>0.25</v>
      </c>
      <c r="L206" s="32">
        <v>6.2700000000000006E-2</v>
      </c>
      <c r="M206" s="32">
        <v>5.75</v>
      </c>
      <c r="N206" s="32">
        <v>5.75</v>
      </c>
      <c r="O206" s="32">
        <v>5.75</v>
      </c>
      <c r="P206" s="32">
        <v>81</v>
      </c>
      <c r="Q206" s="32">
        <v>81</v>
      </c>
      <c r="R206" s="32">
        <v>81</v>
      </c>
      <c r="S206" s="32">
        <v>1.4930000000000001</v>
      </c>
      <c r="T206" s="32">
        <v>1.4930000000000001</v>
      </c>
      <c r="U206" s="32">
        <v>1.4930000000000001</v>
      </c>
      <c r="V206" s="32">
        <v>15</v>
      </c>
      <c r="W206" s="32">
        <v>15</v>
      </c>
      <c r="X206" s="32">
        <v>15</v>
      </c>
      <c r="Y206" s="32">
        <v>-0.2492</v>
      </c>
      <c r="Z206" s="32">
        <v>-0.2492</v>
      </c>
      <c r="AA206" s="32">
        <v>-0.2492</v>
      </c>
      <c r="AB206" s="78" t="s">
        <v>75</v>
      </c>
      <c r="AC206" s="32">
        <v>58.12</v>
      </c>
      <c r="AD206" s="32">
        <v>3.1459786150702568E-6</v>
      </c>
      <c r="AE206" s="32">
        <v>0.183</v>
      </c>
      <c r="AF206" s="32">
        <v>4.8</v>
      </c>
      <c r="AG206" s="32">
        <v>4.42</v>
      </c>
      <c r="AH206" s="119">
        <v>6.5000000000000001E-18</v>
      </c>
      <c r="AI206" s="33"/>
      <c r="AJ206" s="35">
        <f t="shared" si="15"/>
        <v>0</v>
      </c>
    </row>
    <row r="207" spans="1:48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1.343</v>
      </c>
      <c r="K207" s="27">
        <v>0.25</v>
      </c>
      <c r="L207" s="27">
        <v>6.2700000000000006E-2</v>
      </c>
      <c r="M207" s="27">
        <v>5.75</v>
      </c>
      <c r="N207" s="27">
        <v>5.75</v>
      </c>
      <c r="O207" s="27">
        <v>5.75</v>
      </c>
      <c r="P207" s="27">
        <v>81</v>
      </c>
      <c r="Q207" s="27">
        <v>81</v>
      </c>
      <c r="R207" s="27">
        <v>81</v>
      </c>
      <c r="S207" s="27">
        <v>2.1</v>
      </c>
      <c r="T207" s="27">
        <v>1.0900000000000001</v>
      </c>
      <c r="U207" s="27">
        <v>1.0900000000000001</v>
      </c>
      <c r="V207" s="27">
        <v>1</v>
      </c>
      <c r="W207" s="27">
        <v>1</v>
      </c>
      <c r="X207" s="27">
        <v>1</v>
      </c>
      <c r="Y207" s="27">
        <v>-8.9999999999999993E-3</v>
      </c>
      <c r="Z207" s="27">
        <v>-8.9999999999999993E-3</v>
      </c>
      <c r="AA207" s="27">
        <v>-8.9999999999999993E-3</v>
      </c>
      <c r="AB207" s="27" t="s">
        <v>42</v>
      </c>
      <c r="AC207" s="27">
        <v>4.0019999999999998</v>
      </c>
      <c r="AD207" s="85">
        <v>1.213598928416634E-4</v>
      </c>
      <c r="AE207" s="27">
        <v>-0.39</v>
      </c>
      <c r="AF207" s="27">
        <v>2.66</v>
      </c>
      <c r="AG207" s="27">
        <v>2.6</v>
      </c>
      <c r="AH207" s="118"/>
      <c r="AI207" s="28"/>
      <c r="AJ207" s="29">
        <f t="shared" si="15"/>
        <v>0</v>
      </c>
    </row>
    <row r="208" spans="1:48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1.343</v>
      </c>
      <c r="K208" s="27">
        <v>0.25</v>
      </c>
      <c r="L208" s="27">
        <v>6.2700000000000006E-2</v>
      </c>
      <c r="M208" s="27">
        <v>5.75</v>
      </c>
      <c r="N208" s="27">
        <v>5.75</v>
      </c>
      <c r="O208" s="27">
        <v>5.75</v>
      </c>
      <c r="P208" s="27">
        <v>81</v>
      </c>
      <c r="Q208" s="27">
        <v>81</v>
      </c>
      <c r="R208" s="27">
        <v>81</v>
      </c>
      <c r="S208" s="27">
        <v>2.1</v>
      </c>
      <c r="T208" s="27">
        <v>1.0900000000000001</v>
      </c>
      <c r="U208" s="27">
        <v>1.0900000000000001</v>
      </c>
      <c r="V208" s="27">
        <v>1</v>
      </c>
      <c r="W208" s="27">
        <v>1</v>
      </c>
      <c r="X208" s="27">
        <v>1</v>
      </c>
      <c r="Y208" s="27">
        <v>-8.9999999999999993E-3</v>
      </c>
      <c r="Z208" s="27">
        <v>-8.9999999999999993E-3</v>
      </c>
      <c r="AA208" s="27">
        <v>-8.9999999999999993E-3</v>
      </c>
      <c r="AB208" s="27" t="s">
        <v>43</v>
      </c>
      <c r="AC208" s="27">
        <v>2.0099999999999998</v>
      </c>
      <c r="AD208" s="85">
        <v>1.0828692705685033E-4</v>
      </c>
      <c r="AE208" s="27">
        <v>-0.217</v>
      </c>
      <c r="AF208" s="27">
        <v>3.13</v>
      </c>
      <c r="AG208" s="27">
        <v>2.89</v>
      </c>
      <c r="AH208" s="118"/>
      <c r="AI208" s="28"/>
      <c r="AJ208" s="29">
        <f t="shared" si="15"/>
        <v>0</v>
      </c>
    </row>
    <row r="209" spans="1:36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1.343</v>
      </c>
      <c r="K209" s="27">
        <v>0.25</v>
      </c>
      <c r="L209" s="27">
        <v>6.2700000000000006E-2</v>
      </c>
      <c r="M209" s="27">
        <v>5.75</v>
      </c>
      <c r="N209" s="27">
        <v>5.75</v>
      </c>
      <c r="O209" s="27">
        <v>5.75</v>
      </c>
      <c r="P209" s="27">
        <v>81</v>
      </c>
      <c r="Q209" s="27">
        <v>81</v>
      </c>
      <c r="R209" s="27">
        <v>81</v>
      </c>
      <c r="S209" s="27">
        <v>2.1</v>
      </c>
      <c r="T209" s="27">
        <v>1.0900000000000001</v>
      </c>
      <c r="U209" s="27">
        <v>1.0900000000000001</v>
      </c>
      <c r="V209" s="27">
        <v>1</v>
      </c>
      <c r="W209" s="27">
        <v>1</v>
      </c>
      <c r="X209" s="27">
        <v>1</v>
      </c>
      <c r="Y209" s="27">
        <v>-8.9999999999999993E-3</v>
      </c>
      <c r="Z209" s="27">
        <v>-8.9999999999999993E-3</v>
      </c>
      <c r="AA209" s="27">
        <v>-8.9999999999999993E-3</v>
      </c>
      <c r="AB209" s="27" t="s">
        <v>44</v>
      </c>
      <c r="AC209" s="27">
        <v>31.998999999999999</v>
      </c>
      <c r="AD209" s="85">
        <v>1.5402755908922099E-5</v>
      </c>
      <c r="AE209" s="27">
        <v>2.1999999999999999E-2</v>
      </c>
      <c r="AF209" s="27">
        <v>2.94</v>
      </c>
      <c r="AG209" s="27">
        <v>3.46</v>
      </c>
      <c r="AH209" s="118">
        <v>4.2999999999999996E-9</v>
      </c>
      <c r="AI209" s="28"/>
      <c r="AJ209" s="29">
        <f t="shared" si="15"/>
        <v>0</v>
      </c>
    </row>
    <row r="210" spans="1:36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1.343</v>
      </c>
      <c r="K210" s="27">
        <v>0.25</v>
      </c>
      <c r="L210" s="27">
        <v>6.2700000000000006E-2</v>
      </c>
      <c r="M210" s="27">
        <v>5.75</v>
      </c>
      <c r="N210" s="27">
        <v>5.75</v>
      </c>
      <c r="O210" s="27">
        <v>5.75</v>
      </c>
      <c r="P210" s="27">
        <v>81</v>
      </c>
      <c r="Q210" s="27">
        <v>81</v>
      </c>
      <c r="R210" s="27">
        <v>81</v>
      </c>
      <c r="S210" s="27">
        <v>2.1</v>
      </c>
      <c r="T210" s="27">
        <v>1.0900000000000001</v>
      </c>
      <c r="U210" s="27">
        <v>1.0900000000000001</v>
      </c>
      <c r="V210" s="27">
        <v>1</v>
      </c>
      <c r="W210" s="27">
        <v>1</v>
      </c>
      <c r="X210" s="27">
        <v>1</v>
      </c>
      <c r="Y210" s="27">
        <v>-8.9999999999999993E-3</v>
      </c>
      <c r="Z210" s="27">
        <v>-8.9999999999999993E-3</v>
      </c>
      <c r="AA210" s="27">
        <v>-8.9999999999999993E-3</v>
      </c>
      <c r="AB210" s="27" t="s">
        <v>45</v>
      </c>
      <c r="AC210" s="27">
        <v>44.01</v>
      </c>
      <c r="AD210" s="85">
        <v>8.9625087063364713E-6</v>
      </c>
      <c r="AE210" s="27">
        <v>0.22500000000000001</v>
      </c>
      <c r="AF210" s="27">
        <v>3.24</v>
      </c>
      <c r="AG210" s="27">
        <v>3.3</v>
      </c>
      <c r="AH210" s="118">
        <v>1.5E-9</v>
      </c>
      <c r="AI210" s="28"/>
      <c r="AJ210" s="29">
        <f t="shared" si="15"/>
        <v>0</v>
      </c>
    </row>
    <row r="211" spans="1:36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1.343</v>
      </c>
      <c r="K211" s="27">
        <v>0.25</v>
      </c>
      <c r="L211" s="27">
        <v>6.2700000000000006E-2</v>
      </c>
      <c r="M211" s="27">
        <v>5.75</v>
      </c>
      <c r="N211" s="27">
        <v>5.75</v>
      </c>
      <c r="O211" s="27">
        <v>5.75</v>
      </c>
      <c r="P211" s="27">
        <v>81</v>
      </c>
      <c r="Q211" s="27">
        <v>81</v>
      </c>
      <c r="R211" s="27">
        <v>81</v>
      </c>
      <c r="S211" s="27">
        <v>2.1</v>
      </c>
      <c r="T211" s="27">
        <v>1.0900000000000001</v>
      </c>
      <c r="U211" s="27">
        <v>1.0900000000000001</v>
      </c>
      <c r="V211" s="27">
        <v>1</v>
      </c>
      <c r="W211" s="27">
        <v>1</v>
      </c>
      <c r="X211" s="27">
        <v>1</v>
      </c>
      <c r="Y211" s="27">
        <v>-8.9999999999999993E-3</v>
      </c>
      <c r="Z211" s="27">
        <v>-8.9999999999999993E-3</v>
      </c>
      <c r="AA211" s="27">
        <v>-8.9999999999999993E-3</v>
      </c>
      <c r="AB211" s="27" t="s">
        <v>46</v>
      </c>
      <c r="AC211" s="27">
        <v>28</v>
      </c>
      <c r="AD211" s="85">
        <v>1.4859953853764374E-5</v>
      </c>
      <c r="AE211" s="27">
        <v>3.6999999999999998E-2</v>
      </c>
      <c r="AF211" s="27">
        <v>3.13</v>
      </c>
      <c r="AG211" s="27">
        <v>3.64</v>
      </c>
      <c r="AH211" s="126">
        <v>1.3999999999999999E-9</v>
      </c>
      <c r="AI211" s="28"/>
      <c r="AJ211" s="29">
        <f t="shared" si="15"/>
        <v>0</v>
      </c>
    </row>
    <row r="212" spans="1:36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1.343</v>
      </c>
      <c r="K212" s="27">
        <v>0.25</v>
      </c>
      <c r="L212" s="27">
        <v>6.2700000000000006E-2</v>
      </c>
      <c r="M212" s="27">
        <v>5.75</v>
      </c>
      <c r="N212" s="27">
        <v>5.75</v>
      </c>
      <c r="O212" s="27">
        <v>5.75</v>
      </c>
      <c r="P212" s="27">
        <v>81</v>
      </c>
      <c r="Q212" s="27">
        <v>81</v>
      </c>
      <c r="R212" s="27">
        <v>81</v>
      </c>
      <c r="S212" s="27">
        <v>2.1</v>
      </c>
      <c r="T212" s="27">
        <v>1.0900000000000001</v>
      </c>
      <c r="U212" s="27">
        <v>1.0900000000000001</v>
      </c>
      <c r="V212" s="27">
        <v>1</v>
      </c>
      <c r="W212" s="27">
        <v>1</v>
      </c>
      <c r="X212" s="27">
        <v>1</v>
      </c>
      <c r="Y212" s="27">
        <v>-8.9999999999999993E-3</v>
      </c>
      <c r="Z212" s="27">
        <v>-8.9999999999999993E-3</v>
      </c>
      <c r="AA212" s="27">
        <v>-8.9999999999999993E-3</v>
      </c>
      <c r="AB212" s="27" t="s">
        <v>47</v>
      </c>
      <c r="AC212" s="27">
        <v>16.04</v>
      </c>
      <c r="AD212" s="85">
        <v>1.6328551327402565E-5</v>
      </c>
      <c r="AE212" s="27">
        <v>1.0999999999999999E-2</v>
      </c>
      <c r="AF212" s="27">
        <v>3.25</v>
      </c>
      <c r="AG212" s="27">
        <v>3.8</v>
      </c>
      <c r="AH212" s="126">
        <v>7.79E-10</v>
      </c>
      <c r="AI212" s="28"/>
      <c r="AJ212" s="29">
        <f t="shared" si="15"/>
        <v>0</v>
      </c>
    </row>
    <row r="213" spans="1:36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1.343</v>
      </c>
      <c r="K213" s="27">
        <v>0.25</v>
      </c>
      <c r="L213" s="27">
        <v>6.2700000000000006E-2</v>
      </c>
      <c r="M213" s="27">
        <v>5.75</v>
      </c>
      <c r="N213" s="27">
        <v>5.75</v>
      </c>
      <c r="O213" s="27">
        <v>5.75</v>
      </c>
      <c r="P213" s="27">
        <v>81</v>
      </c>
      <c r="Q213" s="27">
        <v>81</v>
      </c>
      <c r="R213" s="27">
        <v>81</v>
      </c>
      <c r="S213" s="27">
        <v>2.1</v>
      </c>
      <c r="T213" s="27">
        <v>1.0900000000000001</v>
      </c>
      <c r="U213" s="27">
        <v>1.0900000000000001</v>
      </c>
      <c r="V213" s="27">
        <v>1</v>
      </c>
      <c r="W213" s="27">
        <v>1</v>
      </c>
      <c r="X213" s="27">
        <v>1</v>
      </c>
      <c r="Y213" s="27">
        <v>-8.9999999999999993E-3</v>
      </c>
      <c r="Z213" s="27">
        <v>-8.9999999999999993E-3</v>
      </c>
      <c r="AA213" s="27">
        <v>-8.9999999999999993E-3</v>
      </c>
      <c r="AB213" s="27" t="s">
        <v>48</v>
      </c>
      <c r="AC213" s="27">
        <v>28.05</v>
      </c>
      <c r="AD213" s="27">
        <v>8.597859657763983E-6</v>
      </c>
      <c r="AE213" s="27">
        <v>8.6999999999999994E-2</v>
      </c>
      <c r="AF213" s="27">
        <v>3.59</v>
      </c>
      <c r="AG213" s="27">
        <v>3.9</v>
      </c>
      <c r="AH213" s="126">
        <v>2.4800000000000002E-10</v>
      </c>
      <c r="AI213" s="28"/>
      <c r="AJ213" s="30">
        <f>AH213*10000*(AI213)*10000000000</f>
        <v>0</v>
      </c>
    </row>
    <row r="214" spans="1:36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1.343</v>
      </c>
      <c r="K214" s="27">
        <v>0.25</v>
      </c>
      <c r="L214" s="27">
        <v>6.2700000000000006E-2</v>
      </c>
      <c r="M214" s="27">
        <v>5.75</v>
      </c>
      <c r="N214" s="27">
        <v>5.75</v>
      </c>
      <c r="O214" s="27">
        <v>5.75</v>
      </c>
      <c r="P214" s="27">
        <v>81</v>
      </c>
      <c r="Q214" s="27">
        <v>81</v>
      </c>
      <c r="R214" s="27">
        <v>81</v>
      </c>
      <c r="S214" s="27">
        <v>2.1</v>
      </c>
      <c r="T214" s="27">
        <v>1.0900000000000001</v>
      </c>
      <c r="U214" s="27">
        <v>1.0900000000000001</v>
      </c>
      <c r="V214" s="27">
        <v>1</v>
      </c>
      <c r="W214" s="27">
        <v>1</v>
      </c>
      <c r="X214" s="27">
        <v>1</v>
      </c>
      <c r="Y214" s="27">
        <v>-8.9999999999999993E-3</v>
      </c>
      <c r="Z214" s="27">
        <v>-8.9999999999999993E-3</v>
      </c>
      <c r="AA214" s="27">
        <v>-8.9999999999999993E-3</v>
      </c>
      <c r="AB214" s="27" t="s">
        <v>49</v>
      </c>
      <c r="AC214" s="27">
        <v>30.07</v>
      </c>
      <c r="AD214" s="27">
        <v>7.4674534117532306E-6</v>
      </c>
      <c r="AE214" s="27">
        <v>9.9000000000000005E-2</v>
      </c>
      <c r="AF214" s="27">
        <v>3.72</v>
      </c>
      <c r="AG214" s="27">
        <v>4</v>
      </c>
      <c r="AH214" s="126">
        <v>9.8999999999999994E-11</v>
      </c>
      <c r="AI214" s="28"/>
      <c r="AJ214" s="30">
        <f>AH214*10000*(AI214)*10000000000</f>
        <v>0</v>
      </c>
    </row>
    <row r="215" spans="1:36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1.343</v>
      </c>
      <c r="K215" s="27">
        <v>0.25</v>
      </c>
      <c r="L215" s="27">
        <v>6.2700000000000006E-2</v>
      </c>
      <c r="M215" s="27">
        <v>5.75</v>
      </c>
      <c r="N215" s="27">
        <v>5.75</v>
      </c>
      <c r="O215" s="27">
        <v>5.75</v>
      </c>
      <c r="P215" s="27">
        <v>81</v>
      </c>
      <c r="Q215" s="27">
        <v>81</v>
      </c>
      <c r="R215" s="27">
        <v>81</v>
      </c>
      <c r="S215" s="27">
        <v>2.1</v>
      </c>
      <c r="T215" s="27">
        <v>1.0900000000000001</v>
      </c>
      <c r="U215" s="27">
        <v>1.0900000000000001</v>
      </c>
      <c r="V215" s="27">
        <v>1</v>
      </c>
      <c r="W215" s="27">
        <v>1</v>
      </c>
      <c r="X215" s="27">
        <v>1</v>
      </c>
      <c r="Y215" s="27">
        <v>-8.9999999999999993E-3</v>
      </c>
      <c r="Z215" s="27">
        <v>-8.9999999999999993E-3</v>
      </c>
      <c r="AA215" s="27">
        <v>-8.9999999999999993E-3</v>
      </c>
      <c r="AB215" s="27" t="s">
        <v>50</v>
      </c>
      <c r="AC215" s="27">
        <v>42.08</v>
      </c>
      <c r="AD215" s="27">
        <v>4.9578486170417476E-6</v>
      </c>
      <c r="AE215" s="27">
        <v>0.14199999999999999</v>
      </c>
      <c r="AF215" s="27">
        <v>4.03</v>
      </c>
      <c r="AG215" s="27">
        <v>4.5</v>
      </c>
      <c r="AH215" s="126">
        <v>4.6999999999999999E-11</v>
      </c>
      <c r="AI215" s="28"/>
      <c r="AJ215" s="30">
        <f t="shared" ref="AJ215:AJ225" si="16">AH215*10000*(AI215)*10000000000</f>
        <v>0</v>
      </c>
    </row>
    <row r="216" spans="1:36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1.343</v>
      </c>
      <c r="K216" s="27">
        <v>0.25</v>
      </c>
      <c r="L216" s="27">
        <v>6.2700000000000006E-2</v>
      </c>
      <c r="M216" s="27">
        <v>5.75</v>
      </c>
      <c r="N216" s="27">
        <v>5.75</v>
      </c>
      <c r="O216" s="27">
        <v>5.75</v>
      </c>
      <c r="P216" s="27">
        <v>81</v>
      </c>
      <c r="Q216" s="27">
        <v>81</v>
      </c>
      <c r="R216" s="27">
        <v>81</v>
      </c>
      <c r="S216" s="27">
        <v>2.1</v>
      </c>
      <c r="T216" s="27">
        <v>1.0900000000000001</v>
      </c>
      <c r="U216" s="27">
        <v>1.0900000000000001</v>
      </c>
      <c r="V216" s="27">
        <v>1</v>
      </c>
      <c r="W216" s="27">
        <v>1</v>
      </c>
      <c r="X216" s="27">
        <v>1</v>
      </c>
      <c r="Y216" s="27">
        <v>-8.9999999999999993E-3</v>
      </c>
      <c r="Z216" s="27">
        <v>-8.9999999999999993E-3</v>
      </c>
      <c r="AA216" s="27">
        <v>-8.9999999999999993E-3</v>
      </c>
      <c r="AB216" s="27" t="s">
        <v>51</v>
      </c>
      <c r="AC216" s="27">
        <v>44.1</v>
      </c>
      <c r="AD216" s="27">
        <v>4.5187843755253608E-6</v>
      </c>
      <c r="AE216" s="27">
        <v>0.152</v>
      </c>
      <c r="AF216" s="27">
        <v>4.16</v>
      </c>
      <c r="AG216" s="27">
        <v>4.3</v>
      </c>
      <c r="AH216" s="126">
        <v>1.4000000000000001E-12</v>
      </c>
      <c r="AI216" s="28"/>
      <c r="AJ216" s="30">
        <f t="shared" si="16"/>
        <v>0</v>
      </c>
    </row>
    <row r="217" spans="1:36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1.343</v>
      </c>
      <c r="K217" s="27">
        <v>0.25</v>
      </c>
      <c r="L217" s="27">
        <v>6.2700000000000006E-2</v>
      </c>
      <c r="M217" s="27">
        <v>5.75</v>
      </c>
      <c r="N217" s="27">
        <v>5.75</v>
      </c>
      <c r="O217" s="27">
        <v>5.75</v>
      </c>
      <c r="P217" s="27">
        <v>81</v>
      </c>
      <c r="Q217" s="27">
        <v>81</v>
      </c>
      <c r="R217" s="27">
        <v>81</v>
      </c>
      <c r="S217" s="27">
        <v>2.1</v>
      </c>
      <c r="T217" s="27">
        <v>1.0900000000000001</v>
      </c>
      <c r="U217" s="27">
        <v>1.0900000000000001</v>
      </c>
      <c r="V217" s="27">
        <v>1</v>
      </c>
      <c r="W217" s="27">
        <v>1</v>
      </c>
      <c r="X217" s="27">
        <v>1</v>
      </c>
      <c r="Y217" s="27">
        <v>-8.9999999999999993E-3</v>
      </c>
      <c r="Z217" s="27">
        <v>-8.9999999999999993E-3</v>
      </c>
      <c r="AA217" s="27">
        <v>-8.9999999999999993E-3</v>
      </c>
      <c r="AB217" s="27" t="s">
        <v>52</v>
      </c>
      <c r="AC217" s="27">
        <v>58.12</v>
      </c>
      <c r="AD217" s="27">
        <v>2.9135357642312415E-6</v>
      </c>
      <c r="AE217" s="27">
        <v>0.2</v>
      </c>
      <c r="AF217" s="27">
        <v>4.5199999999999996</v>
      </c>
      <c r="AG217" s="27">
        <v>4.5</v>
      </c>
      <c r="AH217" s="118">
        <v>6.0000000000000003E-12</v>
      </c>
      <c r="AI217" s="28"/>
      <c r="AJ217" s="30">
        <f t="shared" si="16"/>
        <v>0</v>
      </c>
    </row>
    <row r="218" spans="1:36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1.343</v>
      </c>
      <c r="K218" s="27">
        <v>0.25</v>
      </c>
      <c r="L218" s="27">
        <v>6.2700000000000006E-2</v>
      </c>
      <c r="M218" s="27">
        <v>5.75</v>
      </c>
      <c r="N218" s="27">
        <v>5.75</v>
      </c>
      <c r="O218" s="27">
        <v>5.75</v>
      </c>
      <c r="P218" s="27">
        <v>81</v>
      </c>
      <c r="Q218" s="27">
        <v>81</v>
      </c>
      <c r="R218" s="27">
        <v>81</v>
      </c>
      <c r="S218" s="27">
        <v>2.1</v>
      </c>
      <c r="T218" s="27">
        <v>1.0900000000000001</v>
      </c>
      <c r="U218" s="27">
        <v>1.0900000000000001</v>
      </c>
      <c r="V218" s="27">
        <v>1</v>
      </c>
      <c r="W218" s="27">
        <v>1</v>
      </c>
      <c r="X218" s="27">
        <v>1</v>
      </c>
      <c r="Y218" s="27">
        <v>-8.9999999999999993E-3</v>
      </c>
      <c r="Z218" s="27">
        <v>-8.9999999999999993E-3</v>
      </c>
      <c r="AA218" s="27">
        <v>-8.9999999999999993E-3</v>
      </c>
      <c r="AB218" s="27" t="s">
        <v>58</v>
      </c>
      <c r="AC218" s="27">
        <v>58.12</v>
      </c>
      <c r="AD218" s="85">
        <v>3.1E-6</v>
      </c>
      <c r="AE218" s="27">
        <v>0.183</v>
      </c>
      <c r="AF218" s="27">
        <v>4.8</v>
      </c>
      <c r="AG218" s="27">
        <v>4.42</v>
      </c>
      <c r="AH218" s="118">
        <v>2.31E-20</v>
      </c>
      <c r="AI218" s="28"/>
      <c r="AJ218" s="30">
        <f t="shared" si="16"/>
        <v>0</v>
      </c>
    </row>
    <row r="219" spans="1:36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1.3962000000000001</v>
      </c>
      <c r="K219" s="32">
        <v>0.25</v>
      </c>
      <c r="L219" s="32">
        <v>6.2700000000000006E-2</v>
      </c>
      <c r="M219" s="32">
        <v>5.75</v>
      </c>
      <c r="N219" s="32">
        <v>5.75</v>
      </c>
      <c r="O219" s="32">
        <v>5.75</v>
      </c>
      <c r="P219" s="32">
        <v>81</v>
      </c>
      <c r="Q219" s="32">
        <v>81</v>
      </c>
      <c r="R219" s="32">
        <v>81</v>
      </c>
      <c r="S219" s="32">
        <v>1.4930000000000001</v>
      </c>
      <c r="T219" s="32">
        <v>1.4930000000000001</v>
      </c>
      <c r="U219" s="32">
        <v>1.4930000000000001</v>
      </c>
      <c r="V219" s="32">
        <v>15</v>
      </c>
      <c r="W219" s="32">
        <v>15</v>
      </c>
      <c r="X219" s="32">
        <v>15</v>
      </c>
      <c r="Y219" s="32">
        <v>-0.24179999999999999</v>
      </c>
      <c r="Z219" s="32">
        <v>-0.24179999999999999</v>
      </c>
      <c r="AA219" s="32">
        <v>-0.24179999999999999</v>
      </c>
      <c r="AB219" s="32" t="s">
        <v>42</v>
      </c>
      <c r="AC219" s="32">
        <v>4.0019999999999998</v>
      </c>
      <c r="AD219" s="86">
        <v>1.213598928416634E-4</v>
      </c>
      <c r="AE219" s="32">
        <v>-0.39</v>
      </c>
      <c r="AF219" s="32">
        <v>2.66</v>
      </c>
      <c r="AG219" s="32">
        <v>2.6</v>
      </c>
      <c r="AH219" s="119"/>
      <c r="AI219" s="33"/>
      <c r="AJ219" s="34">
        <f t="shared" si="16"/>
        <v>0</v>
      </c>
    </row>
    <row r="220" spans="1:36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1.3962000000000001</v>
      </c>
      <c r="K220" s="32">
        <v>0.25</v>
      </c>
      <c r="L220" s="32">
        <v>6.2700000000000006E-2</v>
      </c>
      <c r="M220" s="32">
        <v>5.75</v>
      </c>
      <c r="N220" s="32">
        <v>5.75</v>
      </c>
      <c r="O220" s="32">
        <v>5.75</v>
      </c>
      <c r="P220" s="32">
        <v>81</v>
      </c>
      <c r="Q220" s="32">
        <v>81</v>
      </c>
      <c r="R220" s="32">
        <v>81</v>
      </c>
      <c r="S220" s="32">
        <v>1.4930000000000001</v>
      </c>
      <c r="T220" s="32">
        <v>1.4930000000000001</v>
      </c>
      <c r="U220" s="32">
        <v>1.4930000000000001</v>
      </c>
      <c r="V220" s="32">
        <v>15</v>
      </c>
      <c r="W220" s="32">
        <v>15</v>
      </c>
      <c r="X220" s="32">
        <v>15</v>
      </c>
      <c r="Y220" s="32">
        <v>-0.24179999999999999</v>
      </c>
      <c r="Z220" s="32">
        <v>-0.24179999999999999</v>
      </c>
      <c r="AA220" s="32">
        <v>-0.24179999999999999</v>
      </c>
      <c r="AB220" s="32" t="s">
        <v>43</v>
      </c>
      <c r="AC220" s="32">
        <v>2.0099999999999998</v>
      </c>
      <c r="AD220" s="86">
        <v>1.0828692705685033E-4</v>
      </c>
      <c r="AE220" s="32">
        <v>-0.217</v>
      </c>
      <c r="AF220" s="32">
        <v>3.13</v>
      </c>
      <c r="AG220" s="32">
        <v>2.89</v>
      </c>
      <c r="AH220" s="119"/>
      <c r="AI220" s="33"/>
      <c r="AJ220" s="34">
        <f t="shared" si="16"/>
        <v>0</v>
      </c>
    </row>
    <row r="221" spans="1:36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1.3962000000000001</v>
      </c>
      <c r="K221" s="32">
        <v>0.25</v>
      </c>
      <c r="L221" s="32">
        <v>6.2700000000000006E-2</v>
      </c>
      <c r="M221" s="32">
        <v>5.75</v>
      </c>
      <c r="N221" s="32">
        <v>5.75</v>
      </c>
      <c r="O221" s="32">
        <v>5.75</v>
      </c>
      <c r="P221" s="32">
        <v>81</v>
      </c>
      <c r="Q221" s="32">
        <v>81</v>
      </c>
      <c r="R221" s="32">
        <v>81</v>
      </c>
      <c r="S221" s="32">
        <v>1.4930000000000001</v>
      </c>
      <c r="T221" s="32">
        <v>1.4930000000000001</v>
      </c>
      <c r="U221" s="32">
        <v>1.4930000000000001</v>
      </c>
      <c r="V221" s="32">
        <v>15</v>
      </c>
      <c r="W221" s="32">
        <v>15</v>
      </c>
      <c r="X221" s="32">
        <v>15</v>
      </c>
      <c r="Y221" s="32">
        <v>-0.24179999999999999</v>
      </c>
      <c r="Z221" s="32">
        <v>-0.24179999999999999</v>
      </c>
      <c r="AA221" s="32">
        <v>-0.24179999999999999</v>
      </c>
      <c r="AB221" s="32" t="s">
        <v>44</v>
      </c>
      <c r="AC221" s="32">
        <v>31.998999999999999</v>
      </c>
      <c r="AD221" s="86">
        <v>1.5402755908922099E-5</v>
      </c>
      <c r="AE221" s="32">
        <v>2.1999999999999999E-2</v>
      </c>
      <c r="AF221" s="32">
        <v>2.94</v>
      </c>
      <c r="AG221" s="32">
        <v>3.46</v>
      </c>
      <c r="AH221" s="119"/>
      <c r="AI221" s="33"/>
      <c r="AJ221" s="34">
        <f t="shared" si="16"/>
        <v>0</v>
      </c>
    </row>
    <row r="222" spans="1:36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1.3962000000000001</v>
      </c>
      <c r="K222" s="32">
        <v>0.25</v>
      </c>
      <c r="L222" s="32">
        <v>6.2700000000000006E-2</v>
      </c>
      <c r="M222" s="32">
        <v>5.75</v>
      </c>
      <c r="N222" s="32">
        <v>5.75</v>
      </c>
      <c r="O222" s="32">
        <v>5.75</v>
      </c>
      <c r="P222" s="32">
        <v>81</v>
      </c>
      <c r="Q222" s="32">
        <v>81</v>
      </c>
      <c r="R222" s="32">
        <v>81</v>
      </c>
      <c r="S222" s="32">
        <v>1.4930000000000001</v>
      </c>
      <c r="T222" s="32">
        <v>1.4930000000000001</v>
      </c>
      <c r="U222" s="32">
        <v>1.4930000000000001</v>
      </c>
      <c r="V222" s="32">
        <v>15</v>
      </c>
      <c r="W222" s="32">
        <v>15</v>
      </c>
      <c r="X222" s="32">
        <v>15</v>
      </c>
      <c r="Y222" s="32">
        <v>-0.24179999999999999</v>
      </c>
      <c r="Z222" s="32">
        <v>-0.24179999999999999</v>
      </c>
      <c r="AA222" s="32">
        <v>-0.24179999999999999</v>
      </c>
      <c r="AB222" s="32" t="s">
        <v>45</v>
      </c>
      <c r="AC222" s="32">
        <v>44.01</v>
      </c>
      <c r="AD222" s="86">
        <v>8.9625087063364713E-6</v>
      </c>
      <c r="AE222" s="32">
        <v>0.22500000000000001</v>
      </c>
      <c r="AF222" s="32">
        <v>3.24</v>
      </c>
      <c r="AG222" s="32">
        <v>3.3</v>
      </c>
      <c r="AH222" s="119">
        <v>1.0000000000000001E-9</v>
      </c>
      <c r="AI222" s="33"/>
      <c r="AJ222" s="34">
        <f t="shared" si="16"/>
        <v>0</v>
      </c>
    </row>
    <row r="223" spans="1:36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1.3962000000000001</v>
      </c>
      <c r="K223" s="32">
        <v>0.25</v>
      </c>
      <c r="L223" s="32">
        <v>6.2700000000000006E-2</v>
      </c>
      <c r="M223" s="32">
        <v>5.75</v>
      </c>
      <c r="N223" s="32">
        <v>5.75</v>
      </c>
      <c r="O223" s="32">
        <v>5.75</v>
      </c>
      <c r="P223" s="32">
        <v>81</v>
      </c>
      <c r="Q223" s="32">
        <v>81</v>
      </c>
      <c r="R223" s="32">
        <v>81</v>
      </c>
      <c r="S223" s="32">
        <v>1.4930000000000001</v>
      </c>
      <c r="T223" s="32">
        <v>1.4930000000000001</v>
      </c>
      <c r="U223" s="32">
        <v>1.4930000000000001</v>
      </c>
      <c r="V223" s="32">
        <v>15</v>
      </c>
      <c r="W223" s="32">
        <v>15</v>
      </c>
      <c r="X223" s="32">
        <v>15</v>
      </c>
      <c r="Y223" s="32">
        <v>-0.24179999999999999</v>
      </c>
      <c r="Z223" s="32">
        <v>-0.24179999999999999</v>
      </c>
      <c r="AA223" s="32">
        <v>-0.24179999999999999</v>
      </c>
      <c r="AB223" s="32" t="s">
        <v>46</v>
      </c>
      <c r="AC223" s="32">
        <v>28</v>
      </c>
      <c r="AD223" s="86">
        <v>1.4859953853764374E-5</v>
      </c>
      <c r="AE223" s="32">
        <v>3.6999999999999998E-2</v>
      </c>
      <c r="AF223" s="32">
        <v>3.13</v>
      </c>
      <c r="AG223" s="32">
        <v>3.64</v>
      </c>
      <c r="AH223" s="125">
        <v>1.1100000000000001E-9</v>
      </c>
      <c r="AI223" s="33"/>
      <c r="AJ223" s="34">
        <f t="shared" si="16"/>
        <v>0</v>
      </c>
    </row>
    <row r="224" spans="1:36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1.3962000000000001</v>
      </c>
      <c r="K224" s="32">
        <v>0.25</v>
      </c>
      <c r="L224" s="32">
        <v>6.2700000000000006E-2</v>
      </c>
      <c r="M224" s="32">
        <v>5.75</v>
      </c>
      <c r="N224" s="32">
        <v>5.75</v>
      </c>
      <c r="O224" s="32">
        <v>5.75</v>
      </c>
      <c r="P224" s="32">
        <v>81</v>
      </c>
      <c r="Q224" s="32">
        <v>81</v>
      </c>
      <c r="R224" s="32">
        <v>81</v>
      </c>
      <c r="S224" s="32">
        <v>1.4930000000000001</v>
      </c>
      <c r="T224" s="32">
        <v>1.4930000000000001</v>
      </c>
      <c r="U224" s="32">
        <v>1.4930000000000001</v>
      </c>
      <c r="V224" s="32">
        <v>15</v>
      </c>
      <c r="W224" s="32">
        <v>15</v>
      </c>
      <c r="X224" s="32">
        <v>15</v>
      </c>
      <c r="Y224" s="32">
        <v>-0.24179999999999999</v>
      </c>
      <c r="Z224" s="32">
        <v>-0.24179999999999999</v>
      </c>
      <c r="AA224" s="32">
        <v>-0.24179999999999999</v>
      </c>
      <c r="AB224" s="32" t="s">
        <v>47</v>
      </c>
      <c r="AC224" s="32">
        <v>16.04</v>
      </c>
      <c r="AD224" s="86">
        <v>1.6328551327402565E-5</v>
      </c>
      <c r="AE224" s="32">
        <v>1.0999999999999999E-2</v>
      </c>
      <c r="AF224" s="32">
        <v>3.25</v>
      </c>
      <c r="AG224" s="32">
        <v>3.8</v>
      </c>
      <c r="AH224" s="125">
        <v>1.0000000000000001E-9</v>
      </c>
      <c r="AI224" s="33"/>
      <c r="AJ224" s="34">
        <f t="shared" si="16"/>
        <v>0</v>
      </c>
    </row>
    <row r="225" spans="1:36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1.3962000000000001</v>
      </c>
      <c r="K225" s="32">
        <v>0.25</v>
      </c>
      <c r="L225" s="32">
        <v>6.2700000000000006E-2</v>
      </c>
      <c r="M225" s="32">
        <v>5.75</v>
      </c>
      <c r="N225" s="32">
        <v>5.75</v>
      </c>
      <c r="O225" s="32">
        <v>5.75</v>
      </c>
      <c r="P225" s="32">
        <v>81</v>
      </c>
      <c r="Q225" s="32">
        <v>81</v>
      </c>
      <c r="R225" s="32">
        <v>81</v>
      </c>
      <c r="S225" s="32">
        <v>1.4930000000000001</v>
      </c>
      <c r="T225" s="32">
        <v>1.4930000000000001</v>
      </c>
      <c r="U225" s="32">
        <v>1.4930000000000001</v>
      </c>
      <c r="V225" s="32">
        <v>15</v>
      </c>
      <c r="W225" s="32">
        <v>15</v>
      </c>
      <c r="X225" s="32">
        <v>15</v>
      </c>
      <c r="Y225" s="32">
        <v>-0.24179999999999999</v>
      </c>
      <c r="Z225" s="32">
        <v>-0.24179999999999999</v>
      </c>
      <c r="AA225" s="32">
        <v>-0.24179999999999999</v>
      </c>
      <c r="AB225" s="32" t="s">
        <v>48</v>
      </c>
      <c r="AC225" s="32">
        <v>28.05</v>
      </c>
      <c r="AD225" s="32">
        <v>8.597859657763983E-6</v>
      </c>
      <c r="AE225" s="32">
        <v>8.6999999999999994E-2</v>
      </c>
      <c r="AF225" s="32">
        <v>3.59</v>
      </c>
      <c r="AG225" s="32">
        <v>3.9</v>
      </c>
      <c r="AH225" s="125">
        <v>6.3399999999999998E-10</v>
      </c>
      <c r="AI225" s="33"/>
      <c r="AJ225" s="35">
        <f t="shared" si="16"/>
        <v>0</v>
      </c>
    </row>
    <row r="226" spans="1:36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1.3962000000000001</v>
      </c>
      <c r="K226" s="32">
        <v>0.25</v>
      </c>
      <c r="L226" s="32">
        <v>6.2700000000000006E-2</v>
      </c>
      <c r="M226" s="32">
        <v>5.75</v>
      </c>
      <c r="N226" s="32">
        <v>5.75</v>
      </c>
      <c r="O226" s="32">
        <v>5.75</v>
      </c>
      <c r="P226" s="32">
        <v>81</v>
      </c>
      <c r="Q226" s="32">
        <v>81</v>
      </c>
      <c r="R226" s="32">
        <v>81</v>
      </c>
      <c r="S226" s="32">
        <v>1.4930000000000001</v>
      </c>
      <c r="T226" s="32">
        <v>1.4930000000000001</v>
      </c>
      <c r="U226" s="32">
        <v>1.4930000000000001</v>
      </c>
      <c r="V226" s="32">
        <v>15</v>
      </c>
      <c r="W226" s="32">
        <v>15</v>
      </c>
      <c r="X226" s="32">
        <v>15</v>
      </c>
      <c r="Y226" s="32">
        <v>-0.24179999999999999</v>
      </c>
      <c r="Z226" s="32">
        <v>-0.24179999999999999</v>
      </c>
      <c r="AA226" s="32">
        <v>-0.24179999999999999</v>
      </c>
      <c r="AB226" s="32" t="s">
        <v>49</v>
      </c>
      <c r="AC226" s="32">
        <v>30.07</v>
      </c>
      <c r="AD226" s="32">
        <v>7.4674534117532306E-6</v>
      </c>
      <c r="AE226" s="32">
        <v>9.9000000000000005E-2</v>
      </c>
      <c r="AF226" s="32">
        <v>3.72</v>
      </c>
      <c r="AG226" s="32">
        <v>4</v>
      </c>
      <c r="AH226" s="125">
        <v>3.7999999999999998E-10</v>
      </c>
      <c r="AI226" s="33"/>
      <c r="AJ226" s="35">
        <f>AH226*10000*(AI226)*10000000000</f>
        <v>0</v>
      </c>
    </row>
    <row r="227" spans="1:36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1.3962000000000001</v>
      </c>
      <c r="K227" s="32">
        <v>0.25</v>
      </c>
      <c r="L227" s="32">
        <v>6.2700000000000006E-2</v>
      </c>
      <c r="M227" s="32">
        <v>5.75</v>
      </c>
      <c r="N227" s="32">
        <v>5.75</v>
      </c>
      <c r="O227" s="32">
        <v>5.75</v>
      </c>
      <c r="P227" s="32">
        <v>81</v>
      </c>
      <c r="Q227" s="32">
        <v>81</v>
      </c>
      <c r="R227" s="32">
        <v>81</v>
      </c>
      <c r="S227" s="32">
        <v>1.4930000000000001</v>
      </c>
      <c r="T227" s="32">
        <v>1.4930000000000001</v>
      </c>
      <c r="U227" s="32">
        <v>1.4930000000000001</v>
      </c>
      <c r="V227" s="32">
        <v>15</v>
      </c>
      <c r="W227" s="32">
        <v>15</v>
      </c>
      <c r="X227" s="32">
        <v>15</v>
      </c>
      <c r="Y227" s="32">
        <v>-0.24179999999999999</v>
      </c>
      <c r="Z227" s="32">
        <v>-0.24179999999999999</v>
      </c>
      <c r="AA227" s="32">
        <v>-0.24179999999999999</v>
      </c>
      <c r="AB227" s="32" t="s">
        <v>50</v>
      </c>
      <c r="AC227" s="32">
        <v>42.08</v>
      </c>
      <c r="AD227" s="32">
        <v>4.9578486170417476E-6</v>
      </c>
      <c r="AE227" s="32">
        <v>0.14199999999999999</v>
      </c>
      <c r="AF227" s="32">
        <v>4.03</v>
      </c>
      <c r="AG227" s="32">
        <v>4.5</v>
      </c>
      <c r="AH227" s="125">
        <v>5.3399999999999998E-11</v>
      </c>
      <c r="AI227" s="33"/>
      <c r="AJ227" s="35">
        <f>AH227*10000*(AI227)*10000000000</f>
        <v>0</v>
      </c>
    </row>
    <row r="228" spans="1:36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1.3962000000000001</v>
      </c>
      <c r="K228" s="32">
        <v>0.25</v>
      </c>
      <c r="L228" s="32">
        <v>6.2700000000000006E-2</v>
      </c>
      <c r="M228" s="32">
        <v>5.75</v>
      </c>
      <c r="N228" s="32">
        <v>5.75</v>
      </c>
      <c r="O228" s="32">
        <v>5.75</v>
      </c>
      <c r="P228" s="32">
        <v>81</v>
      </c>
      <c r="Q228" s="32">
        <v>81</v>
      </c>
      <c r="R228" s="32">
        <v>81</v>
      </c>
      <c r="S228" s="32">
        <v>1.4930000000000001</v>
      </c>
      <c r="T228" s="32">
        <v>1.4930000000000001</v>
      </c>
      <c r="U228" s="32">
        <v>1.4930000000000001</v>
      </c>
      <c r="V228" s="32">
        <v>15</v>
      </c>
      <c r="W228" s="32">
        <v>15</v>
      </c>
      <c r="X228" s="32">
        <v>15</v>
      </c>
      <c r="Y228" s="32">
        <v>-0.24179999999999999</v>
      </c>
      <c r="Z228" s="32">
        <v>-0.24179999999999999</v>
      </c>
      <c r="AA228" s="32">
        <v>-0.24179999999999999</v>
      </c>
      <c r="AB228" s="32" t="s">
        <v>51</v>
      </c>
      <c r="AC228" s="32">
        <v>44.1</v>
      </c>
      <c r="AD228" s="32">
        <v>4.5187843755253608E-6</v>
      </c>
      <c r="AE228" s="32">
        <v>0.152</v>
      </c>
      <c r="AF228" s="32">
        <v>4.16</v>
      </c>
      <c r="AG228" s="32">
        <v>4.3</v>
      </c>
      <c r="AH228" s="125">
        <v>3.1000000000000001E-12</v>
      </c>
      <c r="AI228" s="33"/>
      <c r="AJ228" s="35">
        <f t="shared" ref="AJ228:AJ241" si="17">AH228*10000*(AI228)*10000000000</f>
        <v>0</v>
      </c>
    </row>
    <row r="229" spans="1:36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1.3962000000000001</v>
      </c>
      <c r="K229" s="32">
        <v>0.25</v>
      </c>
      <c r="L229" s="32">
        <v>6.2700000000000006E-2</v>
      </c>
      <c r="M229" s="32">
        <v>5.75</v>
      </c>
      <c r="N229" s="32">
        <v>5.75</v>
      </c>
      <c r="O229" s="32">
        <v>5.75</v>
      </c>
      <c r="P229" s="32">
        <v>81</v>
      </c>
      <c r="Q229" s="32">
        <v>81</v>
      </c>
      <c r="R229" s="32">
        <v>81</v>
      </c>
      <c r="S229" s="32">
        <v>1.4930000000000001</v>
      </c>
      <c r="T229" s="32">
        <v>1.4930000000000001</v>
      </c>
      <c r="U229" s="32">
        <v>1.4930000000000001</v>
      </c>
      <c r="V229" s="32">
        <v>15</v>
      </c>
      <c r="W229" s="32">
        <v>15</v>
      </c>
      <c r="X229" s="32">
        <v>15</v>
      </c>
      <c r="Y229" s="32">
        <v>-0.24179999999999999</v>
      </c>
      <c r="Z229" s="32">
        <v>-0.24179999999999999</v>
      </c>
      <c r="AA229" s="32">
        <v>-0.24179999999999999</v>
      </c>
      <c r="AB229" s="32" t="s">
        <v>52</v>
      </c>
      <c r="AC229" s="32">
        <v>58.12</v>
      </c>
      <c r="AD229" s="32">
        <v>2.9135357642312415E-6</v>
      </c>
      <c r="AE229" s="32">
        <v>0.2</v>
      </c>
      <c r="AF229" s="32">
        <v>4.5199999999999996</v>
      </c>
      <c r="AG229" s="32">
        <v>4.5</v>
      </c>
      <c r="AH229" s="119">
        <v>3.2399999999999999E-12</v>
      </c>
      <c r="AI229" s="33"/>
      <c r="AJ229" s="35">
        <f t="shared" si="17"/>
        <v>0</v>
      </c>
    </row>
    <row r="230" spans="1:36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1.3962000000000001</v>
      </c>
      <c r="K230" s="32">
        <v>0.25</v>
      </c>
      <c r="L230" s="32">
        <v>6.2700000000000006E-2</v>
      </c>
      <c r="M230" s="32">
        <v>5.75</v>
      </c>
      <c r="N230" s="32">
        <v>5.75</v>
      </c>
      <c r="O230" s="32">
        <v>5.75</v>
      </c>
      <c r="P230" s="32">
        <v>81</v>
      </c>
      <c r="Q230" s="32">
        <v>81</v>
      </c>
      <c r="R230" s="32">
        <v>81</v>
      </c>
      <c r="S230" s="32">
        <v>1.4930000000000001</v>
      </c>
      <c r="T230" s="32">
        <v>1.4930000000000001</v>
      </c>
      <c r="U230" s="32">
        <v>1.4930000000000001</v>
      </c>
      <c r="V230" s="32">
        <v>15</v>
      </c>
      <c r="W230" s="32">
        <v>15</v>
      </c>
      <c r="X230" s="32">
        <v>15</v>
      </c>
      <c r="Y230" s="32">
        <v>-0.24179999999999999</v>
      </c>
      <c r="Z230" s="32">
        <v>-0.24179999999999999</v>
      </c>
      <c r="AA230" s="32">
        <v>-0.24179999999999999</v>
      </c>
      <c r="AB230" s="78" t="s">
        <v>75</v>
      </c>
      <c r="AC230" s="32">
        <v>58.12</v>
      </c>
      <c r="AD230" s="32">
        <v>3.1459786150702568E-6</v>
      </c>
      <c r="AE230" s="32">
        <v>0.183</v>
      </c>
      <c r="AF230" s="32">
        <v>4.8</v>
      </c>
      <c r="AG230" s="32">
        <v>4.42</v>
      </c>
      <c r="AH230" s="119">
        <v>8.2999999999999999E-23</v>
      </c>
      <c r="AI230" s="33"/>
      <c r="AJ230" s="35">
        <f t="shared" si="17"/>
        <v>0</v>
      </c>
    </row>
    <row r="231" spans="1:36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1.3847</v>
      </c>
      <c r="K231" s="27">
        <v>0.25</v>
      </c>
      <c r="L231" s="27">
        <v>6.2700000000000006E-2</v>
      </c>
      <c r="M231" s="27">
        <v>5.75</v>
      </c>
      <c r="N231" s="27">
        <v>5.75</v>
      </c>
      <c r="O231" s="27">
        <v>7.3079999999999998</v>
      </c>
      <c r="P231" s="27">
        <v>81</v>
      </c>
      <c r="Q231" s="27">
        <v>81</v>
      </c>
      <c r="R231" s="27">
        <v>117</v>
      </c>
      <c r="S231" s="27">
        <v>2.1</v>
      </c>
      <c r="T231" s="27">
        <v>2.1</v>
      </c>
      <c r="U231" s="27">
        <v>1.9119999999999999</v>
      </c>
      <c r="V231" s="27">
        <v>15</v>
      </c>
      <c r="W231" s="27">
        <v>15</v>
      </c>
      <c r="X231" s="27">
        <v>79.900000000000006</v>
      </c>
      <c r="Y231" s="27">
        <v>-0.21260000000000001</v>
      </c>
      <c r="Z231" s="27">
        <v>-0.21260000000000001</v>
      </c>
      <c r="AA231" s="27">
        <v>-0.1673</v>
      </c>
      <c r="AB231" s="27" t="s">
        <v>42</v>
      </c>
      <c r="AC231" s="27">
        <v>4.0019999999999998</v>
      </c>
      <c r="AD231" s="85">
        <v>1.213598928416634E-4</v>
      </c>
      <c r="AE231" s="27">
        <v>-0.39</v>
      </c>
      <c r="AF231" s="27">
        <v>2.66</v>
      </c>
      <c r="AG231" s="27">
        <v>2.6</v>
      </c>
      <c r="AH231" s="118">
        <v>1.2400000000000001E-9</v>
      </c>
      <c r="AI231" s="28"/>
      <c r="AJ231" s="29">
        <f t="shared" si="17"/>
        <v>0</v>
      </c>
    </row>
    <row r="232" spans="1:36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1.3847</v>
      </c>
      <c r="K232" s="27">
        <v>0.25</v>
      </c>
      <c r="L232" s="27">
        <v>6.2700000000000006E-2</v>
      </c>
      <c r="M232" s="27">
        <v>5.75</v>
      </c>
      <c r="N232" s="27">
        <v>5.75</v>
      </c>
      <c r="O232" s="27">
        <v>7.3079999999999998</v>
      </c>
      <c r="P232" s="27">
        <v>81</v>
      </c>
      <c r="Q232" s="27">
        <v>81</v>
      </c>
      <c r="R232" s="27">
        <v>117</v>
      </c>
      <c r="S232" s="27">
        <v>2.1</v>
      </c>
      <c r="T232" s="27">
        <v>2.1</v>
      </c>
      <c r="U232" s="27">
        <v>1.9119999999999999</v>
      </c>
      <c r="V232" s="27">
        <v>15</v>
      </c>
      <c r="W232" s="27">
        <v>15</v>
      </c>
      <c r="X232" s="27">
        <v>79.900000000000006</v>
      </c>
      <c r="Y232" s="27">
        <v>-0.21260000000000001</v>
      </c>
      <c r="Z232" s="27">
        <v>-0.21260000000000001</v>
      </c>
      <c r="AA232" s="27">
        <v>-0.1673</v>
      </c>
      <c r="AB232" s="27" t="s">
        <v>43</v>
      </c>
      <c r="AC232" s="27">
        <v>2.0099999999999998</v>
      </c>
      <c r="AD232" s="85">
        <v>1.0828692705685033E-4</v>
      </c>
      <c r="AE232" s="27">
        <v>-0.217</v>
      </c>
      <c r="AF232" s="27">
        <v>3.13</v>
      </c>
      <c r="AG232" s="27">
        <v>2.89</v>
      </c>
      <c r="AH232" s="118">
        <v>1.04E-10</v>
      </c>
      <c r="AI232" s="28"/>
      <c r="AJ232" s="29">
        <f t="shared" si="17"/>
        <v>0</v>
      </c>
    </row>
    <row r="233" spans="1:36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1.3847</v>
      </c>
      <c r="K233" s="27">
        <v>0.25</v>
      </c>
      <c r="L233" s="27">
        <v>6.2700000000000006E-2</v>
      </c>
      <c r="M233" s="27">
        <v>5.75</v>
      </c>
      <c r="N233" s="27">
        <v>5.75</v>
      </c>
      <c r="O233" s="27">
        <v>7.3079999999999998</v>
      </c>
      <c r="P233" s="27">
        <v>81</v>
      </c>
      <c r="Q233" s="27">
        <v>81</v>
      </c>
      <c r="R233" s="27">
        <v>117</v>
      </c>
      <c r="S233" s="27">
        <v>2.1</v>
      </c>
      <c r="T233" s="27">
        <v>2.1</v>
      </c>
      <c r="U233" s="27">
        <v>1.9119999999999999</v>
      </c>
      <c r="V233" s="27">
        <v>15</v>
      </c>
      <c r="W233" s="27">
        <v>15</v>
      </c>
      <c r="X233" s="27">
        <v>79.900000000000006</v>
      </c>
      <c r="Y233" s="27">
        <v>-0.21260000000000001</v>
      </c>
      <c r="Z233" s="27">
        <v>-0.21260000000000001</v>
      </c>
      <c r="AA233" s="27">
        <v>-0.1673</v>
      </c>
      <c r="AB233" s="27" t="s">
        <v>44</v>
      </c>
      <c r="AC233" s="27">
        <v>31.998999999999999</v>
      </c>
      <c r="AD233" s="85">
        <v>1.5402755908922099E-5</v>
      </c>
      <c r="AE233" s="27">
        <v>2.1999999999999999E-2</v>
      </c>
      <c r="AF233" s="27">
        <v>2.94</v>
      </c>
      <c r="AG233" s="27">
        <v>3.46</v>
      </c>
      <c r="AH233" s="118">
        <v>2.4500000000000002E-13</v>
      </c>
      <c r="AI233" s="28"/>
      <c r="AJ233" s="29">
        <f t="shared" si="17"/>
        <v>0</v>
      </c>
    </row>
    <row r="234" spans="1:36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1.3847</v>
      </c>
      <c r="K234" s="27">
        <v>0.25</v>
      </c>
      <c r="L234" s="27">
        <v>6.2700000000000006E-2</v>
      </c>
      <c r="M234" s="27">
        <v>5.75</v>
      </c>
      <c r="N234" s="27">
        <v>5.75</v>
      </c>
      <c r="O234" s="27">
        <v>7.3079999999999998</v>
      </c>
      <c r="P234" s="27">
        <v>81</v>
      </c>
      <c r="Q234" s="27">
        <v>81</v>
      </c>
      <c r="R234" s="27">
        <v>117</v>
      </c>
      <c r="S234" s="27">
        <v>2.1</v>
      </c>
      <c r="T234" s="27">
        <v>2.1</v>
      </c>
      <c r="U234" s="27">
        <v>1.9119999999999999</v>
      </c>
      <c r="V234" s="27">
        <v>15</v>
      </c>
      <c r="W234" s="27">
        <v>15</v>
      </c>
      <c r="X234" s="27">
        <v>79.900000000000006</v>
      </c>
      <c r="Y234" s="27">
        <v>-0.21260000000000001</v>
      </c>
      <c r="Z234" s="27">
        <v>-0.21260000000000001</v>
      </c>
      <c r="AA234" s="27">
        <v>-0.1673</v>
      </c>
      <c r="AB234" s="27" t="s">
        <v>45</v>
      </c>
      <c r="AC234" s="27">
        <v>44.01</v>
      </c>
      <c r="AD234" s="85">
        <v>8.9625087063364713E-6</v>
      </c>
      <c r="AE234" s="27">
        <v>0.22500000000000001</v>
      </c>
      <c r="AF234" s="27">
        <v>3.24</v>
      </c>
      <c r="AG234" s="27">
        <v>3.3</v>
      </c>
      <c r="AH234" s="118">
        <v>1E-13</v>
      </c>
      <c r="AI234" s="28"/>
      <c r="AJ234" s="29">
        <f t="shared" si="17"/>
        <v>0</v>
      </c>
    </row>
    <row r="235" spans="1:36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1.3847</v>
      </c>
      <c r="K235" s="27">
        <v>0.25</v>
      </c>
      <c r="L235" s="27">
        <v>6.2700000000000006E-2</v>
      </c>
      <c r="M235" s="27">
        <v>5.75</v>
      </c>
      <c r="N235" s="27">
        <v>5.75</v>
      </c>
      <c r="O235" s="27">
        <v>7.3079999999999998</v>
      </c>
      <c r="P235" s="27">
        <v>81</v>
      </c>
      <c r="Q235" s="27">
        <v>81</v>
      </c>
      <c r="R235" s="27">
        <v>117</v>
      </c>
      <c r="S235" s="27">
        <v>2.1</v>
      </c>
      <c r="T235" s="27">
        <v>2.1</v>
      </c>
      <c r="U235" s="27">
        <v>1.9119999999999999</v>
      </c>
      <c r="V235" s="27">
        <v>15</v>
      </c>
      <c r="W235" s="27">
        <v>15</v>
      </c>
      <c r="X235" s="27">
        <v>79.900000000000006</v>
      </c>
      <c r="Y235" s="27">
        <v>-0.21260000000000001</v>
      </c>
      <c r="Z235" s="27">
        <v>-0.21260000000000001</v>
      </c>
      <c r="AA235" s="27">
        <v>-0.1673</v>
      </c>
      <c r="AB235" s="27" t="s">
        <v>46</v>
      </c>
      <c r="AC235" s="27">
        <v>28</v>
      </c>
      <c r="AD235" s="85">
        <v>1.4859953853764374E-5</v>
      </c>
      <c r="AE235" s="27">
        <v>3.6999999999999998E-2</v>
      </c>
      <c r="AF235" s="27">
        <v>3.13</v>
      </c>
      <c r="AG235" s="27">
        <v>3.64</v>
      </c>
      <c r="AH235" s="126">
        <v>1.34E-14</v>
      </c>
      <c r="AI235" s="28"/>
      <c r="AJ235" s="29">
        <f t="shared" si="17"/>
        <v>0</v>
      </c>
    </row>
    <row r="236" spans="1:36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1.3847</v>
      </c>
      <c r="K236" s="27">
        <v>0.25</v>
      </c>
      <c r="L236" s="27">
        <v>6.2700000000000006E-2</v>
      </c>
      <c r="M236" s="27">
        <v>5.75</v>
      </c>
      <c r="N236" s="27">
        <v>5.75</v>
      </c>
      <c r="O236" s="27">
        <v>7.3079999999999998</v>
      </c>
      <c r="P236" s="27">
        <v>81</v>
      </c>
      <c r="Q236" s="27">
        <v>81</v>
      </c>
      <c r="R236" s="27">
        <v>117</v>
      </c>
      <c r="S236" s="27">
        <v>2.1</v>
      </c>
      <c r="T236" s="27">
        <v>2.1</v>
      </c>
      <c r="U236" s="27">
        <v>1.9119999999999999</v>
      </c>
      <c r="V236" s="27">
        <v>15</v>
      </c>
      <c r="W236" s="27">
        <v>15</v>
      </c>
      <c r="X236" s="27">
        <v>79.900000000000006</v>
      </c>
      <c r="Y236" s="27">
        <v>-0.21260000000000001</v>
      </c>
      <c r="Z236" s="27">
        <v>-0.21260000000000001</v>
      </c>
      <c r="AA236" s="27">
        <v>-0.1673</v>
      </c>
      <c r="AB236" s="27" t="s">
        <v>47</v>
      </c>
      <c r="AC236" s="27">
        <v>16.04</v>
      </c>
      <c r="AD236" s="85">
        <v>1.6328551327402565E-5</v>
      </c>
      <c r="AE236" s="27">
        <v>1.0999999999999999E-2</v>
      </c>
      <c r="AF236" s="27">
        <v>3.25</v>
      </c>
      <c r="AG236" s="27">
        <v>3.8</v>
      </c>
      <c r="AH236" s="126">
        <v>5.3700000000000001E-19</v>
      </c>
      <c r="AI236" s="28"/>
      <c r="AJ236" s="29">
        <f t="shared" si="17"/>
        <v>0</v>
      </c>
    </row>
    <row r="237" spans="1:36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1.3847</v>
      </c>
      <c r="K237" s="27">
        <v>0.25</v>
      </c>
      <c r="L237" s="27">
        <v>6.2700000000000006E-2</v>
      </c>
      <c r="M237" s="27">
        <v>5.75</v>
      </c>
      <c r="N237" s="27">
        <v>5.75</v>
      </c>
      <c r="O237" s="27">
        <v>7.3079999999999998</v>
      </c>
      <c r="P237" s="27">
        <v>81</v>
      </c>
      <c r="Q237" s="27">
        <v>81</v>
      </c>
      <c r="R237" s="27">
        <v>117</v>
      </c>
      <c r="S237" s="27">
        <v>2.1</v>
      </c>
      <c r="T237" s="27">
        <v>2.1</v>
      </c>
      <c r="U237" s="27">
        <v>1.9119999999999999</v>
      </c>
      <c r="V237" s="27">
        <v>15</v>
      </c>
      <c r="W237" s="27">
        <v>15</v>
      </c>
      <c r="X237" s="27">
        <v>79.900000000000006</v>
      </c>
      <c r="Y237" s="27">
        <v>-0.21260000000000001</v>
      </c>
      <c r="Z237" s="27">
        <v>-0.21260000000000001</v>
      </c>
      <c r="AA237" s="27">
        <v>-0.1673</v>
      </c>
      <c r="AB237" s="27" t="s">
        <v>48</v>
      </c>
      <c r="AC237" s="27">
        <v>28.05</v>
      </c>
      <c r="AD237" s="27">
        <v>8.597859657763983E-6</v>
      </c>
      <c r="AE237" s="27">
        <v>8.6999999999999994E-2</v>
      </c>
      <c r="AF237" s="27">
        <v>3.59</v>
      </c>
      <c r="AG237" s="27">
        <v>3.9</v>
      </c>
      <c r="AH237" s="126">
        <v>1.77E-19</v>
      </c>
      <c r="AI237" s="28"/>
      <c r="AJ237" s="30">
        <f t="shared" si="17"/>
        <v>0</v>
      </c>
    </row>
    <row r="238" spans="1:36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1.3847</v>
      </c>
      <c r="K238" s="27">
        <v>0.25</v>
      </c>
      <c r="L238" s="27">
        <v>6.2700000000000006E-2</v>
      </c>
      <c r="M238" s="27">
        <v>5.75</v>
      </c>
      <c r="N238" s="27">
        <v>5.75</v>
      </c>
      <c r="O238" s="27">
        <v>7.3079999999999998</v>
      </c>
      <c r="P238" s="27">
        <v>81</v>
      </c>
      <c r="Q238" s="27">
        <v>81</v>
      </c>
      <c r="R238" s="27">
        <v>117</v>
      </c>
      <c r="S238" s="27">
        <v>2.1</v>
      </c>
      <c r="T238" s="27">
        <v>2.1</v>
      </c>
      <c r="U238" s="27">
        <v>1.9119999999999999</v>
      </c>
      <c r="V238" s="27">
        <v>15</v>
      </c>
      <c r="W238" s="27">
        <v>15</v>
      </c>
      <c r="X238" s="27">
        <v>79.900000000000006</v>
      </c>
      <c r="Y238" s="27">
        <v>-0.21260000000000001</v>
      </c>
      <c r="Z238" s="27">
        <v>-0.21260000000000001</v>
      </c>
      <c r="AA238" s="27">
        <v>-0.1673</v>
      </c>
      <c r="AB238" s="27" t="s">
        <v>49</v>
      </c>
      <c r="AC238" s="27">
        <v>30.07</v>
      </c>
      <c r="AD238" s="27">
        <v>7.4674534117532306E-6</v>
      </c>
      <c r="AE238" s="27">
        <v>9.9000000000000005E-2</v>
      </c>
      <c r="AF238" s="27">
        <v>3.72</v>
      </c>
      <c r="AG238" s="27">
        <v>4</v>
      </c>
      <c r="AH238" s="126">
        <v>4.2899999999999998E-20</v>
      </c>
      <c r="AI238" s="28"/>
      <c r="AJ238" s="30">
        <f t="shared" si="17"/>
        <v>0</v>
      </c>
    </row>
    <row r="239" spans="1:36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1.3847</v>
      </c>
      <c r="K239" s="27">
        <v>0.25</v>
      </c>
      <c r="L239" s="27">
        <v>6.2700000000000006E-2</v>
      </c>
      <c r="M239" s="27">
        <v>5.75</v>
      </c>
      <c r="N239" s="27">
        <v>5.75</v>
      </c>
      <c r="O239" s="27">
        <v>7.3079999999999998</v>
      </c>
      <c r="P239" s="27">
        <v>81</v>
      </c>
      <c r="Q239" s="27">
        <v>81</v>
      </c>
      <c r="R239" s="27">
        <v>117</v>
      </c>
      <c r="S239" s="27">
        <v>2.1</v>
      </c>
      <c r="T239" s="27">
        <v>2.1</v>
      </c>
      <c r="U239" s="27">
        <v>1.9119999999999999</v>
      </c>
      <c r="V239" s="27">
        <v>15</v>
      </c>
      <c r="W239" s="27">
        <v>15</v>
      </c>
      <c r="X239" s="27">
        <v>79.900000000000006</v>
      </c>
      <c r="Y239" s="27">
        <v>-0.21260000000000001</v>
      </c>
      <c r="Z239" s="27">
        <v>-0.21260000000000001</v>
      </c>
      <c r="AA239" s="27">
        <v>-0.1673</v>
      </c>
      <c r="AB239" s="27" t="s">
        <v>50</v>
      </c>
      <c r="AC239" s="27">
        <v>42.08</v>
      </c>
      <c r="AD239" s="27">
        <v>4.9578486170417476E-6</v>
      </c>
      <c r="AE239" s="27">
        <v>0.14199999999999999</v>
      </c>
      <c r="AF239" s="27">
        <v>4.03</v>
      </c>
      <c r="AG239" s="27">
        <v>4.5</v>
      </c>
      <c r="AH239" s="126">
        <v>8.9399999999999997E-22</v>
      </c>
      <c r="AI239" s="28"/>
      <c r="AJ239" s="30">
        <f t="shared" si="17"/>
        <v>0</v>
      </c>
    </row>
    <row r="240" spans="1:36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1.3847</v>
      </c>
      <c r="K240" s="27">
        <v>0.25</v>
      </c>
      <c r="L240" s="27">
        <v>6.2700000000000006E-2</v>
      </c>
      <c r="M240" s="27">
        <v>5.75</v>
      </c>
      <c r="N240" s="27">
        <v>5.75</v>
      </c>
      <c r="O240" s="27">
        <v>7.3079999999999998</v>
      </c>
      <c r="P240" s="27">
        <v>81</v>
      </c>
      <c r="Q240" s="27">
        <v>81</v>
      </c>
      <c r="R240" s="27">
        <v>117</v>
      </c>
      <c r="S240" s="27">
        <v>2.1</v>
      </c>
      <c r="T240" s="27">
        <v>2.1</v>
      </c>
      <c r="U240" s="27">
        <v>1.9119999999999999</v>
      </c>
      <c r="V240" s="27">
        <v>15</v>
      </c>
      <c r="W240" s="27">
        <v>15</v>
      </c>
      <c r="X240" s="27">
        <v>79.900000000000006</v>
      </c>
      <c r="Y240" s="27">
        <v>-0.21260000000000001</v>
      </c>
      <c r="Z240" s="27">
        <v>-0.21260000000000001</v>
      </c>
      <c r="AA240" s="27">
        <v>-0.1673</v>
      </c>
      <c r="AB240" s="27" t="s">
        <v>51</v>
      </c>
      <c r="AC240" s="27">
        <v>44.1</v>
      </c>
      <c r="AD240" s="27">
        <v>4.5187843755253608E-6</v>
      </c>
      <c r="AE240" s="27">
        <v>0.152</v>
      </c>
      <c r="AF240" s="27">
        <v>4.16</v>
      </c>
      <c r="AG240" s="27">
        <v>4.3</v>
      </c>
      <c r="AH240" s="126">
        <v>1.28E-24</v>
      </c>
      <c r="AI240" s="28"/>
      <c r="AJ240" s="30">
        <f t="shared" si="17"/>
        <v>0</v>
      </c>
    </row>
    <row r="241" spans="1:41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1.3847</v>
      </c>
      <c r="K241" s="27">
        <v>0.25</v>
      </c>
      <c r="L241" s="27">
        <v>6.2700000000000006E-2</v>
      </c>
      <c r="M241" s="27">
        <v>5.75</v>
      </c>
      <c r="N241" s="27">
        <v>5.75</v>
      </c>
      <c r="O241" s="27">
        <v>7.3079999999999998</v>
      </c>
      <c r="P241" s="27">
        <v>81</v>
      </c>
      <c r="Q241" s="27">
        <v>81</v>
      </c>
      <c r="R241" s="27">
        <v>117</v>
      </c>
      <c r="S241" s="27">
        <v>2.1</v>
      </c>
      <c r="T241" s="27">
        <v>2.1</v>
      </c>
      <c r="U241" s="27">
        <v>1.9119999999999999</v>
      </c>
      <c r="V241" s="27">
        <v>15</v>
      </c>
      <c r="W241" s="27">
        <v>15</v>
      </c>
      <c r="X241" s="27">
        <v>79.900000000000006</v>
      </c>
      <c r="Y241" s="27">
        <v>-0.21260000000000001</v>
      </c>
      <c r="Z241" s="27">
        <v>-0.21260000000000001</v>
      </c>
      <c r="AA241" s="27">
        <v>-0.1673</v>
      </c>
      <c r="AB241" s="27" t="s">
        <v>52</v>
      </c>
      <c r="AC241" s="27">
        <v>58.12</v>
      </c>
      <c r="AD241" s="27">
        <v>2.9135357642312415E-6</v>
      </c>
      <c r="AE241" s="27">
        <v>0.2</v>
      </c>
      <c r="AF241" s="27">
        <v>4.5199999999999996</v>
      </c>
      <c r="AG241" s="27">
        <v>4.5</v>
      </c>
      <c r="AH241" s="118"/>
      <c r="AI241" s="28"/>
      <c r="AJ241" s="30">
        <f t="shared" si="17"/>
        <v>0</v>
      </c>
    </row>
    <row r="242" spans="1:41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1.3847</v>
      </c>
      <c r="K242" s="27">
        <v>0.25</v>
      </c>
      <c r="L242" s="27">
        <v>6.2700000000000006E-2</v>
      </c>
      <c r="M242" s="27">
        <v>5.75</v>
      </c>
      <c r="N242" s="27">
        <v>5.75</v>
      </c>
      <c r="O242" s="27">
        <v>7.3079999999999998</v>
      </c>
      <c r="P242" s="27">
        <v>81</v>
      </c>
      <c r="Q242" s="27">
        <v>81</v>
      </c>
      <c r="R242" s="27">
        <v>117</v>
      </c>
      <c r="S242" s="27">
        <v>2.1</v>
      </c>
      <c r="T242" s="27">
        <v>2.1</v>
      </c>
      <c r="U242" s="27">
        <v>1.9119999999999999</v>
      </c>
      <c r="V242" s="27">
        <v>15</v>
      </c>
      <c r="W242" s="27">
        <v>15</v>
      </c>
      <c r="X242" s="27">
        <v>79.900000000000006</v>
      </c>
      <c r="Y242" s="27">
        <v>-0.21260000000000001</v>
      </c>
      <c r="Z242" s="27">
        <v>-0.21260000000000001</v>
      </c>
      <c r="AA242" s="27">
        <v>-0.1673</v>
      </c>
      <c r="AB242" s="27" t="s">
        <v>58</v>
      </c>
      <c r="AC242" s="27">
        <v>58.12</v>
      </c>
      <c r="AD242" s="27">
        <v>3.1459786150702568E-6</v>
      </c>
      <c r="AE242" s="27">
        <v>0.183</v>
      </c>
      <c r="AF242" s="27">
        <v>4.8</v>
      </c>
      <c r="AG242" s="27">
        <v>4.42</v>
      </c>
      <c r="AH242" s="118"/>
      <c r="AI242" s="28"/>
      <c r="AJ242" s="30"/>
    </row>
    <row r="243" spans="1:41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1.3378000000000001</v>
      </c>
      <c r="K243" s="184">
        <v>0.25</v>
      </c>
      <c r="L243" s="184">
        <v>6.2700000000000006E-2</v>
      </c>
      <c r="M243" s="184">
        <v>5.75</v>
      </c>
      <c r="N243" s="184">
        <v>5.75</v>
      </c>
      <c r="O243" s="184">
        <v>7.3079999999999998</v>
      </c>
      <c r="P243" s="184">
        <v>81</v>
      </c>
      <c r="Q243" s="184">
        <v>81</v>
      </c>
      <c r="R243" s="184">
        <v>117</v>
      </c>
      <c r="S243" s="184">
        <v>2.1</v>
      </c>
      <c r="T243" s="184">
        <v>2.1</v>
      </c>
      <c r="U243" s="184">
        <v>1.7450000000000001</v>
      </c>
      <c r="V243" s="184">
        <v>15</v>
      </c>
      <c r="W243" s="184">
        <v>15</v>
      </c>
      <c r="X243" s="184">
        <v>35.450000000000003</v>
      </c>
      <c r="Y243" s="184">
        <v>-0.22109999999999999</v>
      </c>
      <c r="Z243" s="184">
        <v>-0.22109999999999999</v>
      </c>
      <c r="AA243" s="184">
        <v>-0.1656</v>
      </c>
      <c r="AB243" s="184" t="s">
        <v>42</v>
      </c>
      <c r="AC243" s="184">
        <v>4.0019999999999998</v>
      </c>
      <c r="AD243" s="185">
        <v>1.213598928416634E-4</v>
      </c>
      <c r="AE243" s="184">
        <v>-0.39</v>
      </c>
      <c r="AF243" s="184">
        <v>2.66</v>
      </c>
      <c r="AG243" s="184">
        <v>2.6</v>
      </c>
      <c r="AH243" s="186"/>
      <c r="AI243" s="187"/>
      <c r="AJ243" s="188">
        <f t="shared" ref="AJ243:AJ253" si="18">AH243*10000*(AI243)*10000000000</f>
        <v>0</v>
      </c>
      <c r="AN243"/>
      <c r="AO243"/>
    </row>
    <row r="244" spans="1:41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1.3378000000000001</v>
      </c>
      <c r="K244" s="184">
        <v>0.25</v>
      </c>
      <c r="L244" s="184">
        <v>6.2700000000000006E-2</v>
      </c>
      <c r="M244" s="184">
        <v>5.75</v>
      </c>
      <c r="N244" s="184">
        <v>5.75</v>
      </c>
      <c r="O244" s="184">
        <v>7.3079999999999998</v>
      </c>
      <c r="P244" s="184">
        <v>81</v>
      </c>
      <c r="Q244" s="184">
        <v>81</v>
      </c>
      <c r="R244" s="184">
        <v>117</v>
      </c>
      <c r="S244" s="184">
        <v>2.1</v>
      </c>
      <c r="T244" s="184">
        <v>2.1</v>
      </c>
      <c r="U244" s="184">
        <v>1.7450000000000001</v>
      </c>
      <c r="V244" s="184">
        <v>15</v>
      </c>
      <c r="W244" s="184">
        <v>15</v>
      </c>
      <c r="X244" s="184">
        <v>35.450000000000003</v>
      </c>
      <c r="Y244" s="184">
        <v>-0.22109999999999999</v>
      </c>
      <c r="Z244" s="184">
        <v>-0.22109999999999999</v>
      </c>
      <c r="AA244" s="184">
        <v>-0.1656</v>
      </c>
      <c r="AB244" s="184" t="s">
        <v>43</v>
      </c>
      <c r="AC244" s="184">
        <v>2.0099999999999998</v>
      </c>
      <c r="AD244" s="185">
        <v>1.0828692705685033E-4</v>
      </c>
      <c r="AE244" s="184">
        <v>-0.217</v>
      </c>
      <c r="AF244" s="184">
        <v>3.13</v>
      </c>
      <c r="AG244" s="184">
        <v>2.89</v>
      </c>
      <c r="AH244" s="186"/>
      <c r="AI244" s="187"/>
      <c r="AJ244" s="188">
        <f t="shared" si="18"/>
        <v>0</v>
      </c>
      <c r="AN244"/>
      <c r="AO244"/>
    </row>
    <row r="245" spans="1:41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1.3378000000000001</v>
      </c>
      <c r="K245" s="184">
        <v>0.25</v>
      </c>
      <c r="L245" s="184">
        <v>6.2700000000000006E-2</v>
      </c>
      <c r="M245" s="184">
        <v>5.75</v>
      </c>
      <c r="N245" s="184">
        <v>5.75</v>
      </c>
      <c r="O245" s="184">
        <v>7.3079999999999998</v>
      </c>
      <c r="P245" s="184">
        <v>81</v>
      </c>
      <c r="Q245" s="184">
        <v>81</v>
      </c>
      <c r="R245" s="184">
        <v>117</v>
      </c>
      <c r="S245" s="184">
        <v>2.1</v>
      </c>
      <c r="T245" s="184">
        <v>2.1</v>
      </c>
      <c r="U245" s="184">
        <v>1.7450000000000001</v>
      </c>
      <c r="V245" s="184">
        <v>15</v>
      </c>
      <c r="W245" s="184">
        <v>15</v>
      </c>
      <c r="X245" s="184">
        <v>35.450000000000003</v>
      </c>
      <c r="Y245" s="184">
        <v>-0.22109999999999999</v>
      </c>
      <c r="Z245" s="184">
        <v>-0.22109999999999999</v>
      </c>
      <c r="AA245" s="184">
        <v>-0.1656</v>
      </c>
      <c r="AB245" s="184" t="s">
        <v>44</v>
      </c>
      <c r="AC245" s="184">
        <v>31.998999999999999</v>
      </c>
      <c r="AD245" s="185">
        <v>1.5402755908922099E-5</v>
      </c>
      <c r="AE245" s="184">
        <v>2.1999999999999999E-2</v>
      </c>
      <c r="AF245" s="184">
        <v>2.94</v>
      </c>
      <c r="AG245" s="184">
        <v>3.46</v>
      </c>
      <c r="AH245" s="186"/>
      <c r="AI245" s="187"/>
      <c r="AJ245" s="188">
        <f t="shared" si="18"/>
        <v>0</v>
      </c>
      <c r="AN245"/>
      <c r="AO245"/>
    </row>
    <row r="246" spans="1:41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1.3378000000000001</v>
      </c>
      <c r="K246" s="184">
        <v>0.25</v>
      </c>
      <c r="L246" s="184">
        <v>6.2700000000000006E-2</v>
      </c>
      <c r="M246" s="184">
        <v>5.75</v>
      </c>
      <c r="N246" s="184">
        <v>5.75</v>
      </c>
      <c r="O246" s="184">
        <v>7.3079999999999998</v>
      </c>
      <c r="P246" s="184">
        <v>81</v>
      </c>
      <c r="Q246" s="184">
        <v>81</v>
      </c>
      <c r="R246" s="184">
        <v>117</v>
      </c>
      <c r="S246" s="184">
        <v>2.1</v>
      </c>
      <c r="T246" s="184">
        <v>2.1</v>
      </c>
      <c r="U246" s="184">
        <v>1.7450000000000001</v>
      </c>
      <c r="V246" s="184">
        <v>15</v>
      </c>
      <c r="W246" s="184">
        <v>15</v>
      </c>
      <c r="X246" s="184">
        <v>35.450000000000003</v>
      </c>
      <c r="Y246" s="184">
        <v>-0.22109999999999999</v>
      </c>
      <c r="Z246" s="184">
        <v>-0.22109999999999999</v>
      </c>
      <c r="AA246" s="184">
        <v>-0.1656</v>
      </c>
      <c r="AB246" s="184" t="s">
        <v>45</v>
      </c>
      <c r="AC246" s="184">
        <v>44.01</v>
      </c>
      <c r="AD246" s="185">
        <v>8.9625087063364713E-6</v>
      </c>
      <c r="AE246" s="184">
        <v>0.22500000000000001</v>
      </c>
      <c r="AF246" s="184">
        <v>3.24</v>
      </c>
      <c r="AG246" s="184">
        <v>3.3</v>
      </c>
      <c r="AH246" s="186">
        <v>8.8699999999999994E-15</v>
      </c>
      <c r="AI246" s="187"/>
      <c r="AJ246" s="188">
        <f t="shared" si="18"/>
        <v>0</v>
      </c>
      <c r="AN246"/>
      <c r="AO246"/>
    </row>
    <row r="247" spans="1:41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1.3378000000000001</v>
      </c>
      <c r="K247" s="184">
        <v>0.25</v>
      </c>
      <c r="L247" s="184">
        <v>6.2700000000000006E-2</v>
      </c>
      <c r="M247" s="184">
        <v>5.75</v>
      </c>
      <c r="N247" s="184">
        <v>5.75</v>
      </c>
      <c r="O247" s="184">
        <v>7.3079999999999998</v>
      </c>
      <c r="P247" s="184">
        <v>81</v>
      </c>
      <c r="Q247" s="184">
        <v>81</v>
      </c>
      <c r="R247" s="184">
        <v>117</v>
      </c>
      <c r="S247" s="184">
        <v>2.1</v>
      </c>
      <c r="T247" s="184">
        <v>2.1</v>
      </c>
      <c r="U247" s="184">
        <v>1.7450000000000001</v>
      </c>
      <c r="V247" s="184">
        <v>15</v>
      </c>
      <c r="W247" s="184">
        <v>15</v>
      </c>
      <c r="X247" s="184">
        <v>35.450000000000003</v>
      </c>
      <c r="Y247" s="184">
        <v>-0.22109999999999999</v>
      </c>
      <c r="Z247" s="184">
        <v>-0.22109999999999999</v>
      </c>
      <c r="AA247" s="184">
        <v>-0.1656</v>
      </c>
      <c r="AB247" s="184" t="s">
        <v>46</v>
      </c>
      <c r="AC247" s="184">
        <v>28</v>
      </c>
      <c r="AD247" s="185">
        <v>1.4859953853764374E-5</v>
      </c>
      <c r="AE247" s="184">
        <v>3.6999999999999998E-2</v>
      </c>
      <c r="AF247" s="184">
        <v>3.13</v>
      </c>
      <c r="AG247" s="184">
        <v>3.64</v>
      </c>
      <c r="AH247" s="190">
        <v>8.68E-17</v>
      </c>
      <c r="AI247" s="187"/>
      <c r="AJ247" s="188">
        <f t="shared" si="18"/>
        <v>0</v>
      </c>
      <c r="AN247"/>
      <c r="AO247"/>
    </row>
    <row r="248" spans="1:41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1.3378000000000001</v>
      </c>
      <c r="K248" s="184">
        <v>0.25</v>
      </c>
      <c r="L248" s="184">
        <v>6.2700000000000006E-2</v>
      </c>
      <c r="M248" s="184">
        <v>5.75</v>
      </c>
      <c r="N248" s="184">
        <v>5.75</v>
      </c>
      <c r="O248" s="184">
        <v>7.3079999999999998</v>
      </c>
      <c r="P248" s="184">
        <v>81</v>
      </c>
      <c r="Q248" s="184">
        <v>81</v>
      </c>
      <c r="R248" s="184">
        <v>117</v>
      </c>
      <c r="S248" s="184">
        <v>2.1</v>
      </c>
      <c r="T248" s="184">
        <v>2.1</v>
      </c>
      <c r="U248" s="184">
        <v>1.7450000000000001</v>
      </c>
      <c r="V248" s="184">
        <v>15</v>
      </c>
      <c r="W248" s="184">
        <v>15</v>
      </c>
      <c r="X248" s="184">
        <v>35.450000000000003</v>
      </c>
      <c r="Y248" s="184">
        <v>-0.22109999999999999</v>
      </c>
      <c r="Z248" s="184">
        <v>-0.22109999999999999</v>
      </c>
      <c r="AA248" s="184">
        <v>-0.1656</v>
      </c>
      <c r="AB248" s="184" t="s">
        <v>47</v>
      </c>
      <c r="AC248" s="184">
        <v>16.04</v>
      </c>
      <c r="AD248" s="185">
        <v>1.6328551327402565E-5</v>
      </c>
      <c r="AE248" s="184">
        <v>1.0999999999999999E-2</v>
      </c>
      <c r="AF248" s="184">
        <v>3.25</v>
      </c>
      <c r="AG248" s="184">
        <v>3.8</v>
      </c>
      <c r="AH248" s="190">
        <v>9.3799999999999996E-20</v>
      </c>
      <c r="AI248" s="187"/>
      <c r="AJ248" s="188">
        <f t="shared" si="18"/>
        <v>0</v>
      </c>
      <c r="AN248"/>
      <c r="AO248"/>
    </row>
    <row r="249" spans="1:41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1.3378000000000001</v>
      </c>
      <c r="K249" s="184">
        <v>0.25</v>
      </c>
      <c r="L249" s="184">
        <v>6.2700000000000006E-2</v>
      </c>
      <c r="M249" s="184">
        <v>5.75</v>
      </c>
      <c r="N249" s="184">
        <v>5.75</v>
      </c>
      <c r="O249" s="184">
        <v>7.3079999999999998</v>
      </c>
      <c r="P249" s="184">
        <v>81</v>
      </c>
      <c r="Q249" s="184">
        <v>81</v>
      </c>
      <c r="R249" s="184">
        <v>117</v>
      </c>
      <c r="S249" s="184">
        <v>2.1</v>
      </c>
      <c r="T249" s="184">
        <v>2.1</v>
      </c>
      <c r="U249" s="184">
        <v>1.7450000000000001</v>
      </c>
      <c r="V249" s="184">
        <v>15</v>
      </c>
      <c r="W249" s="184">
        <v>15</v>
      </c>
      <c r="X249" s="184">
        <v>35.450000000000003</v>
      </c>
      <c r="Y249" s="184">
        <v>-0.22109999999999999</v>
      </c>
      <c r="Z249" s="184">
        <v>-0.22109999999999999</v>
      </c>
      <c r="AA249" s="184">
        <v>-0.1656</v>
      </c>
      <c r="AB249" s="184" t="s">
        <v>48</v>
      </c>
      <c r="AC249" s="184">
        <v>28.05</v>
      </c>
      <c r="AD249" s="184">
        <v>8.597859657763983E-6</v>
      </c>
      <c r="AE249" s="184">
        <v>8.6999999999999994E-2</v>
      </c>
      <c r="AF249" s="184">
        <v>3.59</v>
      </c>
      <c r="AG249" s="184">
        <v>3.9</v>
      </c>
      <c r="AH249" s="190"/>
      <c r="AI249" s="187"/>
      <c r="AJ249" s="191">
        <f t="shared" si="18"/>
        <v>0</v>
      </c>
      <c r="AN249"/>
      <c r="AO249"/>
    </row>
    <row r="250" spans="1:41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1.3378000000000001</v>
      </c>
      <c r="K250" s="184">
        <v>0.25</v>
      </c>
      <c r="L250" s="184">
        <v>6.2700000000000006E-2</v>
      </c>
      <c r="M250" s="184">
        <v>5.75</v>
      </c>
      <c r="N250" s="184">
        <v>5.75</v>
      </c>
      <c r="O250" s="184">
        <v>7.3079999999999998</v>
      </c>
      <c r="P250" s="184">
        <v>81</v>
      </c>
      <c r="Q250" s="184">
        <v>81</v>
      </c>
      <c r="R250" s="184">
        <v>117</v>
      </c>
      <c r="S250" s="184">
        <v>2.1</v>
      </c>
      <c r="T250" s="184">
        <v>2.1</v>
      </c>
      <c r="U250" s="184">
        <v>1.7450000000000001</v>
      </c>
      <c r="V250" s="184">
        <v>15</v>
      </c>
      <c r="W250" s="184">
        <v>15</v>
      </c>
      <c r="X250" s="184">
        <v>35.450000000000003</v>
      </c>
      <c r="Y250" s="184">
        <v>-0.22109999999999999</v>
      </c>
      <c r="Z250" s="184">
        <v>-0.22109999999999999</v>
      </c>
      <c r="AA250" s="184">
        <v>-0.1656</v>
      </c>
      <c r="AB250" s="184" t="s">
        <v>49</v>
      </c>
      <c r="AC250" s="184">
        <v>30.07</v>
      </c>
      <c r="AD250" s="184">
        <v>7.4674534117532306E-6</v>
      </c>
      <c r="AE250" s="184">
        <v>9.9000000000000005E-2</v>
      </c>
      <c r="AF250" s="184">
        <v>3.72</v>
      </c>
      <c r="AG250" s="184">
        <v>4</v>
      </c>
      <c r="AH250" s="190"/>
      <c r="AI250" s="187"/>
      <c r="AJ250" s="191">
        <f t="shared" si="18"/>
        <v>0</v>
      </c>
      <c r="AN250"/>
      <c r="AO250"/>
    </row>
    <row r="251" spans="1:41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1.3378000000000001</v>
      </c>
      <c r="K251" s="184">
        <v>0.25</v>
      </c>
      <c r="L251" s="184">
        <v>6.2700000000000006E-2</v>
      </c>
      <c r="M251" s="184">
        <v>5.75</v>
      </c>
      <c r="N251" s="184">
        <v>5.75</v>
      </c>
      <c r="O251" s="184">
        <v>7.3079999999999998</v>
      </c>
      <c r="P251" s="184">
        <v>81</v>
      </c>
      <c r="Q251" s="184">
        <v>81</v>
      </c>
      <c r="R251" s="184">
        <v>117</v>
      </c>
      <c r="S251" s="184">
        <v>2.1</v>
      </c>
      <c r="T251" s="184">
        <v>2.1</v>
      </c>
      <c r="U251" s="184">
        <v>1.7450000000000001</v>
      </c>
      <c r="V251" s="184">
        <v>15</v>
      </c>
      <c r="W251" s="184">
        <v>15</v>
      </c>
      <c r="X251" s="184">
        <v>35.450000000000003</v>
      </c>
      <c r="Y251" s="184">
        <v>-0.22109999999999999</v>
      </c>
      <c r="Z251" s="184">
        <v>-0.22109999999999999</v>
      </c>
      <c r="AA251" s="184">
        <v>-0.1656</v>
      </c>
      <c r="AB251" s="184" t="s">
        <v>50</v>
      </c>
      <c r="AC251" s="184">
        <v>42.08</v>
      </c>
      <c r="AD251" s="184">
        <v>4.9578486170417476E-6</v>
      </c>
      <c r="AE251" s="184">
        <v>0.14199999999999999</v>
      </c>
      <c r="AF251" s="184">
        <v>4.03</v>
      </c>
      <c r="AG251" s="184">
        <v>4.5</v>
      </c>
      <c r="AH251" s="190"/>
      <c r="AI251" s="187"/>
      <c r="AJ251" s="191">
        <f t="shared" si="18"/>
        <v>0</v>
      </c>
      <c r="AN251"/>
      <c r="AO251"/>
    </row>
    <row r="252" spans="1:41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1.3378000000000001</v>
      </c>
      <c r="K252" s="184">
        <v>0.25</v>
      </c>
      <c r="L252" s="184">
        <v>6.2700000000000006E-2</v>
      </c>
      <c r="M252" s="184">
        <v>5.75</v>
      </c>
      <c r="N252" s="184">
        <v>5.75</v>
      </c>
      <c r="O252" s="184">
        <v>7.3079999999999998</v>
      </c>
      <c r="P252" s="184">
        <v>81</v>
      </c>
      <c r="Q252" s="184">
        <v>81</v>
      </c>
      <c r="R252" s="184">
        <v>117</v>
      </c>
      <c r="S252" s="184">
        <v>2.1</v>
      </c>
      <c r="T252" s="184">
        <v>2.1</v>
      </c>
      <c r="U252" s="184">
        <v>1.7450000000000001</v>
      </c>
      <c r="V252" s="184">
        <v>15</v>
      </c>
      <c r="W252" s="184">
        <v>15</v>
      </c>
      <c r="X252" s="184">
        <v>35.450000000000003</v>
      </c>
      <c r="Y252" s="184">
        <v>-0.22109999999999999</v>
      </c>
      <c r="Z252" s="184">
        <v>-0.22109999999999999</v>
      </c>
      <c r="AA252" s="184">
        <v>-0.1656</v>
      </c>
      <c r="AB252" s="184" t="s">
        <v>51</v>
      </c>
      <c r="AC252" s="184">
        <v>44.1</v>
      </c>
      <c r="AD252" s="184">
        <v>4.5187843755253608E-6</v>
      </c>
      <c r="AE252" s="184">
        <v>0.152</v>
      </c>
      <c r="AF252" s="184">
        <v>4.16</v>
      </c>
      <c r="AG252" s="184">
        <v>4.3</v>
      </c>
      <c r="AH252" s="190"/>
      <c r="AI252" s="187"/>
      <c r="AJ252" s="191">
        <f t="shared" si="18"/>
        <v>0</v>
      </c>
      <c r="AN252"/>
      <c r="AO252"/>
    </row>
    <row r="253" spans="1:41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1.3378000000000001</v>
      </c>
      <c r="K253" s="184">
        <v>0.25</v>
      </c>
      <c r="L253" s="184">
        <v>6.2700000000000006E-2</v>
      </c>
      <c r="M253" s="184">
        <v>5.75</v>
      </c>
      <c r="N253" s="184">
        <v>5.75</v>
      </c>
      <c r="O253" s="184">
        <v>7.3079999999999998</v>
      </c>
      <c r="P253" s="184">
        <v>81</v>
      </c>
      <c r="Q253" s="184">
        <v>81</v>
      </c>
      <c r="R253" s="184">
        <v>117</v>
      </c>
      <c r="S253" s="184">
        <v>2.1</v>
      </c>
      <c r="T253" s="184">
        <v>2.1</v>
      </c>
      <c r="U253" s="184">
        <v>1.7450000000000001</v>
      </c>
      <c r="V253" s="184">
        <v>15</v>
      </c>
      <c r="W253" s="184">
        <v>15</v>
      </c>
      <c r="X253" s="184">
        <v>35.450000000000003</v>
      </c>
      <c r="Y253" s="184">
        <v>-0.22109999999999999</v>
      </c>
      <c r="Z253" s="184">
        <v>-0.22109999999999999</v>
      </c>
      <c r="AA253" s="184">
        <v>-0.1656</v>
      </c>
      <c r="AB253" s="184" t="s">
        <v>52</v>
      </c>
      <c r="AC253" s="184">
        <v>58.12</v>
      </c>
      <c r="AD253" s="184">
        <v>2.9135357642312415E-6</v>
      </c>
      <c r="AE253" s="184">
        <v>0.2</v>
      </c>
      <c r="AF253" s="184">
        <v>4.5199999999999996</v>
      </c>
      <c r="AG253" s="184">
        <v>4.5</v>
      </c>
      <c r="AH253" s="186"/>
      <c r="AI253" s="187"/>
      <c r="AJ253" s="191">
        <f t="shared" si="18"/>
        <v>0</v>
      </c>
      <c r="AN253"/>
      <c r="AO253"/>
    </row>
    <row r="254" spans="1:41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1.3378000000000001</v>
      </c>
      <c r="K254" s="184">
        <v>0.25</v>
      </c>
      <c r="L254" s="184">
        <v>6.2700000000000006E-2</v>
      </c>
      <c r="M254" s="184">
        <v>5.75</v>
      </c>
      <c r="N254" s="184">
        <v>5.75</v>
      </c>
      <c r="O254" s="184">
        <v>7.3079999999999998</v>
      </c>
      <c r="P254" s="184">
        <v>81</v>
      </c>
      <c r="Q254" s="184">
        <v>81</v>
      </c>
      <c r="R254" s="184">
        <v>117</v>
      </c>
      <c r="S254" s="184">
        <v>2.1</v>
      </c>
      <c r="T254" s="184">
        <v>2.1</v>
      </c>
      <c r="U254" s="184">
        <v>1.7450000000000001</v>
      </c>
      <c r="V254" s="184">
        <v>15</v>
      </c>
      <c r="W254" s="184">
        <v>15</v>
      </c>
      <c r="X254" s="184">
        <v>35.450000000000003</v>
      </c>
      <c r="Y254" s="184">
        <v>-0.22109999999999999</v>
      </c>
      <c r="Z254" s="184">
        <v>-0.22109999999999999</v>
      </c>
      <c r="AA254" s="184">
        <v>-0.1656</v>
      </c>
      <c r="AB254" s="184" t="s">
        <v>58</v>
      </c>
      <c r="AC254" s="184">
        <v>58.12</v>
      </c>
      <c r="AD254" s="184">
        <v>3.1459786150702568E-6</v>
      </c>
      <c r="AE254" s="184">
        <v>0.183</v>
      </c>
      <c r="AF254" s="184">
        <v>4.8</v>
      </c>
      <c r="AG254" s="184">
        <v>4.42</v>
      </c>
      <c r="AH254" s="186"/>
      <c r="AI254" s="187"/>
      <c r="AJ254" s="191"/>
      <c r="AN254"/>
      <c r="AO254"/>
    </row>
    <row r="255" spans="1:41" x14ac:dyDescent="0.25">
      <c r="A255" s="26" t="s">
        <v>80</v>
      </c>
      <c r="B255" s="26">
        <v>1.7</v>
      </c>
      <c r="C255" s="27">
        <v>3.81</v>
      </c>
      <c r="D255" s="27">
        <v>3.84</v>
      </c>
      <c r="E255" s="27">
        <f t="shared" si="13"/>
        <v>1.0078740157480315</v>
      </c>
      <c r="F255" s="27"/>
      <c r="G255" s="27">
        <v>2.0390000000000001</v>
      </c>
      <c r="H255" s="27">
        <v>59914.879999999997</v>
      </c>
      <c r="I255" s="27">
        <v>74</v>
      </c>
      <c r="J255" s="27">
        <v>1.0337000000000001</v>
      </c>
      <c r="K255" s="27">
        <v>0.32500000000000001</v>
      </c>
      <c r="L255" s="27">
        <v>0.71120000000000005</v>
      </c>
      <c r="M255" s="27"/>
      <c r="N255" s="27"/>
      <c r="O255" s="27"/>
      <c r="P255" s="27">
        <v>83</v>
      </c>
      <c r="Q255" s="27">
        <v>83</v>
      </c>
      <c r="R255" s="27">
        <v>83</v>
      </c>
      <c r="S255" s="27">
        <v>2.1</v>
      </c>
      <c r="T255" s="27">
        <v>2.1</v>
      </c>
      <c r="U255" s="27">
        <v>2.1</v>
      </c>
      <c r="V255" s="27">
        <v>15</v>
      </c>
      <c r="W255" s="27">
        <v>15</v>
      </c>
      <c r="X255" s="27">
        <v>15</v>
      </c>
      <c r="Y255" s="27">
        <v>-0.22789999999999999</v>
      </c>
      <c r="Z255" s="27">
        <v>-0.22789999999999999</v>
      </c>
      <c r="AA255" s="27">
        <v>-0.22789999999999999</v>
      </c>
      <c r="AB255" s="27" t="s">
        <v>42</v>
      </c>
      <c r="AC255" s="27">
        <v>4.0019999999999998</v>
      </c>
      <c r="AD255" s="85">
        <v>1.213598928416634E-4</v>
      </c>
      <c r="AE255" s="27">
        <v>-0.39</v>
      </c>
      <c r="AF255" s="27">
        <v>2.66</v>
      </c>
      <c r="AG255" s="27">
        <v>2.6</v>
      </c>
      <c r="AH255" s="118">
        <v>4.9999999999999998E-8</v>
      </c>
      <c r="AI255" s="28"/>
      <c r="AJ255" s="29">
        <f t="shared" ref="AJ255:AJ314" si="19">AH255*10000*(AI255)*10000000000</f>
        <v>0</v>
      </c>
    </row>
    <row r="256" spans="1:41" x14ac:dyDescent="0.25">
      <c r="A256" s="26" t="s">
        <v>80</v>
      </c>
      <c r="B256" s="26">
        <v>1.7</v>
      </c>
      <c r="C256" s="27">
        <v>3.81</v>
      </c>
      <c r="D256" s="27">
        <v>3.83</v>
      </c>
      <c r="E256" s="27">
        <f t="shared" si="13"/>
        <v>1.0052493438320209</v>
      </c>
      <c r="F256" s="27"/>
      <c r="G256" s="27">
        <v>2.0390000000000001</v>
      </c>
      <c r="H256" s="27">
        <v>59914.879999999997</v>
      </c>
      <c r="I256" s="27">
        <v>74</v>
      </c>
      <c r="J256" s="27">
        <v>1.0337000000000001</v>
      </c>
      <c r="K256" s="27">
        <v>0.32500000000000001</v>
      </c>
      <c r="L256" s="27">
        <v>0.71120000000000005</v>
      </c>
      <c r="M256" s="27"/>
      <c r="N256" s="27"/>
      <c r="O256" s="27"/>
      <c r="P256" s="27">
        <v>83</v>
      </c>
      <c r="Q256" s="27">
        <v>83</v>
      </c>
      <c r="R256" s="27">
        <v>83</v>
      </c>
      <c r="S256" s="27">
        <v>2.1</v>
      </c>
      <c r="T256" s="27">
        <v>2.1</v>
      </c>
      <c r="U256" s="27">
        <v>2.1</v>
      </c>
      <c r="V256" s="27">
        <v>15</v>
      </c>
      <c r="W256" s="27">
        <v>15</v>
      </c>
      <c r="X256" s="27">
        <v>15</v>
      </c>
      <c r="Y256" s="27">
        <v>-0.22789999999999999</v>
      </c>
      <c r="Z256" s="27">
        <v>-0.22789999999999999</v>
      </c>
      <c r="AA256" s="27">
        <v>-0.22789999999999999</v>
      </c>
      <c r="AB256" s="27" t="s">
        <v>43</v>
      </c>
      <c r="AC256" s="27">
        <v>2.0099999999999998</v>
      </c>
      <c r="AD256" s="85">
        <v>1.0828692705685033E-4</v>
      </c>
      <c r="AE256" s="27">
        <v>-0.217</v>
      </c>
      <c r="AF256" s="27">
        <v>3.13</v>
      </c>
      <c r="AG256" s="27">
        <v>2.89</v>
      </c>
      <c r="AH256" s="118">
        <v>8.9999999999999999E-8</v>
      </c>
      <c r="AI256" s="28"/>
      <c r="AJ256" s="29">
        <f t="shared" si="19"/>
        <v>0</v>
      </c>
    </row>
    <row r="257" spans="1:36" x14ac:dyDescent="0.25">
      <c r="A257" s="26" t="s">
        <v>80</v>
      </c>
      <c r="B257" s="26">
        <v>1.7</v>
      </c>
      <c r="C257" s="27">
        <v>3.81</v>
      </c>
      <c r="D257" s="27">
        <v>3.85</v>
      </c>
      <c r="E257" s="27">
        <f t="shared" si="13"/>
        <v>1.0104986876640421</v>
      </c>
      <c r="F257" s="27"/>
      <c r="G257" s="27">
        <v>2.0390000000000001</v>
      </c>
      <c r="H257" s="27">
        <v>59914.879999999997</v>
      </c>
      <c r="I257" s="27">
        <v>74</v>
      </c>
      <c r="J257" s="27">
        <v>1.0337000000000001</v>
      </c>
      <c r="K257" s="27">
        <v>0.32500000000000001</v>
      </c>
      <c r="L257" s="27">
        <v>0.71120000000000005</v>
      </c>
      <c r="M257" s="27"/>
      <c r="N257" s="27"/>
      <c r="O257" s="27"/>
      <c r="P257" s="27">
        <v>83</v>
      </c>
      <c r="Q257" s="27">
        <v>83</v>
      </c>
      <c r="R257" s="27">
        <v>83</v>
      </c>
      <c r="S257" s="27">
        <v>2.1</v>
      </c>
      <c r="T257" s="27">
        <v>2.1</v>
      </c>
      <c r="U257" s="27">
        <v>2.1</v>
      </c>
      <c r="V257" s="27">
        <v>15</v>
      </c>
      <c r="W257" s="27">
        <v>15</v>
      </c>
      <c r="X257" s="27">
        <v>15</v>
      </c>
      <c r="Y257" s="27">
        <v>-0.22789999999999999</v>
      </c>
      <c r="Z257" s="27">
        <v>-0.22789999999999999</v>
      </c>
      <c r="AA257" s="27">
        <v>-0.22789999999999999</v>
      </c>
      <c r="AB257" s="27" t="s">
        <v>44</v>
      </c>
      <c r="AC257" s="27">
        <v>31.998999999999999</v>
      </c>
      <c r="AD257" s="85">
        <v>1.5402755908922099E-5</v>
      </c>
      <c r="AE257" s="27">
        <v>2.1999999999999999E-2</v>
      </c>
      <c r="AF257" s="27">
        <v>2.94</v>
      </c>
      <c r="AG257" s="27">
        <v>3.46</v>
      </c>
      <c r="AH257" s="118">
        <v>1.7E-8</v>
      </c>
      <c r="AI257" s="28"/>
      <c r="AJ257" s="29">
        <f t="shared" si="19"/>
        <v>0</v>
      </c>
    </row>
    <row r="258" spans="1:36" x14ac:dyDescent="0.25">
      <c r="A258" s="26" t="s">
        <v>80</v>
      </c>
      <c r="B258" s="26">
        <v>1.7</v>
      </c>
      <c r="C258" s="27">
        <v>3.81</v>
      </c>
      <c r="D258" s="27">
        <v>3.81</v>
      </c>
      <c r="E258" s="27">
        <f t="shared" si="13"/>
        <v>1</v>
      </c>
      <c r="F258" s="27"/>
      <c r="G258" s="27">
        <v>2.0390000000000001</v>
      </c>
      <c r="H258" s="27">
        <v>59914.879999999997</v>
      </c>
      <c r="I258" s="27">
        <v>74</v>
      </c>
      <c r="J258" s="27">
        <v>1.0337000000000001</v>
      </c>
      <c r="K258" s="27">
        <v>0.32500000000000001</v>
      </c>
      <c r="L258" s="27">
        <v>0.71120000000000005</v>
      </c>
      <c r="M258" s="27"/>
      <c r="N258" s="27"/>
      <c r="O258" s="27"/>
      <c r="P258" s="27">
        <v>83</v>
      </c>
      <c r="Q258" s="27">
        <v>83</v>
      </c>
      <c r="R258" s="27">
        <v>83</v>
      </c>
      <c r="S258" s="27">
        <v>2.1</v>
      </c>
      <c r="T258" s="27">
        <v>2.1</v>
      </c>
      <c r="U258" s="27">
        <v>2.1</v>
      </c>
      <c r="V258" s="27">
        <v>15</v>
      </c>
      <c r="W258" s="27">
        <v>15</v>
      </c>
      <c r="X258" s="27">
        <v>15</v>
      </c>
      <c r="Y258" s="27">
        <v>-0.22789999999999999</v>
      </c>
      <c r="Z258" s="27">
        <v>-0.22789999999999999</v>
      </c>
      <c r="AA258" s="27">
        <v>-0.22789999999999999</v>
      </c>
      <c r="AB258" s="27" t="s">
        <v>45</v>
      </c>
      <c r="AC258" s="27">
        <v>44.01</v>
      </c>
      <c r="AD258" s="85">
        <v>8.9625087063364713E-6</v>
      </c>
      <c r="AE258" s="27">
        <v>0.22500000000000001</v>
      </c>
      <c r="AF258" s="27">
        <v>3.24</v>
      </c>
      <c r="AG258" s="27">
        <v>3.3</v>
      </c>
      <c r="AH258" s="220">
        <v>4.0000000000000002E-9</v>
      </c>
      <c r="AI258" s="28"/>
      <c r="AJ258" s="29">
        <f t="shared" si="19"/>
        <v>0</v>
      </c>
    </row>
    <row r="259" spans="1:36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14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>
        <v>1.0337000000000001</v>
      </c>
      <c r="K259" s="27">
        <v>0.32500000000000001</v>
      </c>
      <c r="L259" s="27">
        <v>0.71120000000000005</v>
      </c>
      <c r="M259" s="27"/>
      <c r="N259" s="27"/>
      <c r="O259" s="27"/>
      <c r="P259" s="27">
        <v>83</v>
      </c>
      <c r="Q259" s="27">
        <v>83</v>
      </c>
      <c r="R259" s="27">
        <v>83</v>
      </c>
      <c r="S259" s="27">
        <v>2.1</v>
      </c>
      <c r="T259" s="27">
        <v>2.1</v>
      </c>
      <c r="U259" s="27">
        <v>2.1</v>
      </c>
      <c r="V259" s="27">
        <v>15</v>
      </c>
      <c r="W259" s="27">
        <v>15</v>
      </c>
      <c r="X259" s="27">
        <v>15</v>
      </c>
      <c r="Y259" s="27">
        <v>-0.22789999999999999</v>
      </c>
      <c r="Z259" s="27">
        <v>-0.22789999999999999</v>
      </c>
      <c r="AA259" s="27">
        <v>-0.22789999999999999</v>
      </c>
      <c r="AB259" s="27" t="s">
        <v>46</v>
      </c>
      <c r="AC259" s="27">
        <v>28</v>
      </c>
      <c r="AD259" s="85">
        <v>1.4859953853764374E-5</v>
      </c>
      <c r="AE259" s="27">
        <v>3.6999999999999998E-2</v>
      </c>
      <c r="AF259" s="27">
        <v>3.13</v>
      </c>
      <c r="AG259" s="27">
        <v>3.64</v>
      </c>
      <c r="AH259" s="126">
        <v>1.0000000000000001E-9</v>
      </c>
      <c r="AI259" s="28"/>
      <c r="AJ259" s="29">
        <f t="shared" si="19"/>
        <v>0</v>
      </c>
    </row>
    <row r="260" spans="1:36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>
        <v>1.0337000000000001</v>
      </c>
      <c r="K260" s="27">
        <v>0.32500000000000001</v>
      </c>
      <c r="L260" s="27">
        <v>0.71120000000000005</v>
      </c>
      <c r="M260" s="27"/>
      <c r="N260" s="27"/>
      <c r="O260" s="27"/>
      <c r="P260" s="27">
        <v>83</v>
      </c>
      <c r="Q260" s="27">
        <v>83</v>
      </c>
      <c r="R260" s="27">
        <v>83</v>
      </c>
      <c r="S260" s="27">
        <v>2.1</v>
      </c>
      <c r="T260" s="27">
        <v>2.1</v>
      </c>
      <c r="U260" s="27">
        <v>2.1</v>
      </c>
      <c r="V260" s="27">
        <v>15</v>
      </c>
      <c r="W260" s="27">
        <v>15</v>
      </c>
      <c r="X260" s="27">
        <v>15</v>
      </c>
      <c r="Y260" s="27">
        <v>-0.22789999999999999</v>
      </c>
      <c r="Z260" s="27">
        <v>-0.22789999999999999</v>
      </c>
      <c r="AA260" s="27">
        <v>-0.22789999999999999</v>
      </c>
      <c r="AB260" s="27" t="s">
        <v>47</v>
      </c>
      <c r="AC260" s="27">
        <v>16.04</v>
      </c>
      <c r="AD260" s="85">
        <v>1.6328551327402565E-5</v>
      </c>
      <c r="AE260" s="27">
        <v>1.0999999999999999E-2</v>
      </c>
      <c r="AF260" s="27">
        <v>3.25</v>
      </c>
      <c r="AG260" s="27">
        <v>3.8</v>
      </c>
      <c r="AH260" s="126">
        <v>1.3000000000000001E-9</v>
      </c>
      <c r="AI260" s="28"/>
      <c r="AJ260" s="29">
        <f t="shared" si="19"/>
        <v>0</v>
      </c>
    </row>
    <row r="261" spans="1:36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>
        <v>1.0337000000000001</v>
      </c>
      <c r="K261" s="27">
        <v>0.32500000000000001</v>
      </c>
      <c r="L261" s="27">
        <v>0.71120000000000005</v>
      </c>
      <c r="M261" s="27"/>
      <c r="N261" s="27"/>
      <c r="O261" s="27"/>
      <c r="P261" s="27">
        <v>83</v>
      </c>
      <c r="Q261" s="27">
        <v>83</v>
      </c>
      <c r="R261" s="27">
        <v>83</v>
      </c>
      <c r="S261" s="27">
        <v>2.1</v>
      </c>
      <c r="T261" s="27">
        <v>2.1</v>
      </c>
      <c r="U261" s="27">
        <v>2.1</v>
      </c>
      <c r="V261" s="27">
        <v>15</v>
      </c>
      <c r="W261" s="27">
        <v>15</v>
      </c>
      <c r="X261" s="27">
        <v>15</v>
      </c>
      <c r="Y261" s="27">
        <v>-0.22789999999999999</v>
      </c>
      <c r="Z261" s="27">
        <v>-0.22789999999999999</v>
      </c>
      <c r="AA261" s="27">
        <v>-0.22789999999999999</v>
      </c>
      <c r="AB261" s="27" t="s">
        <v>48</v>
      </c>
      <c r="AC261" s="27">
        <v>28.05</v>
      </c>
      <c r="AD261" s="27">
        <v>8.597859657763983E-6</v>
      </c>
      <c r="AE261" s="27">
        <v>8.6999999999999994E-2</v>
      </c>
      <c r="AF261" s="27">
        <v>3.59</v>
      </c>
      <c r="AG261" s="27">
        <v>3.9</v>
      </c>
      <c r="AH261" s="219">
        <v>2.3699999999999999E-9</v>
      </c>
      <c r="AI261" s="28"/>
      <c r="AJ261" s="30">
        <f t="shared" si="19"/>
        <v>0</v>
      </c>
    </row>
    <row r="262" spans="1:36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>
        <v>1.0337000000000001</v>
      </c>
      <c r="K262" s="27">
        <v>0.32500000000000001</v>
      </c>
      <c r="L262" s="27">
        <v>0.71120000000000005</v>
      </c>
      <c r="M262" s="27"/>
      <c r="N262" s="27"/>
      <c r="O262" s="27"/>
      <c r="P262" s="27">
        <v>83</v>
      </c>
      <c r="Q262" s="27">
        <v>83</v>
      </c>
      <c r="R262" s="27">
        <v>83</v>
      </c>
      <c r="S262" s="27">
        <v>2.1</v>
      </c>
      <c r="T262" s="27">
        <v>2.1</v>
      </c>
      <c r="U262" s="27">
        <v>2.1</v>
      </c>
      <c r="V262" s="27">
        <v>15</v>
      </c>
      <c r="W262" s="27">
        <v>15</v>
      </c>
      <c r="X262" s="27">
        <v>15</v>
      </c>
      <c r="Y262" s="27">
        <v>-0.22789999999999999</v>
      </c>
      <c r="Z262" s="27">
        <v>-0.22789999999999999</v>
      </c>
      <c r="AA262" s="27">
        <v>-0.22789999999999999</v>
      </c>
      <c r="AB262" s="27" t="s">
        <v>49</v>
      </c>
      <c r="AC262" s="27">
        <v>30.07</v>
      </c>
      <c r="AD262" s="27">
        <v>7.4674534117532306E-6</v>
      </c>
      <c r="AE262" s="27">
        <v>9.9000000000000005E-2</v>
      </c>
      <c r="AF262" s="27">
        <v>3.72</v>
      </c>
      <c r="AG262" s="27">
        <v>4</v>
      </c>
      <c r="AH262" s="219">
        <v>2.2400000000000001E-9</v>
      </c>
      <c r="AI262" s="28"/>
      <c r="AJ262" s="30">
        <f t="shared" si="19"/>
        <v>0</v>
      </c>
    </row>
    <row r="263" spans="1:36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>
        <v>1.0337000000000001</v>
      </c>
      <c r="K263" s="27">
        <v>0.32500000000000001</v>
      </c>
      <c r="L263" s="27">
        <v>0.71120000000000005</v>
      </c>
      <c r="M263" s="27"/>
      <c r="N263" s="27"/>
      <c r="O263" s="27"/>
      <c r="P263" s="27">
        <v>83</v>
      </c>
      <c r="Q263" s="27">
        <v>83</v>
      </c>
      <c r="R263" s="27">
        <v>83</v>
      </c>
      <c r="S263" s="27">
        <v>2.1</v>
      </c>
      <c r="T263" s="27">
        <v>2.1</v>
      </c>
      <c r="U263" s="27">
        <v>2.1</v>
      </c>
      <c r="V263" s="27">
        <v>15</v>
      </c>
      <c r="W263" s="27">
        <v>15</v>
      </c>
      <c r="X263" s="27">
        <v>15</v>
      </c>
      <c r="Y263" s="27">
        <v>-0.22789999999999999</v>
      </c>
      <c r="Z263" s="27">
        <v>-0.22789999999999999</v>
      </c>
      <c r="AA263" s="27">
        <v>-0.22789999999999999</v>
      </c>
      <c r="AB263" s="27" t="s">
        <v>50</v>
      </c>
      <c r="AC263" s="27">
        <v>42.08</v>
      </c>
      <c r="AD263" s="27">
        <v>4.9578486170417476E-6</v>
      </c>
      <c r="AE263" s="27">
        <v>0.14199999999999999</v>
      </c>
      <c r="AF263" s="27">
        <v>4.03</v>
      </c>
      <c r="AG263" s="27">
        <v>4.5</v>
      </c>
      <c r="AH263" s="126">
        <v>5.4799999999999997E-10</v>
      </c>
      <c r="AI263" s="28"/>
      <c r="AJ263" s="30">
        <f t="shared" si="19"/>
        <v>0</v>
      </c>
    </row>
    <row r="264" spans="1:36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>
        <v>1.0337000000000001</v>
      </c>
      <c r="K264" s="27">
        <v>0.32500000000000001</v>
      </c>
      <c r="L264" s="27">
        <v>0.71120000000000005</v>
      </c>
      <c r="M264" s="27"/>
      <c r="N264" s="27"/>
      <c r="O264" s="27"/>
      <c r="P264" s="27">
        <v>83</v>
      </c>
      <c r="Q264" s="27">
        <v>83</v>
      </c>
      <c r="R264" s="27">
        <v>83</v>
      </c>
      <c r="S264" s="27">
        <v>2.1</v>
      </c>
      <c r="T264" s="27">
        <v>2.1</v>
      </c>
      <c r="U264" s="27">
        <v>2.1</v>
      </c>
      <c r="V264" s="27">
        <v>15</v>
      </c>
      <c r="W264" s="27">
        <v>15</v>
      </c>
      <c r="X264" s="27">
        <v>15</v>
      </c>
      <c r="Y264" s="27">
        <v>-0.22789999999999999</v>
      </c>
      <c r="Z264" s="27">
        <v>-0.22789999999999999</v>
      </c>
      <c r="AA264" s="27">
        <v>-0.22789999999999999</v>
      </c>
      <c r="AB264" s="27" t="s">
        <v>51</v>
      </c>
      <c r="AC264" s="27">
        <v>44.1</v>
      </c>
      <c r="AD264" s="27">
        <v>4.5187843755253608E-6</v>
      </c>
      <c r="AE264" s="27">
        <v>0.152</v>
      </c>
      <c r="AF264" s="27">
        <v>4.16</v>
      </c>
      <c r="AG264" s="27">
        <v>4.3</v>
      </c>
      <c r="AH264" s="126">
        <v>6.75E-11</v>
      </c>
      <c r="AI264" s="28"/>
      <c r="AJ264" s="30">
        <f t="shared" si="19"/>
        <v>0</v>
      </c>
    </row>
    <row r="265" spans="1:36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>
        <v>1.0337000000000001</v>
      </c>
      <c r="K265" s="27">
        <v>0.32500000000000001</v>
      </c>
      <c r="L265" s="27">
        <v>0.71120000000000005</v>
      </c>
      <c r="M265" s="27"/>
      <c r="N265" s="27"/>
      <c r="O265" s="27"/>
      <c r="P265" s="27">
        <v>83</v>
      </c>
      <c r="Q265" s="27">
        <v>83</v>
      </c>
      <c r="R265" s="27">
        <v>83</v>
      </c>
      <c r="S265" s="27">
        <v>2.1</v>
      </c>
      <c r="T265" s="27">
        <v>2.1</v>
      </c>
      <c r="U265" s="27">
        <v>2.1</v>
      </c>
      <c r="V265" s="27">
        <v>15</v>
      </c>
      <c r="W265" s="27">
        <v>15</v>
      </c>
      <c r="X265" s="27">
        <v>15</v>
      </c>
      <c r="Y265" s="27">
        <v>-0.22789999999999999</v>
      </c>
      <c r="Z265" s="27">
        <v>-0.22789999999999999</v>
      </c>
      <c r="AA265" s="27">
        <v>-0.22789999999999999</v>
      </c>
      <c r="AB265" s="27" t="s">
        <v>52</v>
      </c>
      <c r="AC265" s="27">
        <v>58.12</v>
      </c>
      <c r="AD265" s="27">
        <v>2.9135357642312415E-6</v>
      </c>
      <c r="AE265" s="27">
        <v>0.2</v>
      </c>
      <c r="AF265" s="27">
        <v>4.5199999999999996</v>
      </c>
      <c r="AG265" s="27">
        <v>4.5</v>
      </c>
      <c r="AH265" s="118">
        <v>2.1599999999999998E-11</v>
      </c>
      <c r="AI265" s="28"/>
      <c r="AJ265" s="30">
        <f t="shared" si="19"/>
        <v>0</v>
      </c>
    </row>
    <row r="266" spans="1:36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>
        <v>1.0337000000000001</v>
      </c>
      <c r="K266" s="27">
        <v>0.32500000000000001</v>
      </c>
      <c r="L266" s="27">
        <v>0.71120000000000005</v>
      </c>
      <c r="M266" s="27"/>
      <c r="N266" s="27"/>
      <c r="O266" s="27"/>
      <c r="P266" s="27">
        <v>83</v>
      </c>
      <c r="Q266" s="27">
        <v>83</v>
      </c>
      <c r="R266" s="27">
        <v>83</v>
      </c>
      <c r="S266" s="27">
        <v>2.1</v>
      </c>
      <c r="T266" s="27">
        <v>2.1</v>
      </c>
      <c r="U266" s="27">
        <v>2.1</v>
      </c>
      <c r="V266" s="27">
        <v>15</v>
      </c>
      <c r="W266" s="27">
        <v>15</v>
      </c>
      <c r="X266" s="27">
        <v>15</v>
      </c>
      <c r="Y266" s="27">
        <v>-0.22789999999999999</v>
      </c>
      <c r="Z266" s="27">
        <v>-0.22789999999999999</v>
      </c>
      <c r="AA266" s="27">
        <v>-0.22789999999999999</v>
      </c>
      <c r="AB266" s="27" t="s">
        <v>58</v>
      </c>
      <c r="AC266" s="27">
        <v>58.12</v>
      </c>
      <c r="AD266" s="27">
        <v>3.1459786150702568E-6</v>
      </c>
      <c r="AE266" s="27">
        <v>0.183</v>
      </c>
      <c r="AF266" s="27">
        <v>4.8</v>
      </c>
      <c r="AG266" s="27">
        <v>4.42</v>
      </c>
      <c r="AH266" s="118"/>
      <c r="AI266" s="28"/>
      <c r="AJ266" s="30">
        <f t="shared" si="19"/>
        <v>0</v>
      </c>
    </row>
    <row r="267" spans="1:36" s="94" customFormat="1" x14ac:dyDescent="0.25">
      <c r="A267" s="87" t="s">
        <v>81</v>
      </c>
      <c r="B267" s="87">
        <v>1.62</v>
      </c>
      <c r="C267" s="88">
        <v>3.39</v>
      </c>
      <c r="D267" s="88">
        <v>3.4</v>
      </c>
      <c r="E267" s="88">
        <f t="shared" si="20"/>
        <v>1.0029498525073746</v>
      </c>
      <c r="F267" s="88"/>
      <c r="G267" s="88">
        <v>1.736</v>
      </c>
      <c r="H267" s="88">
        <v>67027</v>
      </c>
      <c r="I267" s="88">
        <v>41</v>
      </c>
      <c r="J267" s="88">
        <v>1.4904999999999999</v>
      </c>
      <c r="K267" s="88">
        <v>0.32500000000000001</v>
      </c>
      <c r="L267" s="88">
        <v>0.71120000000000005</v>
      </c>
      <c r="M267" s="88"/>
      <c r="N267" s="88"/>
      <c r="O267" s="88"/>
      <c r="P267" s="88">
        <v>83</v>
      </c>
      <c r="Q267" s="88">
        <v>83</v>
      </c>
      <c r="R267" s="88">
        <v>83</v>
      </c>
      <c r="S267" s="88">
        <v>2.1</v>
      </c>
      <c r="T267" s="88">
        <v>2.1</v>
      </c>
      <c r="U267" s="88">
        <v>2.1</v>
      </c>
      <c r="V267" s="88">
        <v>15</v>
      </c>
      <c r="W267" s="88">
        <v>15</v>
      </c>
      <c r="X267" s="88">
        <v>15</v>
      </c>
      <c r="Y267" s="88">
        <v>-0.22600000000000001</v>
      </c>
      <c r="Z267" s="88">
        <v>-0.22600000000000001</v>
      </c>
      <c r="AA267" s="88">
        <v>-0.22600000000000001</v>
      </c>
      <c r="AB267" s="88" t="s">
        <v>42</v>
      </c>
      <c r="AC267" s="88">
        <v>4.0019999999999998</v>
      </c>
      <c r="AD267" s="89">
        <v>1.213598928416634E-4</v>
      </c>
      <c r="AE267" s="88">
        <v>-0.39</v>
      </c>
      <c r="AF267" s="88">
        <v>2.66</v>
      </c>
      <c r="AG267" s="88">
        <v>2.6</v>
      </c>
      <c r="AH267" s="120">
        <v>4.9999999999999998E-8</v>
      </c>
      <c r="AI267" s="90"/>
      <c r="AJ267" s="91">
        <f t="shared" si="19"/>
        <v>0</v>
      </c>
    </row>
    <row r="268" spans="1:36" s="94" customFormat="1" x14ac:dyDescent="0.25">
      <c r="A268" s="87" t="s">
        <v>81</v>
      </c>
      <c r="B268" s="87">
        <v>1.62</v>
      </c>
      <c r="C268" s="88">
        <v>3.39</v>
      </c>
      <c r="D268" s="88">
        <v>3.41</v>
      </c>
      <c r="E268" s="88">
        <f t="shared" si="20"/>
        <v>1.0058997050147493</v>
      </c>
      <c r="F268" s="88"/>
      <c r="G268" s="88">
        <v>1.736</v>
      </c>
      <c r="H268" s="88">
        <v>67027</v>
      </c>
      <c r="I268" s="88">
        <v>41</v>
      </c>
      <c r="J268" s="88">
        <v>1.4904999999999999</v>
      </c>
      <c r="K268" s="88">
        <v>0.32500000000000001</v>
      </c>
      <c r="L268" s="88">
        <v>0.71120000000000005</v>
      </c>
      <c r="M268" s="88"/>
      <c r="N268" s="88"/>
      <c r="O268" s="88"/>
      <c r="P268" s="88">
        <v>83</v>
      </c>
      <c r="Q268" s="88">
        <v>83</v>
      </c>
      <c r="R268" s="88">
        <v>83</v>
      </c>
      <c r="S268" s="88">
        <v>2.1</v>
      </c>
      <c r="T268" s="88">
        <v>2.1</v>
      </c>
      <c r="U268" s="88">
        <v>2.1</v>
      </c>
      <c r="V268" s="88">
        <v>15</v>
      </c>
      <c r="W268" s="88">
        <v>15</v>
      </c>
      <c r="X268" s="88">
        <v>15</v>
      </c>
      <c r="Y268" s="88">
        <v>-0.22600000000000001</v>
      </c>
      <c r="Z268" s="88">
        <v>-0.22600000000000001</v>
      </c>
      <c r="AA268" s="88">
        <v>-0.22600000000000001</v>
      </c>
      <c r="AB268" s="88" t="s">
        <v>43</v>
      </c>
      <c r="AC268" s="88">
        <v>2.0099999999999998</v>
      </c>
      <c r="AD268" s="89">
        <v>1.0828692705685033E-4</v>
      </c>
      <c r="AE268" s="88">
        <v>-0.217</v>
      </c>
      <c r="AF268" s="88">
        <v>3.13</v>
      </c>
      <c r="AG268" s="88">
        <v>2.89</v>
      </c>
      <c r="AH268" s="120">
        <v>4.0000000000000001E-8</v>
      </c>
      <c r="AI268" s="90"/>
      <c r="AJ268" s="91">
        <f t="shared" si="19"/>
        <v>0</v>
      </c>
    </row>
    <row r="269" spans="1:36" s="94" customFormat="1" x14ac:dyDescent="0.25">
      <c r="A269" s="87" t="s">
        <v>81</v>
      </c>
      <c r="B269" s="87">
        <v>1.62</v>
      </c>
      <c r="C269" s="88">
        <v>3.39</v>
      </c>
      <c r="D269" s="88">
        <v>3.43</v>
      </c>
      <c r="E269" s="88">
        <f t="shared" si="20"/>
        <v>1.0117994100294985</v>
      </c>
      <c r="F269" s="88"/>
      <c r="G269" s="88">
        <v>1.736</v>
      </c>
      <c r="H269" s="88">
        <v>67027</v>
      </c>
      <c r="I269" s="88">
        <v>41</v>
      </c>
      <c r="J269" s="88">
        <v>1.4904999999999999</v>
      </c>
      <c r="K269" s="88">
        <v>0.32500000000000001</v>
      </c>
      <c r="L269" s="88">
        <v>0.71120000000000005</v>
      </c>
      <c r="M269" s="88"/>
      <c r="N269" s="88"/>
      <c r="O269" s="88"/>
      <c r="P269" s="88">
        <v>83</v>
      </c>
      <c r="Q269" s="88">
        <v>83</v>
      </c>
      <c r="R269" s="88">
        <v>83</v>
      </c>
      <c r="S269" s="88">
        <v>2.1</v>
      </c>
      <c r="T269" s="88">
        <v>2.1</v>
      </c>
      <c r="U269" s="88">
        <v>2.1</v>
      </c>
      <c r="V269" s="88">
        <v>15</v>
      </c>
      <c r="W269" s="88">
        <v>15</v>
      </c>
      <c r="X269" s="88">
        <v>15</v>
      </c>
      <c r="Y269" s="88">
        <v>-0.22600000000000001</v>
      </c>
      <c r="Z269" s="88">
        <v>-0.22600000000000001</v>
      </c>
      <c r="AA269" s="88">
        <v>-0.22600000000000001</v>
      </c>
      <c r="AB269" s="88" t="s">
        <v>44</v>
      </c>
      <c r="AC269" s="88">
        <v>31.998999999999999</v>
      </c>
      <c r="AD269" s="89">
        <v>1.5402755908922099E-5</v>
      </c>
      <c r="AE269" s="88">
        <v>2.1999999999999999E-2</v>
      </c>
      <c r="AF269" s="88">
        <v>2.94</v>
      </c>
      <c r="AG269" s="88">
        <v>3.46</v>
      </c>
      <c r="AH269" s="120">
        <v>6.4000000000000002E-9</v>
      </c>
      <c r="AI269" s="90"/>
      <c r="AJ269" s="91">
        <f t="shared" si="19"/>
        <v>0</v>
      </c>
    </row>
    <row r="270" spans="1:36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>
        <v>1.4904999999999999</v>
      </c>
      <c r="K270" s="88">
        <v>0.32500000000000001</v>
      </c>
      <c r="L270" s="88">
        <v>0.71120000000000005</v>
      </c>
      <c r="M270" s="88"/>
      <c r="N270" s="88"/>
      <c r="O270" s="88"/>
      <c r="P270" s="88">
        <v>83</v>
      </c>
      <c r="Q270" s="88">
        <v>83</v>
      </c>
      <c r="R270" s="88">
        <v>83</v>
      </c>
      <c r="S270" s="88">
        <v>2.1</v>
      </c>
      <c r="T270" s="88">
        <v>2.1</v>
      </c>
      <c r="U270" s="88">
        <v>2.1</v>
      </c>
      <c r="V270" s="88">
        <v>15</v>
      </c>
      <c r="W270" s="88">
        <v>15</v>
      </c>
      <c r="X270" s="88">
        <v>15</v>
      </c>
      <c r="Y270" s="88">
        <v>-0.22600000000000001</v>
      </c>
      <c r="Z270" s="88">
        <v>-0.22600000000000001</v>
      </c>
      <c r="AA270" s="88">
        <v>-0.22600000000000001</v>
      </c>
      <c r="AB270" s="88" t="s">
        <v>45</v>
      </c>
      <c r="AC270" s="88">
        <v>44.01</v>
      </c>
      <c r="AD270" s="89">
        <v>8.9625087063364713E-6</v>
      </c>
      <c r="AE270" s="88">
        <v>0.22500000000000001</v>
      </c>
      <c r="AF270" s="88">
        <v>3.24</v>
      </c>
      <c r="AG270" s="88">
        <v>3.3</v>
      </c>
      <c r="AH270" s="221">
        <v>3E-9</v>
      </c>
      <c r="AI270" s="90"/>
      <c r="AJ270" s="91">
        <f t="shared" si="19"/>
        <v>0</v>
      </c>
    </row>
    <row r="271" spans="1:36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>
        <v>1.4904999999999999</v>
      </c>
      <c r="K271" s="88">
        <v>0.32500000000000001</v>
      </c>
      <c r="L271" s="88">
        <v>0.71120000000000005</v>
      </c>
      <c r="M271" s="88"/>
      <c r="N271" s="88"/>
      <c r="O271" s="88"/>
      <c r="P271" s="88">
        <v>83</v>
      </c>
      <c r="Q271" s="88">
        <v>83</v>
      </c>
      <c r="R271" s="88">
        <v>83</v>
      </c>
      <c r="S271" s="88">
        <v>2.1</v>
      </c>
      <c r="T271" s="88">
        <v>2.1</v>
      </c>
      <c r="U271" s="88">
        <v>2.1</v>
      </c>
      <c r="V271" s="88">
        <v>15</v>
      </c>
      <c r="W271" s="88">
        <v>15</v>
      </c>
      <c r="X271" s="88">
        <v>15</v>
      </c>
      <c r="Y271" s="88">
        <v>-0.22600000000000001</v>
      </c>
      <c r="Z271" s="88">
        <v>-0.22600000000000001</v>
      </c>
      <c r="AA271" s="88">
        <v>-0.22600000000000001</v>
      </c>
      <c r="AB271" s="88" t="s">
        <v>46</v>
      </c>
      <c r="AC271" s="88">
        <v>28</v>
      </c>
      <c r="AD271" s="89">
        <v>1.4859953853764374E-5</v>
      </c>
      <c r="AE271" s="88">
        <v>3.6999999999999998E-2</v>
      </c>
      <c r="AF271" s="88">
        <v>3.13</v>
      </c>
      <c r="AG271" s="88">
        <v>3.64</v>
      </c>
      <c r="AH271" s="222">
        <v>1.1800000000000001E-9</v>
      </c>
      <c r="AI271" s="90"/>
      <c r="AJ271" s="91">
        <f t="shared" si="19"/>
        <v>0</v>
      </c>
    </row>
    <row r="272" spans="1:36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>
        <v>1.4904999999999999</v>
      </c>
      <c r="K272" s="88">
        <v>0.32500000000000001</v>
      </c>
      <c r="L272" s="88">
        <v>0.71120000000000005</v>
      </c>
      <c r="M272" s="88"/>
      <c r="N272" s="88"/>
      <c r="O272" s="88"/>
      <c r="P272" s="88">
        <v>83</v>
      </c>
      <c r="Q272" s="88">
        <v>83</v>
      </c>
      <c r="R272" s="88">
        <v>83</v>
      </c>
      <c r="S272" s="88">
        <v>2.1</v>
      </c>
      <c r="T272" s="88">
        <v>2.1</v>
      </c>
      <c r="U272" s="88">
        <v>2.1</v>
      </c>
      <c r="V272" s="88">
        <v>15</v>
      </c>
      <c r="W272" s="88">
        <v>15</v>
      </c>
      <c r="X272" s="88">
        <v>15</v>
      </c>
      <c r="Y272" s="88">
        <v>-0.22600000000000001</v>
      </c>
      <c r="Z272" s="88">
        <v>-0.22600000000000001</v>
      </c>
      <c r="AA272" s="88">
        <v>-0.22600000000000001</v>
      </c>
      <c r="AB272" s="88" t="s">
        <v>47</v>
      </c>
      <c r="AC272" s="88">
        <v>16.04</v>
      </c>
      <c r="AD272" s="89">
        <v>1.6328551327402565E-5</v>
      </c>
      <c r="AE272" s="88">
        <v>1.0999999999999999E-2</v>
      </c>
      <c r="AF272" s="88">
        <v>3.25</v>
      </c>
      <c r="AG272" s="88">
        <v>3.8</v>
      </c>
      <c r="AH272" s="127">
        <v>4.7000000000000003E-10</v>
      </c>
      <c r="AI272" s="90"/>
      <c r="AJ272" s="91">
        <f t="shared" si="19"/>
        <v>0</v>
      </c>
    </row>
    <row r="273" spans="1:36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>
        <v>1.4904999999999999</v>
      </c>
      <c r="K273" s="88">
        <v>0.32500000000000001</v>
      </c>
      <c r="L273" s="88">
        <v>0.71120000000000005</v>
      </c>
      <c r="M273" s="88"/>
      <c r="N273" s="88"/>
      <c r="O273" s="88"/>
      <c r="P273" s="88">
        <v>83</v>
      </c>
      <c r="Q273" s="88">
        <v>83</v>
      </c>
      <c r="R273" s="88">
        <v>83</v>
      </c>
      <c r="S273" s="88">
        <v>2.1</v>
      </c>
      <c r="T273" s="88">
        <v>2.1</v>
      </c>
      <c r="U273" s="88">
        <v>2.1</v>
      </c>
      <c r="V273" s="88">
        <v>15</v>
      </c>
      <c r="W273" s="88">
        <v>15</v>
      </c>
      <c r="X273" s="88">
        <v>15</v>
      </c>
      <c r="Y273" s="88">
        <v>-0.22600000000000001</v>
      </c>
      <c r="Z273" s="88">
        <v>-0.22600000000000001</v>
      </c>
      <c r="AA273" s="88">
        <v>-0.22600000000000001</v>
      </c>
      <c r="AB273" s="88" t="s">
        <v>48</v>
      </c>
      <c r="AC273" s="88">
        <v>28.05</v>
      </c>
      <c r="AD273" s="88">
        <v>8.597859657763983E-6</v>
      </c>
      <c r="AE273" s="88">
        <v>8.6999999999999994E-2</v>
      </c>
      <c r="AF273" s="88">
        <v>3.59</v>
      </c>
      <c r="AG273" s="88">
        <v>3.9</v>
      </c>
      <c r="AH273" s="127">
        <v>2.7099999999999999E-11</v>
      </c>
      <c r="AI273" s="90"/>
      <c r="AJ273" s="97">
        <f t="shared" si="19"/>
        <v>0</v>
      </c>
    </row>
    <row r="274" spans="1:36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>
        <v>1.4904999999999999</v>
      </c>
      <c r="K274" s="88">
        <v>0.32500000000000001</v>
      </c>
      <c r="L274" s="88">
        <v>0.71120000000000005</v>
      </c>
      <c r="M274" s="88"/>
      <c r="N274" s="88"/>
      <c r="O274" s="88"/>
      <c r="P274" s="88">
        <v>83</v>
      </c>
      <c r="Q274" s="88">
        <v>83</v>
      </c>
      <c r="R274" s="88">
        <v>83</v>
      </c>
      <c r="S274" s="88">
        <v>2.1</v>
      </c>
      <c r="T274" s="88">
        <v>2.1</v>
      </c>
      <c r="U274" s="88">
        <v>2.1</v>
      </c>
      <c r="V274" s="88">
        <v>15</v>
      </c>
      <c r="W274" s="88">
        <v>15</v>
      </c>
      <c r="X274" s="88">
        <v>15</v>
      </c>
      <c r="Y274" s="88">
        <v>-0.22600000000000001</v>
      </c>
      <c r="Z274" s="88">
        <v>-0.22600000000000001</v>
      </c>
      <c r="AA274" s="88">
        <v>-0.22600000000000001</v>
      </c>
      <c r="AB274" s="88" t="s">
        <v>49</v>
      </c>
      <c r="AC274" s="88">
        <v>30.07</v>
      </c>
      <c r="AD274" s="88">
        <v>7.4674534117532306E-6</v>
      </c>
      <c r="AE274" s="88">
        <v>9.9000000000000005E-2</v>
      </c>
      <c r="AF274" s="88">
        <v>3.72</v>
      </c>
      <c r="AG274" s="88">
        <v>4</v>
      </c>
      <c r="AH274" s="127">
        <v>9.7099999999999996E-12</v>
      </c>
      <c r="AI274" s="90"/>
      <c r="AJ274" s="97">
        <f t="shared" si="19"/>
        <v>0</v>
      </c>
    </row>
    <row r="275" spans="1:36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>
        <v>1.4904999999999999</v>
      </c>
      <c r="K275" s="88">
        <v>0.32500000000000001</v>
      </c>
      <c r="L275" s="88">
        <v>0.71120000000000005</v>
      </c>
      <c r="M275" s="88"/>
      <c r="N275" s="88"/>
      <c r="O275" s="88"/>
      <c r="P275" s="88">
        <v>83</v>
      </c>
      <c r="Q275" s="88">
        <v>83</v>
      </c>
      <c r="R275" s="88">
        <v>83</v>
      </c>
      <c r="S275" s="88">
        <v>2.1</v>
      </c>
      <c r="T275" s="88">
        <v>2.1</v>
      </c>
      <c r="U275" s="88">
        <v>2.1</v>
      </c>
      <c r="V275" s="88">
        <v>15</v>
      </c>
      <c r="W275" s="88">
        <v>15</v>
      </c>
      <c r="X275" s="88">
        <v>15</v>
      </c>
      <c r="Y275" s="88">
        <v>-0.22600000000000001</v>
      </c>
      <c r="Z275" s="88">
        <v>-0.22600000000000001</v>
      </c>
      <c r="AA275" s="88">
        <v>-0.22600000000000001</v>
      </c>
      <c r="AB275" s="88" t="s">
        <v>50</v>
      </c>
      <c r="AC275" s="88">
        <v>42.08</v>
      </c>
      <c r="AD275" s="88">
        <v>4.9578486170417476E-6</v>
      </c>
      <c r="AE275" s="88">
        <v>0.14199999999999999</v>
      </c>
      <c r="AF275" s="88">
        <v>4.03</v>
      </c>
      <c r="AG275" s="88">
        <v>4.5</v>
      </c>
      <c r="AH275" s="127">
        <v>5.6200000000000003E-13</v>
      </c>
      <c r="AI275" s="90"/>
      <c r="AJ275" s="97">
        <f t="shared" si="19"/>
        <v>0</v>
      </c>
    </row>
    <row r="276" spans="1:36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>
        <v>1.4904999999999999</v>
      </c>
      <c r="K276" s="88">
        <v>0.32500000000000001</v>
      </c>
      <c r="L276" s="88">
        <v>0.71120000000000005</v>
      </c>
      <c r="M276" s="88"/>
      <c r="N276" s="88"/>
      <c r="O276" s="88"/>
      <c r="P276" s="88">
        <v>83</v>
      </c>
      <c r="Q276" s="88">
        <v>83</v>
      </c>
      <c r="R276" s="88">
        <v>83</v>
      </c>
      <c r="S276" s="88">
        <v>2.1</v>
      </c>
      <c r="T276" s="88">
        <v>2.1</v>
      </c>
      <c r="U276" s="88">
        <v>2.1</v>
      </c>
      <c r="V276" s="88">
        <v>15</v>
      </c>
      <c r="W276" s="88">
        <v>15</v>
      </c>
      <c r="X276" s="88">
        <v>15</v>
      </c>
      <c r="Y276" s="88">
        <v>-0.22600000000000001</v>
      </c>
      <c r="Z276" s="88">
        <v>-0.22600000000000001</v>
      </c>
      <c r="AA276" s="88">
        <v>-0.22600000000000001</v>
      </c>
      <c r="AB276" s="88" t="s">
        <v>51</v>
      </c>
      <c r="AC276" s="88">
        <v>44.1</v>
      </c>
      <c r="AD276" s="88">
        <v>4.5187843755253608E-6</v>
      </c>
      <c r="AE276" s="88">
        <v>0.152</v>
      </c>
      <c r="AF276" s="88">
        <v>4.16</v>
      </c>
      <c r="AG276" s="88">
        <v>4.3</v>
      </c>
      <c r="AH276" s="127">
        <v>6.0999999999999997E-15</v>
      </c>
      <c r="AI276" s="90"/>
      <c r="AJ276" s="97">
        <f t="shared" si="19"/>
        <v>0</v>
      </c>
    </row>
    <row r="277" spans="1:36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>
        <v>1.4904999999999999</v>
      </c>
      <c r="K277" s="88">
        <v>0.32500000000000001</v>
      </c>
      <c r="L277" s="88">
        <v>0.71120000000000005</v>
      </c>
      <c r="M277" s="88"/>
      <c r="N277" s="88"/>
      <c r="O277" s="88"/>
      <c r="P277" s="88">
        <v>83</v>
      </c>
      <c r="Q277" s="88">
        <v>83</v>
      </c>
      <c r="R277" s="88">
        <v>83</v>
      </c>
      <c r="S277" s="88">
        <v>2.1</v>
      </c>
      <c r="T277" s="88">
        <v>2.1</v>
      </c>
      <c r="U277" s="88">
        <v>2.1</v>
      </c>
      <c r="V277" s="88">
        <v>15</v>
      </c>
      <c r="W277" s="88">
        <v>15</v>
      </c>
      <c r="X277" s="88">
        <v>15</v>
      </c>
      <c r="Y277" s="88">
        <v>-0.22600000000000001</v>
      </c>
      <c r="Z277" s="88">
        <v>-0.22600000000000001</v>
      </c>
      <c r="AA277" s="88">
        <v>-0.22600000000000001</v>
      </c>
      <c r="AB277" s="88" t="s">
        <v>52</v>
      </c>
      <c r="AC277" s="88">
        <v>58.12</v>
      </c>
      <c r="AD277" s="88">
        <v>2.9135357642312415E-6</v>
      </c>
      <c r="AE277" s="88">
        <v>0.2</v>
      </c>
      <c r="AF277" s="88">
        <v>4.5199999999999996</v>
      </c>
      <c r="AG277" s="88">
        <v>4.5</v>
      </c>
      <c r="AH277" s="120">
        <v>4.6999999999999999E-15</v>
      </c>
      <c r="AI277" s="90"/>
      <c r="AJ277" s="97">
        <f t="shared" si="19"/>
        <v>0</v>
      </c>
    </row>
    <row r="278" spans="1:36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>
        <v>1.4904999999999999</v>
      </c>
      <c r="K278" s="88">
        <v>0.32500000000000001</v>
      </c>
      <c r="L278" s="88">
        <v>0.71120000000000005</v>
      </c>
      <c r="M278" s="88"/>
      <c r="N278" s="88"/>
      <c r="O278" s="88"/>
      <c r="P278" s="88">
        <v>83</v>
      </c>
      <c r="Q278" s="88">
        <v>83</v>
      </c>
      <c r="R278" s="88">
        <v>83</v>
      </c>
      <c r="S278" s="88">
        <v>2.1</v>
      </c>
      <c r="T278" s="88">
        <v>2.1</v>
      </c>
      <c r="U278" s="88">
        <v>2.1</v>
      </c>
      <c r="V278" s="88">
        <v>15</v>
      </c>
      <c r="W278" s="88">
        <v>15</v>
      </c>
      <c r="X278" s="88">
        <v>15</v>
      </c>
      <c r="Y278" s="88">
        <v>-0.22600000000000001</v>
      </c>
      <c r="Z278" s="88">
        <v>-0.22600000000000001</v>
      </c>
      <c r="AA278" s="88">
        <v>-0.22600000000000001</v>
      </c>
      <c r="AB278" s="88" t="s">
        <v>58</v>
      </c>
      <c r="AC278" s="88">
        <v>58.12</v>
      </c>
      <c r="AD278" s="88">
        <v>3.1459786150702568E-6</v>
      </c>
      <c r="AE278" s="88">
        <v>0.183</v>
      </c>
      <c r="AF278" s="88">
        <v>4.8</v>
      </c>
      <c r="AG278" s="88">
        <v>4.42</v>
      </c>
      <c r="AH278" s="120"/>
      <c r="AI278" s="90"/>
      <c r="AJ278" s="97">
        <f t="shared" si="19"/>
        <v>0</v>
      </c>
    </row>
    <row r="279" spans="1:36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>
        <v>1.0431999999999999</v>
      </c>
      <c r="K279" s="27">
        <v>0.32500000000000001</v>
      </c>
      <c r="L279" s="27">
        <v>0.71120000000000005</v>
      </c>
      <c r="M279" s="27"/>
      <c r="N279" s="27"/>
      <c r="O279" s="27"/>
      <c r="P279" s="27">
        <v>83</v>
      </c>
      <c r="Q279" s="27">
        <v>83</v>
      </c>
      <c r="R279" s="27">
        <v>83</v>
      </c>
      <c r="S279" s="27">
        <v>2.1</v>
      </c>
      <c r="T279" s="27">
        <v>2.1</v>
      </c>
      <c r="U279" s="27">
        <v>2.1</v>
      </c>
      <c r="V279" s="27">
        <v>15</v>
      </c>
      <c r="W279" s="27">
        <v>15</v>
      </c>
      <c r="X279" s="27">
        <v>15</v>
      </c>
      <c r="Y279" s="27">
        <v>-0.26569999999999999</v>
      </c>
      <c r="Z279" s="27">
        <v>-0.26569999999999999</v>
      </c>
      <c r="AA279" s="27">
        <v>-0.26569999999999999</v>
      </c>
      <c r="AB279" s="27" t="s">
        <v>42</v>
      </c>
      <c r="AC279" s="27">
        <v>4.0019999999999998</v>
      </c>
      <c r="AD279" s="85">
        <v>1.213598928416634E-4</v>
      </c>
      <c r="AE279" s="27">
        <v>-0.39</v>
      </c>
      <c r="AF279" s="27">
        <v>2.66</v>
      </c>
      <c r="AG279" s="27">
        <v>2.6</v>
      </c>
      <c r="AH279" s="118"/>
      <c r="AI279" s="28"/>
      <c r="AJ279" s="29">
        <f t="shared" si="19"/>
        <v>0</v>
      </c>
    </row>
    <row r="280" spans="1:36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>
        <v>1.0431999999999999</v>
      </c>
      <c r="K280" s="27">
        <v>0.32500000000000001</v>
      </c>
      <c r="L280" s="27">
        <v>0.71120000000000005</v>
      </c>
      <c r="M280" s="27"/>
      <c r="N280" s="27"/>
      <c r="O280" s="27"/>
      <c r="P280" s="27">
        <v>83</v>
      </c>
      <c r="Q280" s="27">
        <v>83</v>
      </c>
      <c r="R280" s="27">
        <v>83</v>
      </c>
      <c r="S280" s="27">
        <v>2.1</v>
      </c>
      <c r="T280" s="27">
        <v>2.1</v>
      </c>
      <c r="U280" s="27">
        <v>2.1</v>
      </c>
      <c r="V280" s="27">
        <v>15</v>
      </c>
      <c r="W280" s="27">
        <v>15</v>
      </c>
      <c r="X280" s="27">
        <v>15</v>
      </c>
      <c r="Y280" s="27">
        <v>-0.26569999999999999</v>
      </c>
      <c r="Z280" s="27">
        <v>-0.26569999999999999</v>
      </c>
      <c r="AA280" s="27">
        <v>-0.26569999999999999</v>
      </c>
      <c r="AB280" s="27" t="s">
        <v>43</v>
      </c>
      <c r="AC280" s="27">
        <v>2.0099999999999998</v>
      </c>
      <c r="AD280" s="85">
        <v>1.0828692705685033E-4</v>
      </c>
      <c r="AE280" s="27">
        <v>-0.217</v>
      </c>
      <c r="AF280" s="27">
        <v>3.13</v>
      </c>
      <c r="AG280" s="27">
        <v>2.89</v>
      </c>
      <c r="AH280" s="118"/>
      <c r="AI280" s="28"/>
      <c r="AJ280" s="29">
        <f t="shared" si="19"/>
        <v>0</v>
      </c>
    </row>
    <row r="281" spans="1:36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>
        <v>1.0431999999999999</v>
      </c>
      <c r="K281" s="27">
        <v>0.32500000000000001</v>
      </c>
      <c r="L281" s="27">
        <v>0.71120000000000005</v>
      </c>
      <c r="M281" s="27"/>
      <c r="N281" s="27"/>
      <c r="O281" s="27"/>
      <c r="P281" s="27">
        <v>83</v>
      </c>
      <c r="Q281" s="27">
        <v>83</v>
      </c>
      <c r="R281" s="27">
        <v>83</v>
      </c>
      <c r="S281" s="27">
        <v>2.1</v>
      </c>
      <c r="T281" s="27">
        <v>2.1</v>
      </c>
      <c r="U281" s="27">
        <v>2.1</v>
      </c>
      <c r="V281" s="27">
        <v>15</v>
      </c>
      <c r="W281" s="27">
        <v>15</v>
      </c>
      <c r="X281" s="27">
        <v>15</v>
      </c>
      <c r="Y281" s="27">
        <v>-0.26569999999999999</v>
      </c>
      <c r="Z281" s="27">
        <v>-0.26569999999999999</v>
      </c>
      <c r="AA281" s="27">
        <v>-0.26569999999999999</v>
      </c>
      <c r="AB281" s="27" t="s">
        <v>44</v>
      </c>
      <c r="AC281" s="27">
        <v>31.998999999999999</v>
      </c>
      <c r="AD281" s="85">
        <v>1.5402755908922099E-5</v>
      </c>
      <c r="AE281" s="27">
        <v>2.1999999999999999E-2</v>
      </c>
      <c r="AF281" s="27">
        <v>2.94</v>
      </c>
      <c r="AG281" s="27">
        <v>3.46</v>
      </c>
      <c r="AH281" s="118"/>
      <c r="AI281" s="28"/>
      <c r="AJ281" s="29">
        <f t="shared" si="19"/>
        <v>0</v>
      </c>
    </row>
    <row r="282" spans="1:36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>
        <v>1.0431999999999999</v>
      </c>
      <c r="K282" s="27">
        <v>0.32500000000000001</v>
      </c>
      <c r="L282" s="27">
        <v>0.71120000000000005</v>
      </c>
      <c r="M282" s="27"/>
      <c r="N282" s="27"/>
      <c r="O282" s="27"/>
      <c r="P282" s="27">
        <v>83</v>
      </c>
      <c r="Q282" s="27">
        <v>83</v>
      </c>
      <c r="R282" s="27">
        <v>83</v>
      </c>
      <c r="S282" s="27">
        <v>2.1</v>
      </c>
      <c r="T282" s="27">
        <v>2.1</v>
      </c>
      <c r="U282" s="27">
        <v>2.1</v>
      </c>
      <c r="V282" s="27">
        <v>15</v>
      </c>
      <c r="W282" s="27">
        <v>15</v>
      </c>
      <c r="X282" s="27">
        <v>15</v>
      </c>
      <c r="Y282" s="27">
        <v>-0.26569999999999999</v>
      </c>
      <c r="Z282" s="27">
        <v>-0.26569999999999999</v>
      </c>
      <c r="AA282" s="27">
        <v>-0.26569999999999999</v>
      </c>
      <c r="AB282" s="27" t="s">
        <v>45</v>
      </c>
      <c r="AC282" s="27">
        <v>44.01</v>
      </c>
      <c r="AD282" s="85">
        <v>8.9625087063364713E-6</v>
      </c>
      <c r="AE282" s="27">
        <v>0.22500000000000001</v>
      </c>
      <c r="AF282" s="27">
        <v>3.24</v>
      </c>
      <c r="AG282" s="27">
        <v>3.3</v>
      </c>
      <c r="AH282" s="118"/>
      <c r="AI282" s="28"/>
      <c r="AJ282" s="29">
        <f t="shared" si="19"/>
        <v>0</v>
      </c>
    </row>
    <row r="283" spans="1:36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>
        <v>1.0431999999999999</v>
      </c>
      <c r="K283" s="27">
        <v>0.32500000000000001</v>
      </c>
      <c r="L283" s="27">
        <v>0.71120000000000005</v>
      </c>
      <c r="M283" s="27"/>
      <c r="N283" s="27"/>
      <c r="O283" s="27"/>
      <c r="P283" s="27">
        <v>83</v>
      </c>
      <c r="Q283" s="27">
        <v>83</v>
      </c>
      <c r="R283" s="27">
        <v>83</v>
      </c>
      <c r="S283" s="27">
        <v>2.1</v>
      </c>
      <c r="T283" s="27">
        <v>2.1</v>
      </c>
      <c r="U283" s="27">
        <v>2.1</v>
      </c>
      <c r="V283" s="27">
        <v>15</v>
      </c>
      <c r="W283" s="27">
        <v>15</v>
      </c>
      <c r="X283" s="27">
        <v>15</v>
      </c>
      <c r="Y283" s="27">
        <v>-0.26569999999999999</v>
      </c>
      <c r="Z283" s="27">
        <v>-0.26569999999999999</v>
      </c>
      <c r="AA283" s="27">
        <v>-0.26569999999999999</v>
      </c>
      <c r="AB283" s="27" t="s">
        <v>46</v>
      </c>
      <c r="AC283" s="27">
        <v>28</v>
      </c>
      <c r="AD283" s="85">
        <v>1.4859953853764374E-5</v>
      </c>
      <c r="AE283" s="27">
        <v>3.6999999999999998E-2</v>
      </c>
      <c r="AF283" s="27">
        <v>3.13</v>
      </c>
      <c r="AG283" s="27">
        <v>3.64</v>
      </c>
      <c r="AH283" s="126"/>
      <c r="AI283" s="28"/>
      <c r="AJ283" s="29">
        <f t="shared" si="19"/>
        <v>0</v>
      </c>
    </row>
    <row r="284" spans="1:36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>
        <v>1.0431999999999999</v>
      </c>
      <c r="K284" s="27">
        <v>0.32500000000000001</v>
      </c>
      <c r="L284" s="27">
        <v>0.71120000000000005</v>
      </c>
      <c r="M284" s="27"/>
      <c r="N284" s="27"/>
      <c r="O284" s="27"/>
      <c r="P284" s="27">
        <v>83</v>
      </c>
      <c r="Q284" s="27">
        <v>83</v>
      </c>
      <c r="R284" s="27">
        <v>83</v>
      </c>
      <c r="S284" s="27">
        <v>2.1</v>
      </c>
      <c r="T284" s="27">
        <v>2.1</v>
      </c>
      <c r="U284" s="27">
        <v>2.1</v>
      </c>
      <c r="V284" s="27">
        <v>15</v>
      </c>
      <c r="W284" s="27">
        <v>15</v>
      </c>
      <c r="X284" s="27">
        <v>15</v>
      </c>
      <c r="Y284" s="27">
        <v>-0.26569999999999999</v>
      </c>
      <c r="Z284" s="27">
        <v>-0.26569999999999999</v>
      </c>
      <c r="AA284" s="27">
        <v>-0.26569999999999999</v>
      </c>
      <c r="AB284" s="27" t="s">
        <v>47</v>
      </c>
      <c r="AC284" s="27">
        <v>16.04</v>
      </c>
      <c r="AD284" s="85">
        <v>1.6328551327402565E-5</v>
      </c>
      <c r="AE284" s="27">
        <v>1.0999999999999999E-2</v>
      </c>
      <c r="AF284" s="27">
        <v>3.25</v>
      </c>
      <c r="AG284" s="27">
        <v>3.8</v>
      </c>
      <c r="AH284" s="126">
        <v>4.8E-9</v>
      </c>
      <c r="AI284" s="28"/>
      <c r="AJ284" s="29">
        <f t="shared" si="19"/>
        <v>0</v>
      </c>
    </row>
    <row r="285" spans="1:36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>
        <v>1.0431999999999999</v>
      </c>
      <c r="K285" s="27">
        <v>0.32500000000000001</v>
      </c>
      <c r="L285" s="27">
        <v>0.71120000000000005</v>
      </c>
      <c r="M285" s="27"/>
      <c r="N285" s="27"/>
      <c r="O285" s="27"/>
      <c r="P285" s="27">
        <v>83</v>
      </c>
      <c r="Q285" s="27">
        <v>83</v>
      </c>
      <c r="R285" s="27">
        <v>83</v>
      </c>
      <c r="S285" s="27">
        <v>2.1</v>
      </c>
      <c r="T285" s="27">
        <v>2.1</v>
      </c>
      <c r="U285" s="27">
        <v>2.1</v>
      </c>
      <c r="V285" s="27">
        <v>15</v>
      </c>
      <c r="W285" s="27">
        <v>15</v>
      </c>
      <c r="X285" s="27">
        <v>15</v>
      </c>
      <c r="Y285" s="27">
        <v>-0.26569999999999999</v>
      </c>
      <c r="Z285" s="27">
        <v>-0.26569999999999999</v>
      </c>
      <c r="AA285" s="27">
        <v>-0.26569999999999999</v>
      </c>
      <c r="AB285" s="27" t="s">
        <v>48</v>
      </c>
      <c r="AC285" s="27">
        <v>28.05</v>
      </c>
      <c r="AD285" s="27">
        <v>8.597859657763983E-6</v>
      </c>
      <c r="AE285" s="27">
        <v>8.6999999999999994E-2</v>
      </c>
      <c r="AF285" s="27">
        <v>3.59</v>
      </c>
      <c r="AG285" s="27">
        <v>3.9</v>
      </c>
      <c r="AH285" s="126">
        <v>1.68E-9</v>
      </c>
      <c r="AI285" s="28"/>
      <c r="AJ285" s="30">
        <f t="shared" si="19"/>
        <v>0</v>
      </c>
    </row>
    <row r="286" spans="1:36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>
        <v>1.0431999999999999</v>
      </c>
      <c r="K286" s="27">
        <v>0.32500000000000001</v>
      </c>
      <c r="L286" s="27">
        <v>0.71120000000000005</v>
      </c>
      <c r="M286" s="27"/>
      <c r="N286" s="27"/>
      <c r="O286" s="27"/>
      <c r="P286" s="27">
        <v>83</v>
      </c>
      <c r="Q286" s="27">
        <v>83</v>
      </c>
      <c r="R286" s="27">
        <v>83</v>
      </c>
      <c r="S286" s="27">
        <v>2.1</v>
      </c>
      <c r="T286" s="27">
        <v>2.1</v>
      </c>
      <c r="U286" s="27">
        <v>2.1</v>
      </c>
      <c r="V286" s="27">
        <v>15</v>
      </c>
      <c r="W286" s="27">
        <v>15</v>
      </c>
      <c r="X286" s="27">
        <v>15</v>
      </c>
      <c r="Y286" s="27">
        <v>-0.26569999999999999</v>
      </c>
      <c r="Z286" s="27">
        <v>-0.26569999999999999</v>
      </c>
      <c r="AA286" s="27">
        <v>-0.26569999999999999</v>
      </c>
      <c r="AB286" s="27" t="s">
        <v>49</v>
      </c>
      <c r="AC286" s="27">
        <v>30.07</v>
      </c>
      <c r="AD286" s="27">
        <v>7.4674534117532306E-6</v>
      </c>
      <c r="AE286" s="27">
        <v>9.9000000000000005E-2</v>
      </c>
      <c r="AF286" s="27">
        <v>3.72</v>
      </c>
      <c r="AG286" s="27">
        <v>4</v>
      </c>
      <c r="AH286" s="126">
        <v>7.78E-10</v>
      </c>
      <c r="AI286" s="28"/>
      <c r="AJ286" s="30">
        <f t="shared" si="19"/>
        <v>0</v>
      </c>
    </row>
    <row r="287" spans="1:36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>
        <v>1.0431999999999999</v>
      </c>
      <c r="K287" s="27">
        <v>0.32500000000000001</v>
      </c>
      <c r="L287" s="27">
        <v>0.71120000000000005</v>
      </c>
      <c r="M287" s="27"/>
      <c r="N287" s="27"/>
      <c r="O287" s="27"/>
      <c r="P287" s="27">
        <v>83</v>
      </c>
      <c r="Q287" s="27">
        <v>83</v>
      </c>
      <c r="R287" s="27">
        <v>83</v>
      </c>
      <c r="S287" s="27">
        <v>2.1</v>
      </c>
      <c r="T287" s="27">
        <v>2.1</v>
      </c>
      <c r="U287" s="27">
        <v>2.1</v>
      </c>
      <c r="V287" s="27">
        <v>15</v>
      </c>
      <c r="W287" s="27">
        <v>15</v>
      </c>
      <c r="X287" s="27">
        <v>15</v>
      </c>
      <c r="Y287" s="27">
        <v>-0.26569999999999999</v>
      </c>
      <c r="Z287" s="27">
        <v>-0.26569999999999999</v>
      </c>
      <c r="AA287" s="27">
        <v>-0.26569999999999999</v>
      </c>
      <c r="AB287" s="27" t="s">
        <v>50</v>
      </c>
      <c r="AC287" s="27">
        <v>42.08</v>
      </c>
      <c r="AD287" s="27">
        <v>4.9578486170417476E-6</v>
      </c>
      <c r="AE287" s="27">
        <v>0.14199999999999999</v>
      </c>
      <c r="AF287" s="27">
        <v>4.03</v>
      </c>
      <c r="AG287" s="27">
        <v>4.5</v>
      </c>
      <c r="AH287" s="126">
        <v>2.26E-10</v>
      </c>
      <c r="AI287" s="28"/>
      <c r="AJ287" s="30">
        <f t="shared" si="19"/>
        <v>0</v>
      </c>
    </row>
    <row r="288" spans="1:36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>
        <v>1.0431999999999999</v>
      </c>
      <c r="K288" s="27">
        <v>0.32500000000000001</v>
      </c>
      <c r="L288" s="27">
        <v>0.71120000000000005</v>
      </c>
      <c r="M288" s="27"/>
      <c r="N288" s="27"/>
      <c r="O288" s="27"/>
      <c r="P288" s="27">
        <v>83</v>
      </c>
      <c r="Q288" s="27">
        <v>83</v>
      </c>
      <c r="R288" s="27">
        <v>83</v>
      </c>
      <c r="S288" s="27">
        <v>2.1</v>
      </c>
      <c r="T288" s="27">
        <v>2.1</v>
      </c>
      <c r="U288" s="27">
        <v>2.1</v>
      </c>
      <c r="V288" s="27">
        <v>15</v>
      </c>
      <c r="W288" s="27">
        <v>15</v>
      </c>
      <c r="X288" s="27">
        <v>15</v>
      </c>
      <c r="Y288" s="27">
        <v>-0.26569999999999999</v>
      </c>
      <c r="Z288" s="27">
        <v>-0.26569999999999999</v>
      </c>
      <c r="AA288" s="27">
        <v>-0.26569999999999999</v>
      </c>
      <c r="AB288" s="27" t="s">
        <v>51</v>
      </c>
      <c r="AC288" s="27">
        <v>44.1</v>
      </c>
      <c r="AD288" s="27">
        <v>4.5187843755253608E-6</v>
      </c>
      <c r="AE288" s="27">
        <v>0.152</v>
      </c>
      <c r="AF288" s="27">
        <v>4.16</v>
      </c>
      <c r="AG288" s="27">
        <v>4.3</v>
      </c>
      <c r="AH288" s="126">
        <v>2.6800000000000001E-11</v>
      </c>
      <c r="AI288" s="28"/>
      <c r="AJ288" s="30">
        <f t="shared" si="19"/>
        <v>0</v>
      </c>
    </row>
    <row r="289" spans="1:41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>
        <v>1.0431999999999999</v>
      </c>
      <c r="K289" s="27">
        <v>0.32500000000000001</v>
      </c>
      <c r="L289" s="27">
        <v>0.71120000000000005</v>
      </c>
      <c r="M289" s="27"/>
      <c r="N289" s="27"/>
      <c r="O289" s="27"/>
      <c r="P289" s="27">
        <v>83</v>
      </c>
      <c r="Q289" s="27">
        <v>83</v>
      </c>
      <c r="R289" s="27">
        <v>83</v>
      </c>
      <c r="S289" s="27">
        <v>2.1</v>
      </c>
      <c r="T289" s="27">
        <v>2.1</v>
      </c>
      <c r="U289" s="27">
        <v>2.1</v>
      </c>
      <c r="V289" s="27">
        <v>15</v>
      </c>
      <c r="W289" s="27">
        <v>15</v>
      </c>
      <c r="X289" s="27">
        <v>15</v>
      </c>
      <c r="Y289" s="27">
        <v>-0.26569999999999999</v>
      </c>
      <c r="Z289" s="27">
        <v>-0.26569999999999999</v>
      </c>
      <c r="AA289" s="27">
        <v>-0.26569999999999999</v>
      </c>
      <c r="AB289" s="27" t="s">
        <v>52</v>
      </c>
      <c r="AC289" s="27">
        <v>58.12</v>
      </c>
      <c r="AD289" s="27">
        <v>2.9135357642312415E-6</v>
      </c>
      <c r="AE289" s="27">
        <v>0.2</v>
      </c>
      <c r="AF289" s="27">
        <v>4.5199999999999996</v>
      </c>
      <c r="AG289" s="27">
        <v>4.5</v>
      </c>
      <c r="AH289" s="118">
        <v>1.7300000000000001E-11</v>
      </c>
      <c r="AI289" s="28"/>
      <c r="AJ289" s="30">
        <f t="shared" si="19"/>
        <v>0</v>
      </c>
    </row>
    <row r="290" spans="1:41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>
        <v>1.0431999999999999</v>
      </c>
      <c r="K290" s="27">
        <v>0.32500000000000001</v>
      </c>
      <c r="L290" s="27">
        <v>0.71120000000000005</v>
      </c>
      <c r="M290" s="27"/>
      <c r="N290" s="27"/>
      <c r="O290" s="27"/>
      <c r="P290" s="27">
        <v>83</v>
      </c>
      <c r="Q290" s="27">
        <v>83</v>
      </c>
      <c r="R290" s="27">
        <v>83</v>
      </c>
      <c r="S290" s="27">
        <v>2.1</v>
      </c>
      <c r="T290" s="27">
        <v>2.1</v>
      </c>
      <c r="U290" s="27">
        <v>2.1</v>
      </c>
      <c r="V290" s="27">
        <v>15</v>
      </c>
      <c r="W290" s="27">
        <v>15</v>
      </c>
      <c r="X290" s="27">
        <v>15</v>
      </c>
      <c r="Y290" s="27">
        <v>-0.26569999999999999</v>
      </c>
      <c r="Z290" s="27">
        <v>-0.26569999999999999</v>
      </c>
      <c r="AA290" s="27">
        <v>-0.26569999999999999</v>
      </c>
      <c r="AB290" s="27" t="s">
        <v>58</v>
      </c>
      <c r="AC290" s="27">
        <v>58.12</v>
      </c>
      <c r="AD290" s="27">
        <v>3.1459786150702568E-6</v>
      </c>
      <c r="AE290" s="27">
        <v>0.183</v>
      </c>
      <c r="AF290" s="27">
        <v>4.8</v>
      </c>
      <c r="AG290" s="27">
        <v>4.42</v>
      </c>
      <c r="AH290" s="118"/>
      <c r="AI290" s="28"/>
      <c r="AJ290" s="30">
        <f t="shared" si="19"/>
        <v>0</v>
      </c>
    </row>
    <row r="291" spans="1:41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>
        <v>1.3786</v>
      </c>
      <c r="K291" s="88">
        <v>0.25</v>
      </c>
      <c r="L291" s="88">
        <v>6.2700000000000006E-2</v>
      </c>
      <c r="M291" s="88"/>
      <c r="N291" s="88"/>
      <c r="O291" s="88"/>
      <c r="P291" s="88">
        <v>81</v>
      </c>
      <c r="Q291" s="88">
        <v>81</v>
      </c>
      <c r="R291" s="32">
        <v>117</v>
      </c>
      <c r="S291" s="88">
        <v>2.1</v>
      </c>
      <c r="T291" s="88">
        <v>2.1</v>
      </c>
      <c r="U291" s="88">
        <v>2.1059999999999999</v>
      </c>
      <c r="V291" s="88">
        <v>15</v>
      </c>
      <c r="W291" s="88">
        <v>15</v>
      </c>
      <c r="X291" s="88">
        <v>126.9</v>
      </c>
      <c r="Y291" s="88">
        <v>-0.2142</v>
      </c>
      <c r="Z291" s="88">
        <v>-0.2142</v>
      </c>
      <c r="AA291" s="88">
        <v>-0.15970000000000001</v>
      </c>
      <c r="AB291" s="88" t="s">
        <v>42</v>
      </c>
      <c r="AC291" s="88">
        <v>4.0019999999999998</v>
      </c>
      <c r="AD291" s="89">
        <v>1.213598928416634E-4</v>
      </c>
      <c r="AE291" s="88">
        <v>-0.39</v>
      </c>
      <c r="AF291" s="88">
        <v>2.66</v>
      </c>
      <c r="AG291" s="88">
        <v>2.6</v>
      </c>
      <c r="AH291" s="120"/>
      <c r="AI291" s="90"/>
      <c r="AJ291" s="91">
        <f t="shared" si="19"/>
        <v>0</v>
      </c>
    </row>
    <row r="292" spans="1:41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>
        <v>1.3786</v>
      </c>
      <c r="K292" s="88">
        <v>0.25</v>
      </c>
      <c r="L292" s="88">
        <v>6.2700000000000006E-2</v>
      </c>
      <c r="M292" s="88"/>
      <c r="N292" s="88"/>
      <c r="O292" s="88"/>
      <c r="P292" s="88">
        <v>81</v>
      </c>
      <c r="Q292" s="88">
        <v>81</v>
      </c>
      <c r="R292" s="32">
        <v>117</v>
      </c>
      <c r="S292" s="88">
        <v>2.1</v>
      </c>
      <c r="T292" s="88">
        <v>2.1</v>
      </c>
      <c r="U292" s="88">
        <v>2.1059999999999999</v>
      </c>
      <c r="V292" s="88">
        <v>15</v>
      </c>
      <c r="W292" s="88">
        <v>15</v>
      </c>
      <c r="X292" s="88">
        <v>126.9</v>
      </c>
      <c r="Y292" s="88">
        <v>-0.2142</v>
      </c>
      <c r="Z292" s="88">
        <v>-0.2142</v>
      </c>
      <c r="AA292" s="88">
        <v>-0.15970000000000001</v>
      </c>
      <c r="AB292" s="88" t="s">
        <v>43</v>
      </c>
      <c r="AC292" s="88">
        <v>2.0099999999999998</v>
      </c>
      <c r="AD292" s="89">
        <v>1.0828692705685033E-4</v>
      </c>
      <c r="AE292" s="88">
        <v>-0.217</v>
      </c>
      <c r="AF292" s="88">
        <v>3.13</v>
      </c>
      <c r="AG292" s="88">
        <v>2.89</v>
      </c>
      <c r="AH292" s="120"/>
      <c r="AI292" s="90"/>
      <c r="AJ292" s="91">
        <f t="shared" si="19"/>
        <v>0</v>
      </c>
    </row>
    <row r="293" spans="1:41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>
        <v>1.3786</v>
      </c>
      <c r="K293" s="88">
        <v>0.25</v>
      </c>
      <c r="L293" s="88">
        <v>6.2700000000000006E-2</v>
      </c>
      <c r="M293" s="88"/>
      <c r="N293" s="88"/>
      <c r="O293" s="88"/>
      <c r="P293" s="88">
        <v>81</v>
      </c>
      <c r="Q293" s="88">
        <v>81</v>
      </c>
      <c r="R293" s="32">
        <v>117</v>
      </c>
      <c r="S293" s="88">
        <v>2.1</v>
      </c>
      <c r="T293" s="88">
        <v>2.1</v>
      </c>
      <c r="U293" s="88">
        <v>2.1059999999999999</v>
      </c>
      <c r="V293" s="88">
        <v>15</v>
      </c>
      <c r="W293" s="88">
        <v>15</v>
      </c>
      <c r="X293" s="88">
        <v>126.9</v>
      </c>
      <c r="Y293" s="88">
        <v>-0.2142</v>
      </c>
      <c r="Z293" s="88">
        <v>-0.2142</v>
      </c>
      <c r="AA293" s="88">
        <v>-0.15970000000000001</v>
      </c>
      <c r="AB293" s="88" t="s">
        <v>44</v>
      </c>
      <c r="AC293" s="88">
        <v>31.998999999999999</v>
      </c>
      <c r="AD293" s="89">
        <v>1.5402755908922099E-5</v>
      </c>
      <c r="AE293" s="88">
        <v>2.1999999999999999E-2</v>
      </c>
      <c r="AF293" s="88">
        <v>2.94</v>
      </c>
      <c r="AG293" s="88">
        <v>3.46</v>
      </c>
      <c r="AH293" s="120"/>
      <c r="AI293" s="90"/>
      <c r="AJ293" s="91">
        <f t="shared" si="19"/>
        <v>0</v>
      </c>
    </row>
    <row r="294" spans="1:41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>
        <v>1.3786</v>
      </c>
      <c r="K294" s="88">
        <v>0.25</v>
      </c>
      <c r="L294" s="88">
        <v>6.2700000000000006E-2</v>
      </c>
      <c r="M294" s="88"/>
      <c r="N294" s="88"/>
      <c r="O294" s="88"/>
      <c r="P294" s="88">
        <v>81</v>
      </c>
      <c r="Q294" s="88">
        <v>81</v>
      </c>
      <c r="R294" s="32">
        <v>117</v>
      </c>
      <c r="S294" s="88">
        <v>2.1</v>
      </c>
      <c r="T294" s="88">
        <v>2.1</v>
      </c>
      <c r="U294" s="88">
        <v>2.1059999999999999</v>
      </c>
      <c r="V294" s="88">
        <v>15</v>
      </c>
      <c r="W294" s="88">
        <v>15</v>
      </c>
      <c r="X294" s="88">
        <v>126.9</v>
      </c>
      <c r="Y294" s="88">
        <v>-0.2142</v>
      </c>
      <c r="Z294" s="88">
        <v>-0.2142</v>
      </c>
      <c r="AA294" s="88">
        <v>-0.15970000000000001</v>
      </c>
      <c r="AB294" s="88" t="s">
        <v>45</v>
      </c>
      <c r="AC294" s="88">
        <v>44.01</v>
      </c>
      <c r="AD294" s="89">
        <v>8.9625087063364713E-6</v>
      </c>
      <c r="AE294" s="88">
        <v>0.22500000000000001</v>
      </c>
      <c r="AF294" s="88">
        <v>3.24</v>
      </c>
      <c r="AG294" s="88">
        <v>3.3</v>
      </c>
      <c r="AH294" s="120">
        <v>1.2199999999999999E-14</v>
      </c>
      <c r="AI294" s="90"/>
      <c r="AJ294" s="91">
        <f t="shared" si="19"/>
        <v>0</v>
      </c>
    </row>
    <row r="295" spans="1:41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>
        <v>1.3786</v>
      </c>
      <c r="K295" s="88">
        <v>0.25</v>
      </c>
      <c r="L295" s="88">
        <v>6.2700000000000006E-2</v>
      </c>
      <c r="M295" s="88"/>
      <c r="N295" s="88"/>
      <c r="O295" s="88"/>
      <c r="P295" s="88">
        <v>81</v>
      </c>
      <c r="Q295" s="88">
        <v>81</v>
      </c>
      <c r="R295" s="32">
        <v>117</v>
      </c>
      <c r="S295" s="88">
        <v>2.1</v>
      </c>
      <c r="T295" s="88">
        <v>2.1</v>
      </c>
      <c r="U295" s="88">
        <v>2.1059999999999999</v>
      </c>
      <c r="V295" s="88">
        <v>15</v>
      </c>
      <c r="W295" s="88">
        <v>15</v>
      </c>
      <c r="X295" s="88">
        <v>126.9</v>
      </c>
      <c r="Y295" s="88">
        <v>-0.2142</v>
      </c>
      <c r="Z295" s="88">
        <v>-0.2142</v>
      </c>
      <c r="AA295" s="88">
        <v>-0.15970000000000001</v>
      </c>
      <c r="AB295" s="88" t="s">
        <v>46</v>
      </c>
      <c r="AC295" s="88">
        <v>28</v>
      </c>
      <c r="AD295" s="89">
        <v>1.4859953853764374E-5</v>
      </c>
      <c r="AE295" s="88">
        <v>3.6999999999999998E-2</v>
      </c>
      <c r="AF295" s="88">
        <v>3.13</v>
      </c>
      <c r="AG295" s="88">
        <v>3.64</v>
      </c>
      <c r="AH295" s="127">
        <v>4.2099999999999999E-16</v>
      </c>
      <c r="AI295" s="90"/>
      <c r="AJ295" s="91">
        <f t="shared" si="19"/>
        <v>0</v>
      </c>
    </row>
    <row r="296" spans="1:41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>
        <v>1.3786</v>
      </c>
      <c r="K296" s="88">
        <v>0.25</v>
      </c>
      <c r="L296" s="88">
        <v>6.2700000000000006E-2</v>
      </c>
      <c r="M296" s="88"/>
      <c r="N296" s="88"/>
      <c r="O296" s="88"/>
      <c r="P296" s="88">
        <v>81</v>
      </c>
      <c r="Q296" s="88">
        <v>81</v>
      </c>
      <c r="R296" s="32">
        <v>117</v>
      </c>
      <c r="S296" s="88">
        <v>2.1</v>
      </c>
      <c r="T296" s="88">
        <v>2.1</v>
      </c>
      <c r="U296" s="88">
        <v>2.1059999999999999</v>
      </c>
      <c r="V296" s="88">
        <v>15</v>
      </c>
      <c r="W296" s="88">
        <v>15</v>
      </c>
      <c r="X296" s="88">
        <v>126.9</v>
      </c>
      <c r="Y296" s="88">
        <v>-0.2142</v>
      </c>
      <c r="Z296" s="88">
        <v>-0.2142</v>
      </c>
      <c r="AA296" s="88">
        <v>-0.15970000000000001</v>
      </c>
      <c r="AB296" s="88" t="s">
        <v>47</v>
      </c>
      <c r="AC296" s="88">
        <v>16.04</v>
      </c>
      <c r="AD296" s="89">
        <v>1.6328551327402565E-5</v>
      </c>
      <c r="AE296" s="88">
        <v>1.0999999999999999E-2</v>
      </c>
      <c r="AF296" s="88">
        <v>3.25</v>
      </c>
      <c r="AG296" s="88">
        <v>3.8</v>
      </c>
      <c r="AH296" s="127">
        <v>2.7499999999999998E-19</v>
      </c>
      <c r="AI296" s="90"/>
      <c r="AJ296" s="91">
        <f t="shared" si="19"/>
        <v>0</v>
      </c>
    </row>
    <row r="297" spans="1:41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>
        <v>1.3786</v>
      </c>
      <c r="K297" s="88">
        <v>0.25</v>
      </c>
      <c r="L297" s="88">
        <v>6.2700000000000006E-2</v>
      </c>
      <c r="M297" s="88"/>
      <c r="N297" s="88"/>
      <c r="O297" s="88"/>
      <c r="P297" s="88">
        <v>81</v>
      </c>
      <c r="Q297" s="88">
        <v>81</v>
      </c>
      <c r="R297" s="32">
        <v>117</v>
      </c>
      <c r="S297" s="88">
        <v>2.1</v>
      </c>
      <c r="T297" s="88">
        <v>2.1</v>
      </c>
      <c r="U297" s="88">
        <v>2.1059999999999999</v>
      </c>
      <c r="V297" s="88">
        <v>15</v>
      </c>
      <c r="W297" s="88">
        <v>15</v>
      </c>
      <c r="X297" s="88">
        <v>126.9</v>
      </c>
      <c r="Y297" s="88">
        <v>-0.2142</v>
      </c>
      <c r="Z297" s="88">
        <v>-0.2142</v>
      </c>
      <c r="AA297" s="88">
        <v>-0.15970000000000001</v>
      </c>
      <c r="AB297" s="88" t="s">
        <v>48</v>
      </c>
      <c r="AC297" s="88">
        <v>28.05</v>
      </c>
      <c r="AD297" s="88">
        <v>8.597859657763983E-6</v>
      </c>
      <c r="AE297" s="88">
        <v>8.6999999999999994E-2</v>
      </c>
      <c r="AF297" s="88">
        <v>3.59</v>
      </c>
      <c r="AG297" s="88">
        <v>3.9</v>
      </c>
      <c r="AH297" s="127"/>
      <c r="AI297" s="90"/>
      <c r="AJ297" s="97">
        <f t="shared" si="19"/>
        <v>0</v>
      </c>
    </row>
    <row r="298" spans="1:41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>
        <v>1.3786</v>
      </c>
      <c r="K298" s="88">
        <v>0.25</v>
      </c>
      <c r="L298" s="88">
        <v>6.2700000000000006E-2</v>
      </c>
      <c r="M298" s="88"/>
      <c r="N298" s="88"/>
      <c r="O298" s="88"/>
      <c r="P298" s="88">
        <v>81</v>
      </c>
      <c r="Q298" s="88">
        <v>81</v>
      </c>
      <c r="R298" s="32">
        <v>117</v>
      </c>
      <c r="S298" s="88">
        <v>2.1</v>
      </c>
      <c r="T298" s="88">
        <v>2.1</v>
      </c>
      <c r="U298" s="88">
        <v>2.1059999999999999</v>
      </c>
      <c r="V298" s="88">
        <v>15</v>
      </c>
      <c r="W298" s="88">
        <v>15</v>
      </c>
      <c r="X298" s="88">
        <v>126.9</v>
      </c>
      <c r="Y298" s="88">
        <v>-0.2142</v>
      </c>
      <c r="Z298" s="88">
        <v>-0.2142</v>
      </c>
      <c r="AA298" s="88">
        <v>-0.15970000000000001</v>
      </c>
      <c r="AB298" s="88" t="s">
        <v>49</v>
      </c>
      <c r="AC298" s="88">
        <v>30.07</v>
      </c>
      <c r="AD298" s="88">
        <v>7.4674534117532306E-6</v>
      </c>
      <c r="AE298" s="88">
        <v>9.9000000000000005E-2</v>
      </c>
      <c r="AF298" s="88">
        <v>3.72</v>
      </c>
      <c r="AG298" s="88">
        <v>4</v>
      </c>
      <c r="AH298" s="127"/>
      <c r="AI298" s="90"/>
      <c r="AJ298" s="97">
        <f t="shared" si="19"/>
        <v>0</v>
      </c>
    </row>
    <row r="299" spans="1:41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>
        <v>1.3786</v>
      </c>
      <c r="K299" s="88">
        <v>0.25</v>
      </c>
      <c r="L299" s="88">
        <v>6.2700000000000006E-2</v>
      </c>
      <c r="M299" s="88"/>
      <c r="N299" s="88"/>
      <c r="O299" s="88"/>
      <c r="P299" s="88">
        <v>81</v>
      </c>
      <c r="Q299" s="88">
        <v>81</v>
      </c>
      <c r="R299" s="32">
        <v>117</v>
      </c>
      <c r="S299" s="88">
        <v>2.1</v>
      </c>
      <c r="T299" s="88">
        <v>2.1</v>
      </c>
      <c r="U299" s="88">
        <v>2.1059999999999999</v>
      </c>
      <c r="V299" s="88">
        <v>15</v>
      </c>
      <c r="W299" s="88">
        <v>15</v>
      </c>
      <c r="X299" s="88">
        <v>126.9</v>
      </c>
      <c r="Y299" s="88">
        <v>-0.2142</v>
      </c>
      <c r="Z299" s="88">
        <v>-0.2142</v>
      </c>
      <c r="AA299" s="88">
        <v>-0.15970000000000001</v>
      </c>
      <c r="AB299" s="88" t="s">
        <v>50</v>
      </c>
      <c r="AC299" s="88">
        <v>42.08</v>
      </c>
      <c r="AD299" s="88">
        <v>4.9578486170417476E-6</v>
      </c>
      <c r="AE299" s="88">
        <v>0.14199999999999999</v>
      </c>
      <c r="AF299" s="88">
        <v>4.03</v>
      </c>
      <c r="AG299" s="88">
        <v>4.5</v>
      </c>
      <c r="AH299" s="127"/>
      <c r="AI299" s="90"/>
      <c r="AJ299" s="97">
        <f t="shared" si="19"/>
        <v>0</v>
      </c>
    </row>
    <row r="300" spans="1:41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>
        <v>1.3786</v>
      </c>
      <c r="K300" s="88">
        <v>0.25</v>
      </c>
      <c r="L300" s="88">
        <v>6.2700000000000006E-2</v>
      </c>
      <c r="M300" s="88"/>
      <c r="N300" s="88"/>
      <c r="O300" s="88"/>
      <c r="P300" s="88">
        <v>81</v>
      </c>
      <c r="Q300" s="88">
        <v>81</v>
      </c>
      <c r="R300" s="32">
        <v>117</v>
      </c>
      <c r="S300" s="88">
        <v>2.1</v>
      </c>
      <c r="T300" s="88">
        <v>2.1</v>
      </c>
      <c r="U300" s="88">
        <v>2.1059999999999999</v>
      </c>
      <c r="V300" s="88">
        <v>15</v>
      </c>
      <c r="W300" s="88">
        <v>15</v>
      </c>
      <c r="X300" s="88">
        <v>126.9</v>
      </c>
      <c r="Y300" s="88">
        <v>-0.2142</v>
      </c>
      <c r="Z300" s="88">
        <v>-0.2142</v>
      </c>
      <c r="AA300" s="88">
        <v>-0.15970000000000001</v>
      </c>
      <c r="AB300" s="88" t="s">
        <v>51</v>
      </c>
      <c r="AC300" s="88">
        <v>44.1</v>
      </c>
      <c r="AD300" s="88">
        <v>4.5187843755253608E-6</v>
      </c>
      <c r="AE300" s="88">
        <v>0.152</v>
      </c>
      <c r="AF300" s="88">
        <v>4.16</v>
      </c>
      <c r="AG300" s="88">
        <v>4.3</v>
      </c>
      <c r="AH300" s="127"/>
      <c r="AI300" s="90"/>
      <c r="AJ300" s="97">
        <f t="shared" si="19"/>
        <v>0</v>
      </c>
    </row>
    <row r="301" spans="1:41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>
        <v>1.3786</v>
      </c>
      <c r="K301" s="88">
        <v>0.25</v>
      </c>
      <c r="L301" s="88">
        <v>6.2700000000000006E-2</v>
      </c>
      <c r="M301" s="88"/>
      <c r="N301" s="88"/>
      <c r="O301" s="88"/>
      <c r="P301" s="88">
        <v>81</v>
      </c>
      <c r="Q301" s="88">
        <v>81</v>
      </c>
      <c r="R301" s="32">
        <v>117</v>
      </c>
      <c r="S301" s="88">
        <v>2.1</v>
      </c>
      <c r="T301" s="88">
        <v>2.1</v>
      </c>
      <c r="U301" s="88">
        <v>2.1059999999999999</v>
      </c>
      <c r="V301" s="88">
        <v>15</v>
      </c>
      <c r="W301" s="88">
        <v>15</v>
      </c>
      <c r="X301" s="88">
        <v>126.9</v>
      </c>
      <c r="Y301" s="88">
        <v>-0.2142</v>
      </c>
      <c r="Z301" s="88">
        <v>-0.2142</v>
      </c>
      <c r="AA301" s="88">
        <v>-0.15970000000000001</v>
      </c>
      <c r="AB301" s="88" t="s">
        <v>52</v>
      </c>
      <c r="AC301" s="88">
        <v>58.12</v>
      </c>
      <c r="AD301" s="88">
        <v>2.9135357642312415E-6</v>
      </c>
      <c r="AE301" s="88">
        <v>0.2</v>
      </c>
      <c r="AF301" s="88">
        <v>4.5199999999999996</v>
      </c>
      <c r="AG301" s="88">
        <v>4.5</v>
      </c>
      <c r="AH301" s="120"/>
      <c r="AI301" s="90"/>
      <c r="AJ301" s="97">
        <f t="shared" si="19"/>
        <v>0</v>
      </c>
    </row>
    <row r="302" spans="1:41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>
        <v>1.3786</v>
      </c>
      <c r="K302" s="88">
        <v>0.25</v>
      </c>
      <c r="L302" s="88">
        <v>6.2700000000000006E-2</v>
      </c>
      <c r="M302" s="88"/>
      <c r="N302" s="88"/>
      <c r="O302" s="88"/>
      <c r="P302" s="88">
        <v>81</v>
      </c>
      <c r="Q302" s="88">
        <v>81</v>
      </c>
      <c r="R302" s="32">
        <v>117</v>
      </c>
      <c r="S302" s="88">
        <v>2.1</v>
      </c>
      <c r="T302" s="88">
        <v>2.1</v>
      </c>
      <c r="U302" s="88">
        <v>2.1059999999999999</v>
      </c>
      <c r="V302" s="88">
        <v>15</v>
      </c>
      <c r="W302" s="88">
        <v>15</v>
      </c>
      <c r="X302" s="88">
        <v>126.9</v>
      </c>
      <c r="Y302" s="88">
        <v>-0.2142</v>
      </c>
      <c r="Z302" s="88">
        <v>-0.2142</v>
      </c>
      <c r="AA302" s="88">
        <v>-0.15970000000000001</v>
      </c>
      <c r="AB302" s="88" t="s">
        <v>58</v>
      </c>
      <c r="AC302" s="88">
        <v>58.12</v>
      </c>
      <c r="AD302" s="88">
        <v>3.1459786150702568E-6</v>
      </c>
      <c r="AE302" s="88">
        <v>0.183</v>
      </c>
      <c r="AF302" s="88">
        <v>4.8</v>
      </c>
      <c r="AG302" s="88">
        <v>4.42</v>
      </c>
      <c r="AH302" s="120"/>
      <c r="AI302" s="90"/>
      <c r="AJ302" s="97">
        <f t="shared" si="19"/>
        <v>0</v>
      </c>
    </row>
    <row r="303" spans="1:41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1.3489</v>
      </c>
      <c r="K303" s="142">
        <v>0.25</v>
      </c>
      <c r="L303" s="142">
        <v>6.2700000000000006E-2</v>
      </c>
      <c r="M303" s="142">
        <v>5.75</v>
      </c>
      <c r="N303" s="142">
        <v>5.75</v>
      </c>
      <c r="O303" s="142">
        <v>7.3079999999999998</v>
      </c>
      <c r="P303" s="142">
        <v>81</v>
      </c>
      <c r="Q303" s="142">
        <v>81</v>
      </c>
      <c r="R303" s="142">
        <v>117</v>
      </c>
      <c r="S303" s="142">
        <v>2.1</v>
      </c>
      <c r="T303" s="142">
        <v>2.1</v>
      </c>
      <c r="U303" s="142">
        <v>1.3380000000000001</v>
      </c>
      <c r="V303" s="142">
        <v>15</v>
      </c>
      <c r="W303" s="142">
        <v>15</v>
      </c>
      <c r="X303" s="142">
        <v>18.989999999999998</v>
      </c>
      <c r="Y303" s="142">
        <v>-0.20910000000000001</v>
      </c>
      <c r="Z303" s="142">
        <v>-0.20910000000000001</v>
      </c>
      <c r="AA303" s="142">
        <v>-0.26150000000000001</v>
      </c>
      <c r="AB303" s="142" t="s">
        <v>42</v>
      </c>
      <c r="AC303" s="142">
        <v>4.0019999999999998</v>
      </c>
      <c r="AD303" s="143">
        <v>1.213598928416634E-4</v>
      </c>
      <c r="AE303" s="142">
        <v>-0.39</v>
      </c>
      <c r="AF303" s="142">
        <v>2.66</v>
      </c>
      <c r="AG303" s="142">
        <v>2.6</v>
      </c>
      <c r="AH303" s="144">
        <v>6.3800000000000002E-11</v>
      </c>
      <c r="AI303" s="145"/>
      <c r="AJ303" s="146">
        <f t="shared" si="19"/>
        <v>0</v>
      </c>
      <c r="AN303" s="106"/>
      <c r="AO303" s="106"/>
    </row>
    <row r="304" spans="1:41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1.3489</v>
      </c>
      <c r="K304" s="142">
        <v>0.25</v>
      </c>
      <c r="L304" s="142">
        <v>6.2700000000000006E-2</v>
      </c>
      <c r="M304" s="142">
        <v>5.75</v>
      </c>
      <c r="N304" s="142">
        <v>5.75</v>
      </c>
      <c r="O304" s="142">
        <v>7.3079999999999998</v>
      </c>
      <c r="P304" s="142">
        <v>81</v>
      </c>
      <c r="Q304" s="142">
        <v>81</v>
      </c>
      <c r="R304" s="142">
        <v>117</v>
      </c>
      <c r="S304" s="142">
        <v>2.1</v>
      </c>
      <c r="T304" s="142">
        <v>2.1</v>
      </c>
      <c r="U304" s="142">
        <v>1.3380000000000001</v>
      </c>
      <c r="V304" s="142">
        <v>15</v>
      </c>
      <c r="W304" s="142">
        <v>15</v>
      </c>
      <c r="X304" s="142">
        <v>18.989999999999998</v>
      </c>
      <c r="Y304" s="142">
        <v>-0.20910000000000001</v>
      </c>
      <c r="Z304" s="142">
        <v>-0.20910000000000001</v>
      </c>
      <c r="AA304" s="142">
        <v>-0.26150000000000001</v>
      </c>
      <c r="AB304" s="142" t="s">
        <v>43</v>
      </c>
      <c r="AC304" s="142">
        <v>2.0099999999999998</v>
      </c>
      <c r="AD304" s="143">
        <v>1.0828692705685033E-4</v>
      </c>
      <c r="AE304" s="142">
        <v>-0.217</v>
      </c>
      <c r="AF304" s="142">
        <v>3.13</v>
      </c>
      <c r="AG304" s="142">
        <v>2.89</v>
      </c>
      <c r="AH304" s="144">
        <v>3.0300000000000002E-13</v>
      </c>
      <c r="AI304" s="145"/>
      <c r="AJ304" s="146">
        <f t="shared" si="19"/>
        <v>0</v>
      </c>
      <c r="AN304" s="106"/>
      <c r="AO304" s="106"/>
    </row>
    <row r="305" spans="1:41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1.3489</v>
      </c>
      <c r="K305" s="142">
        <v>0.25</v>
      </c>
      <c r="L305" s="142">
        <v>6.2700000000000006E-2</v>
      </c>
      <c r="M305" s="142">
        <v>5.75</v>
      </c>
      <c r="N305" s="142">
        <v>5.75</v>
      </c>
      <c r="O305" s="142">
        <v>7.3079999999999998</v>
      </c>
      <c r="P305" s="142">
        <v>81</v>
      </c>
      <c r="Q305" s="142">
        <v>81</v>
      </c>
      <c r="R305" s="142">
        <v>117</v>
      </c>
      <c r="S305" s="142">
        <v>2.1</v>
      </c>
      <c r="T305" s="142">
        <v>2.1</v>
      </c>
      <c r="U305" s="142">
        <v>1.3380000000000001</v>
      </c>
      <c r="V305" s="142">
        <v>15</v>
      </c>
      <c r="W305" s="142">
        <v>15</v>
      </c>
      <c r="X305" s="142">
        <v>18.989999999999998</v>
      </c>
      <c r="Y305" s="142">
        <v>-0.20910000000000001</v>
      </c>
      <c r="Z305" s="142">
        <v>-0.20910000000000001</v>
      </c>
      <c r="AA305" s="142">
        <v>-0.26150000000000001</v>
      </c>
      <c r="AB305" s="142" t="s">
        <v>44</v>
      </c>
      <c r="AC305" s="142">
        <v>31.998999999999999</v>
      </c>
      <c r="AD305" s="143">
        <v>1.5402755908922099E-5</v>
      </c>
      <c r="AE305" s="142">
        <v>2.1999999999999999E-2</v>
      </c>
      <c r="AF305" s="142">
        <v>2.94</v>
      </c>
      <c r="AG305" s="142">
        <v>3.46</v>
      </c>
      <c r="AH305" s="144">
        <v>1.4000000000000001E-16</v>
      </c>
      <c r="AI305" s="145"/>
      <c r="AJ305" s="146">
        <f t="shared" si="19"/>
        <v>0</v>
      </c>
      <c r="AN305" s="106"/>
      <c r="AO305" s="106"/>
    </row>
    <row r="306" spans="1:41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1.3489</v>
      </c>
      <c r="K306" s="142">
        <v>0.25</v>
      </c>
      <c r="L306" s="142">
        <v>6.2700000000000006E-2</v>
      </c>
      <c r="M306" s="142">
        <v>5.75</v>
      </c>
      <c r="N306" s="142">
        <v>5.75</v>
      </c>
      <c r="O306" s="142">
        <v>7.3079999999999998</v>
      </c>
      <c r="P306" s="142">
        <v>81</v>
      </c>
      <c r="Q306" s="142">
        <v>81</v>
      </c>
      <c r="R306" s="142">
        <v>117</v>
      </c>
      <c r="S306" s="142">
        <v>2.1</v>
      </c>
      <c r="T306" s="142">
        <v>2.1</v>
      </c>
      <c r="U306" s="142">
        <v>1.3380000000000001</v>
      </c>
      <c r="V306" s="142">
        <v>15</v>
      </c>
      <c r="W306" s="142">
        <v>15</v>
      </c>
      <c r="X306" s="142">
        <v>18.989999999999998</v>
      </c>
      <c r="Y306" s="142">
        <v>-0.20910000000000001</v>
      </c>
      <c r="Z306" s="142">
        <v>-0.20910000000000001</v>
      </c>
      <c r="AA306" s="142">
        <v>-0.26150000000000001</v>
      </c>
      <c r="AB306" s="142" t="s">
        <v>45</v>
      </c>
      <c r="AC306" s="142">
        <v>44.01</v>
      </c>
      <c r="AD306" s="143">
        <v>8.9625087063364713E-6</v>
      </c>
      <c r="AE306" s="142">
        <v>0.22500000000000001</v>
      </c>
      <c r="AF306" s="142">
        <v>3.24</v>
      </c>
      <c r="AG306" s="142">
        <v>3.3</v>
      </c>
      <c r="AH306" s="144">
        <v>5.7999999999999996E-16</v>
      </c>
      <c r="AI306" s="145"/>
      <c r="AJ306" s="146">
        <f t="shared" si="19"/>
        <v>0</v>
      </c>
      <c r="AN306" s="106"/>
      <c r="AO306" s="106"/>
    </row>
    <row r="307" spans="1:41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1.3489</v>
      </c>
      <c r="K307" s="142">
        <v>0.25</v>
      </c>
      <c r="L307" s="142">
        <v>6.2700000000000006E-2</v>
      </c>
      <c r="M307" s="142">
        <v>5.75</v>
      </c>
      <c r="N307" s="142">
        <v>5.75</v>
      </c>
      <c r="O307" s="142">
        <v>7.3079999999999998</v>
      </c>
      <c r="P307" s="142">
        <v>81</v>
      </c>
      <c r="Q307" s="142">
        <v>81</v>
      </c>
      <c r="R307" s="142">
        <v>117</v>
      </c>
      <c r="S307" s="142">
        <v>2.1</v>
      </c>
      <c r="T307" s="142">
        <v>2.1</v>
      </c>
      <c r="U307" s="142">
        <v>1.3380000000000001</v>
      </c>
      <c r="V307" s="142">
        <v>15</v>
      </c>
      <c r="W307" s="142">
        <v>15</v>
      </c>
      <c r="X307" s="142">
        <v>18.989999999999998</v>
      </c>
      <c r="Y307" s="142">
        <v>-0.20910000000000001</v>
      </c>
      <c r="Z307" s="142">
        <v>-0.20910000000000001</v>
      </c>
      <c r="AA307" s="142">
        <v>-0.26150000000000001</v>
      </c>
      <c r="AB307" s="142" t="s">
        <v>46</v>
      </c>
      <c r="AC307" s="142">
        <v>28</v>
      </c>
      <c r="AD307" s="143">
        <v>1.4859953853764374E-5</v>
      </c>
      <c r="AE307" s="142">
        <v>3.6999999999999998E-2</v>
      </c>
      <c r="AF307" s="142">
        <v>3.13</v>
      </c>
      <c r="AG307" s="142">
        <v>3.64</v>
      </c>
      <c r="AH307" s="148">
        <v>2.1999999999999998E-18</v>
      </c>
      <c r="AI307" s="145"/>
      <c r="AJ307" s="146">
        <f t="shared" si="19"/>
        <v>0</v>
      </c>
      <c r="AN307" s="106"/>
      <c r="AO307" s="106"/>
    </row>
    <row r="308" spans="1:41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1.3489</v>
      </c>
      <c r="K308" s="142">
        <v>0.25</v>
      </c>
      <c r="L308" s="142">
        <v>6.2700000000000006E-2</v>
      </c>
      <c r="M308" s="142">
        <v>5.75</v>
      </c>
      <c r="N308" s="142">
        <v>5.75</v>
      </c>
      <c r="O308" s="142">
        <v>7.3079999999999998</v>
      </c>
      <c r="P308" s="142">
        <v>81</v>
      </c>
      <c r="Q308" s="142">
        <v>81</v>
      </c>
      <c r="R308" s="142">
        <v>117</v>
      </c>
      <c r="S308" s="142">
        <v>2.1</v>
      </c>
      <c r="T308" s="142">
        <v>2.1</v>
      </c>
      <c r="U308" s="142">
        <v>1.3380000000000001</v>
      </c>
      <c r="V308" s="142">
        <v>15</v>
      </c>
      <c r="W308" s="142">
        <v>15</v>
      </c>
      <c r="X308" s="142">
        <v>18.989999999999998</v>
      </c>
      <c r="Y308" s="142">
        <v>-0.20910000000000001</v>
      </c>
      <c r="Z308" s="142">
        <v>-0.20910000000000001</v>
      </c>
      <c r="AA308" s="142">
        <v>-0.26150000000000001</v>
      </c>
      <c r="AB308" s="142" t="s">
        <v>47</v>
      </c>
      <c r="AC308" s="142">
        <v>16.04</v>
      </c>
      <c r="AD308" s="143">
        <v>1.6328551327402565E-5</v>
      </c>
      <c r="AE308" s="142">
        <v>1.0999999999999999E-2</v>
      </c>
      <c r="AF308" s="142">
        <v>3.25</v>
      </c>
      <c r="AG308" s="142">
        <v>3.8</v>
      </c>
      <c r="AH308" s="148">
        <v>2.2400000000000001E-25</v>
      </c>
      <c r="AI308" s="145"/>
      <c r="AJ308" s="146">
        <f t="shared" si="19"/>
        <v>0</v>
      </c>
      <c r="AN308" s="106"/>
      <c r="AO308" s="106"/>
    </row>
    <row r="309" spans="1:41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1.3489</v>
      </c>
      <c r="K309" s="142">
        <v>0.25</v>
      </c>
      <c r="L309" s="142">
        <v>6.2700000000000006E-2</v>
      </c>
      <c r="M309" s="142">
        <v>5.75</v>
      </c>
      <c r="N309" s="142">
        <v>5.75</v>
      </c>
      <c r="O309" s="142">
        <v>7.3079999999999998</v>
      </c>
      <c r="P309" s="142">
        <v>81</v>
      </c>
      <c r="Q309" s="142">
        <v>81</v>
      </c>
      <c r="R309" s="142">
        <v>117</v>
      </c>
      <c r="S309" s="142">
        <v>2.1</v>
      </c>
      <c r="T309" s="142">
        <v>2.1</v>
      </c>
      <c r="U309" s="142">
        <v>1.3380000000000001</v>
      </c>
      <c r="V309" s="142">
        <v>15</v>
      </c>
      <c r="W309" s="142">
        <v>15</v>
      </c>
      <c r="X309" s="142">
        <v>18.989999999999998</v>
      </c>
      <c r="Y309" s="142">
        <v>-0.20910000000000001</v>
      </c>
      <c r="Z309" s="142">
        <v>-0.20910000000000001</v>
      </c>
      <c r="AA309" s="142">
        <v>-0.26150000000000001</v>
      </c>
      <c r="AB309" s="142" t="s">
        <v>48</v>
      </c>
      <c r="AC309" s="142">
        <v>28.05</v>
      </c>
      <c r="AD309" s="142">
        <v>8.597859657763983E-6</v>
      </c>
      <c r="AE309" s="142">
        <v>8.6999999999999994E-2</v>
      </c>
      <c r="AF309" s="142">
        <v>3.59</v>
      </c>
      <c r="AG309" s="142">
        <v>3.9</v>
      </c>
      <c r="AH309" s="148">
        <v>2.2399999999999999E-24</v>
      </c>
      <c r="AI309" s="145"/>
      <c r="AJ309" s="149">
        <f t="shared" si="19"/>
        <v>0</v>
      </c>
      <c r="AN309" s="106"/>
      <c r="AO309" s="106"/>
    </row>
    <row r="310" spans="1:41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1.3489</v>
      </c>
      <c r="K310" s="142">
        <v>0.25</v>
      </c>
      <c r="L310" s="142">
        <v>6.2700000000000006E-2</v>
      </c>
      <c r="M310" s="142">
        <v>5.75</v>
      </c>
      <c r="N310" s="142">
        <v>5.75</v>
      </c>
      <c r="O310" s="142">
        <v>7.3079999999999998</v>
      </c>
      <c r="P310" s="142">
        <v>81</v>
      </c>
      <c r="Q310" s="142">
        <v>81</v>
      </c>
      <c r="R310" s="142">
        <v>117</v>
      </c>
      <c r="S310" s="142">
        <v>2.1</v>
      </c>
      <c r="T310" s="142">
        <v>2.1</v>
      </c>
      <c r="U310" s="142">
        <v>1.3380000000000001</v>
      </c>
      <c r="V310" s="142">
        <v>15</v>
      </c>
      <c r="W310" s="142">
        <v>15</v>
      </c>
      <c r="X310" s="142">
        <v>18.989999999999998</v>
      </c>
      <c r="Y310" s="142">
        <v>-0.20910000000000001</v>
      </c>
      <c r="Z310" s="142">
        <v>-0.20910000000000001</v>
      </c>
      <c r="AA310" s="142">
        <v>-0.26150000000000001</v>
      </c>
      <c r="AB310" s="142" t="s">
        <v>49</v>
      </c>
      <c r="AC310" s="142">
        <v>30.07</v>
      </c>
      <c r="AD310" s="142">
        <v>7.4674534117532306E-6</v>
      </c>
      <c r="AE310" s="142">
        <v>9.9000000000000005E-2</v>
      </c>
      <c r="AF310" s="142">
        <v>3.72</v>
      </c>
      <c r="AG310" s="142">
        <v>4</v>
      </c>
      <c r="AH310" s="148">
        <v>2.0499999999999999E-25</v>
      </c>
      <c r="AI310" s="145"/>
      <c r="AJ310" s="149">
        <f t="shared" si="19"/>
        <v>0</v>
      </c>
      <c r="AN310" s="106"/>
      <c r="AO310" s="106"/>
    </row>
    <row r="311" spans="1:41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1.3489</v>
      </c>
      <c r="K311" s="142">
        <v>0.25</v>
      </c>
      <c r="L311" s="142">
        <v>6.2700000000000006E-2</v>
      </c>
      <c r="M311" s="142">
        <v>5.75</v>
      </c>
      <c r="N311" s="142">
        <v>5.75</v>
      </c>
      <c r="O311" s="142">
        <v>7.3079999999999998</v>
      </c>
      <c r="P311" s="142">
        <v>81</v>
      </c>
      <c r="Q311" s="142">
        <v>81</v>
      </c>
      <c r="R311" s="142">
        <v>117</v>
      </c>
      <c r="S311" s="142">
        <v>2.1</v>
      </c>
      <c r="T311" s="142">
        <v>2.1</v>
      </c>
      <c r="U311" s="142">
        <v>1.3380000000000001</v>
      </c>
      <c r="V311" s="142">
        <v>15</v>
      </c>
      <c r="W311" s="142">
        <v>15</v>
      </c>
      <c r="X311" s="142">
        <v>18.989999999999998</v>
      </c>
      <c r="Y311" s="142">
        <v>-0.20910000000000001</v>
      </c>
      <c r="Z311" s="142">
        <v>-0.20910000000000001</v>
      </c>
      <c r="AA311" s="142">
        <v>-0.26150000000000001</v>
      </c>
      <c r="AB311" s="142" t="s">
        <v>50</v>
      </c>
      <c r="AC311" s="142">
        <v>42.08</v>
      </c>
      <c r="AD311" s="142">
        <v>4.9578486170417476E-6</v>
      </c>
      <c r="AE311" s="142">
        <v>0.14199999999999999</v>
      </c>
      <c r="AF311" s="142">
        <v>4.03</v>
      </c>
      <c r="AG311" s="142">
        <v>4.5</v>
      </c>
      <c r="AH311" s="148">
        <v>7.2999999999999996E-28</v>
      </c>
      <c r="AI311" s="145"/>
      <c r="AJ311" s="149">
        <f t="shared" si="19"/>
        <v>0</v>
      </c>
      <c r="AN311" s="106"/>
      <c r="AO311" s="106"/>
    </row>
    <row r="312" spans="1:41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1.3489</v>
      </c>
      <c r="K312" s="142">
        <v>0.25</v>
      </c>
      <c r="L312" s="142">
        <v>6.2700000000000006E-2</v>
      </c>
      <c r="M312" s="142">
        <v>5.75</v>
      </c>
      <c r="N312" s="142">
        <v>5.75</v>
      </c>
      <c r="O312" s="142">
        <v>7.3079999999999998</v>
      </c>
      <c r="P312" s="142">
        <v>81</v>
      </c>
      <c r="Q312" s="142">
        <v>81</v>
      </c>
      <c r="R312" s="142">
        <v>117</v>
      </c>
      <c r="S312" s="142">
        <v>2.1</v>
      </c>
      <c r="T312" s="142">
        <v>2.1</v>
      </c>
      <c r="U312" s="142">
        <v>1.3380000000000001</v>
      </c>
      <c r="V312" s="142">
        <v>15</v>
      </c>
      <c r="W312" s="142">
        <v>15</v>
      </c>
      <c r="X312" s="142">
        <v>18.989999999999998</v>
      </c>
      <c r="Y312" s="142">
        <v>-0.20910000000000001</v>
      </c>
      <c r="Z312" s="142">
        <v>-0.20910000000000001</v>
      </c>
      <c r="AA312" s="142">
        <v>-0.26150000000000001</v>
      </c>
      <c r="AB312" s="142" t="s">
        <v>51</v>
      </c>
      <c r="AC312" s="142">
        <v>44.1</v>
      </c>
      <c r="AD312" s="142">
        <v>4.5187843755253608E-6</v>
      </c>
      <c r="AE312" s="142">
        <v>0.152</v>
      </c>
      <c r="AF312" s="142">
        <v>4.16</v>
      </c>
      <c r="AG312" s="142">
        <v>4.3</v>
      </c>
      <c r="AH312" s="148">
        <v>2.0000000000000002E-31</v>
      </c>
      <c r="AI312" s="145"/>
      <c r="AJ312" s="149">
        <f t="shared" si="19"/>
        <v>0</v>
      </c>
      <c r="AN312" s="106"/>
      <c r="AO312" s="106"/>
    </row>
    <row r="313" spans="1:41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1.3489</v>
      </c>
      <c r="K313" s="142">
        <v>0.25</v>
      </c>
      <c r="L313" s="142">
        <v>6.2700000000000006E-2</v>
      </c>
      <c r="M313" s="142">
        <v>5.75</v>
      </c>
      <c r="N313" s="142">
        <v>5.75</v>
      </c>
      <c r="O313" s="142">
        <v>7.3079999999999998</v>
      </c>
      <c r="P313" s="142">
        <v>81</v>
      </c>
      <c r="Q313" s="142">
        <v>81</v>
      </c>
      <c r="R313" s="142">
        <v>117</v>
      </c>
      <c r="S313" s="142">
        <v>2.1</v>
      </c>
      <c r="T313" s="142">
        <v>2.1</v>
      </c>
      <c r="U313" s="142">
        <v>1.3380000000000001</v>
      </c>
      <c r="V313" s="142">
        <v>15</v>
      </c>
      <c r="W313" s="142">
        <v>15</v>
      </c>
      <c r="X313" s="142">
        <v>18.989999999999998</v>
      </c>
      <c r="Y313" s="142">
        <v>-0.20910000000000001</v>
      </c>
      <c r="Z313" s="142">
        <v>-0.20910000000000001</v>
      </c>
      <c r="AA313" s="142">
        <v>-0.26150000000000001</v>
      </c>
      <c r="AB313" s="142" t="s">
        <v>52</v>
      </c>
      <c r="AC313" s="142">
        <v>58.12</v>
      </c>
      <c r="AD313" s="142">
        <v>2.9135357642312415E-6</v>
      </c>
      <c r="AE313" s="142">
        <v>0.2</v>
      </c>
      <c r="AF313" s="142">
        <v>4.5199999999999996</v>
      </c>
      <c r="AG313" s="142">
        <v>4.5</v>
      </c>
      <c r="AH313" s="144"/>
      <c r="AI313" s="145"/>
      <c r="AJ313" s="149">
        <f t="shared" si="19"/>
        <v>0</v>
      </c>
      <c r="AN313" s="106"/>
      <c r="AO313" s="106"/>
    </row>
    <row r="314" spans="1:41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1.3489</v>
      </c>
      <c r="K314" s="142">
        <v>0.25</v>
      </c>
      <c r="L314" s="142">
        <v>6.2700000000000006E-2</v>
      </c>
      <c r="M314" s="142">
        <v>5.75</v>
      </c>
      <c r="N314" s="142">
        <v>5.75</v>
      </c>
      <c r="O314" s="142">
        <v>7.3079999999999998</v>
      </c>
      <c r="P314" s="142">
        <v>81</v>
      </c>
      <c r="Q314" s="142">
        <v>81</v>
      </c>
      <c r="R314" s="142">
        <v>117</v>
      </c>
      <c r="S314" s="142">
        <v>2.1</v>
      </c>
      <c r="T314" s="142">
        <v>2.1</v>
      </c>
      <c r="U314" s="142">
        <v>1.3380000000000001</v>
      </c>
      <c r="V314" s="142">
        <v>15</v>
      </c>
      <c r="W314" s="142">
        <v>15</v>
      </c>
      <c r="X314" s="142">
        <v>18.989999999999998</v>
      </c>
      <c r="Y314" s="142">
        <v>-0.20910000000000001</v>
      </c>
      <c r="Z314" s="142">
        <v>-0.20910000000000001</v>
      </c>
      <c r="AA314" s="142">
        <v>-0.26150000000000001</v>
      </c>
      <c r="AB314" s="142" t="s">
        <v>58</v>
      </c>
      <c r="AC314" s="142">
        <v>58.12</v>
      </c>
      <c r="AD314" s="142">
        <v>3.1459786150702568E-6</v>
      </c>
      <c r="AE314" s="142">
        <v>0.183</v>
      </c>
      <c r="AF314" s="142">
        <v>4.8</v>
      </c>
      <c r="AG314" s="142">
        <v>4.42</v>
      </c>
      <c r="AH314" s="144"/>
      <c r="AI314" s="145"/>
      <c r="AJ314" s="149">
        <f t="shared" si="19"/>
        <v>0</v>
      </c>
      <c r="AN314" s="106"/>
      <c r="AO314" s="106"/>
    </row>
    <row r="315" spans="1:41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ref="E315:E326" si="21">D315/C315</f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1.3519000000000001</v>
      </c>
      <c r="K315" s="142">
        <v>0.25</v>
      </c>
      <c r="L315" s="142">
        <v>6.2700000000000006E-2</v>
      </c>
      <c r="M315" s="142">
        <v>5.75</v>
      </c>
      <c r="N315" s="142">
        <v>5.75</v>
      </c>
      <c r="O315" s="142">
        <v>7.3079999999999998</v>
      </c>
      <c r="P315" s="152">
        <v>81</v>
      </c>
      <c r="Q315" s="152">
        <v>81</v>
      </c>
      <c r="R315" s="152">
        <v>117</v>
      </c>
      <c r="S315" s="152">
        <v>2.1</v>
      </c>
      <c r="T315" s="152">
        <v>2.1</v>
      </c>
      <c r="U315" s="152">
        <v>1.3380000000000001</v>
      </c>
      <c r="V315" s="152">
        <v>15</v>
      </c>
      <c r="W315" s="152">
        <v>15</v>
      </c>
      <c r="X315" s="152">
        <v>18.989999999999998</v>
      </c>
      <c r="Y315" s="152">
        <v>-0.2051</v>
      </c>
      <c r="Z315" s="152">
        <v>-0.2051</v>
      </c>
      <c r="AA315" s="152">
        <v>-0.26100000000000001</v>
      </c>
      <c r="AB315" s="152" t="s">
        <v>42</v>
      </c>
      <c r="AC315" s="152">
        <v>4.0019999999999998</v>
      </c>
      <c r="AD315" s="153">
        <v>1.213598928416634E-4</v>
      </c>
      <c r="AE315" s="152">
        <v>-0.39</v>
      </c>
      <c r="AF315" s="152">
        <v>2.66</v>
      </c>
      <c r="AG315" s="152">
        <v>2.6</v>
      </c>
      <c r="AH315" s="154">
        <v>2.8000000000000002E-10</v>
      </c>
      <c r="AI315" s="155"/>
      <c r="AJ315" s="156">
        <f t="shared" ref="AJ315:AJ326" si="22">AH315*10000*(AI315)*10000000000</f>
        <v>0</v>
      </c>
      <c r="AN315"/>
      <c r="AO315"/>
    </row>
    <row r="316" spans="1:41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1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1.3519000000000001</v>
      </c>
      <c r="K316" s="142">
        <v>0.25</v>
      </c>
      <c r="L316" s="142">
        <v>6.2700000000000006E-2</v>
      </c>
      <c r="M316" s="142">
        <v>5.75</v>
      </c>
      <c r="N316" s="142">
        <v>5.75</v>
      </c>
      <c r="O316" s="142">
        <v>7.3079999999999998</v>
      </c>
      <c r="P316" s="142">
        <v>81</v>
      </c>
      <c r="Q316" s="142">
        <v>81</v>
      </c>
      <c r="R316" s="142">
        <v>117</v>
      </c>
      <c r="S316" s="142">
        <v>2.1</v>
      </c>
      <c r="T316" s="142">
        <v>2.1</v>
      </c>
      <c r="U316" s="142">
        <v>1.3380000000000001</v>
      </c>
      <c r="V316" s="142">
        <v>15</v>
      </c>
      <c r="W316" s="142">
        <v>15</v>
      </c>
      <c r="X316" s="142">
        <v>18.989999999999998</v>
      </c>
      <c r="Y316" s="142">
        <v>-0.2051</v>
      </c>
      <c r="Z316" s="142">
        <v>-0.2051</v>
      </c>
      <c r="AA316" s="142">
        <v>-0.26100000000000001</v>
      </c>
      <c r="AB316" s="142" t="s">
        <v>43</v>
      </c>
      <c r="AC316" s="142">
        <v>2.0099999999999998</v>
      </c>
      <c r="AD316" s="143">
        <v>1.0828692705685033E-4</v>
      </c>
      <c r="AE316" s="142">
        <v>-0.217</v>
      </c>
      <c r="AF316" s="142">
        <v>3.13</v>
      </c>
      <c r="AG316" s="142">
        <v>2.89</v>
      </c>
      <c r="AH316" s="144">
        <v>1.4399999999999999E-12</v>
      </c>
      <c r="AI316" s="145"/>
      <c r="AJ316" s="146">
        <f t="shared" si="22"/>
        <v>0</v>
      </c>
      <c r="AN316"/>
      <c r="AO316"/>
    </row>
    <row r="317" spans="1:41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1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1.3519000000000001</v>
      </c>
      <c r="K317" s="142">
        <v>0.25</v>
      </c>
      <c r="L317" s="142">
        <v>6.2700000000000006E-2</v>
      </c>
      <c r="M317" s="142">
        <v>5.75</v>
      </c>
      <c r="N317" s="142">
        <v>5.75</v>
      </c>
      <c r="O317" s="142">
        <v>7.3079999999999998</v>
      </c>
      <c r="P317" s="142">
        <v>81</v>
      </c>
      <c r="Q317" s="142">
        <v>81</v>
      </c>
      <c r="R317" s="142">
        <v>117</v>
      </c>
      <c r="S317" s="142">
        <v>2.1</v>
      </c>
      <c r="T317" s="142">
        <v>2.1</v>
      </c>
      <c r="U317" s="142">
        <v>1.3380000000000001</v>
      </c>
      <c r="V317" s="142">
        <v>15</v>
      </c>
      <c r="W317" s="142">
        <v>15</v>
      </c>
      <c r="X317" s="142">
        <v>18.989999999999998</v>
      </c>
      <c r="Y317" s="142">
        <v>-0.2051</v>
      </c>
      <c r="Z317" s="142">
        <v>-0.2051</v>
      </c>
      <c r="AA317" s="142">
        <v>-0.26100000000000001</v>
      </c>
      <c r="AB317" s="142" t="s">
        <v>44</v>
      </c>
      <c r="AC317" s="142">
        <v>31.998999999999999</v>
      </c>
      <c r="AD317" s="143">
        <v>1.5402755908922099E-5</v>
      </c>
      <c r="AE317" s="142">
        <v>2.1999999999999999E-2</v>
      </c>
      <c r="AF317" s="142">
        <v>2.94</v>
      </c>
      <c r="AG317" s="142">
        <v>3.46</v>
      </c>
      <c r="AH317" s="144">
        <v>1.6699999999999999E-15</v>
      </c>
      <c r="AI317" s="145"/>
      <c r="AJ317" s="146">
        <f t="shared" si="22"/>
        <v>0</v>
      </c>
      <c r="AN317"/>
      <c r="AO317"/>
    </row>
    <row r="318" spans="1:41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1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1.3519000000000001</v>
      </c>
      <c r="K318" s="142">
        <v>0.25</v>
      </c>
      <c r="L318" s="142">
        <v>6.2700000000000006E-2</v>
      </c>
      <c r="M318" s="142">
        <v>5.75</v>
      </c>
      <c r="N318" s="142">
        <v>5.75</v>
      </c>
      <c r="O318" s="142">
        <v>7.3079999999999998</v>
      </c>
      <c r="P318" s="142">
        <v>81</v>
      </c>
      <c r="Q318" s="142">
        <v>81</v>
      </c>
      <c r="R318" s="142">
        <v>117</v>
      </c>
      <c r="S318" s="142">
        <v>2.1</v>
      </c>
      <c r="T318" s="142">
        <v>2.1</v>
      </c>
      <c r="U318" s="142">
        <v>1.3380000000000001</v>
      </c>
      <c r="V318" s="142">
        <v>15</v>
      </c>
      <c r="W318" s="142">
        <v>15</v>
      </c>
      <c r="X318" s="142">
        <v>18.989999999999998</v>
      </c>
      <c r="Y318" s="142">
        <v>-0.2051</v>
      </c>
      <c r="Z318" s="142">
        <v>-0.2051</v>
      </c>
      <c r="AA318" s="142">
        <v>-0.26100000000000001</v>
      </c>
      <c r="AB318" s="142" t="s">
        <v>45</v>
      </c>
      <c r="AC318" s="142">
        <v>44.01</v>
      </c>
      <c r="AD318" s="143">
        <v>8.9625087063364713E-6</v>
      </c>
      <c r="AE318" s="142">
        <v>0.22500000000000001</v>
      </c>
      <c r="AF318" s="142">
        <v>3.24</v>
      </c>
      <c r="AG318" s="142">
        <v>3.3</v>
      </c>
      <c r="AH318" s="144">
        <v>2.4199999999999999E-15</v>
      </c>
      <c r="AI318" s="145"/>
      <c r="AJ318" s="146">
        <f t="shared" si="22"/>
        <v>0</v>
      </c>
      <c r="AN318"/>
      <c r="AO318"/>
    </row>
    <row r="319" spans="1:41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1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1.3519000000000001</v>
      </c>
      <c r="K319" s="142">
        <v>0.25</v>
      </c>
      <c r="L319" s="142">
        <v>6.2700000000000006E-2</v>
      </c>
      <c r="M319" s="142">
        <v>5.75</v>
      </c>
      <c r="N319" s="142">
        <v>5.75</v>
      </c>
      <c r="O319" s="142">
        <v>7.3079999999999998</v>
      </c>
      <c r="P319" s="142">
        <v>81</v>
      </c>
      <c r="Q319" s="142">
        <v>81</v>
      </c>
      <c r="R319" s="142">
        <v>117</v>
      </c>
      <c r="S319" s="142">
        <v>2.1</v>
      </c>
      <c r="T319" s="142">
        <v>2.1</v>
      </c>
      <c r="U319" s="142">
        <v>1.3380000000000001</v>
      </c>
      <c r="V319" s="142">
        <v>15</v>
      </c>
      <c r="W319" s="142">
        <v>15</v>
      </c>
      <c r="X319" s="142">
        <v>18.989999999999998</v>
      </c>
      <c r="Y319" s="142">
        <v>-0.2051</v>
      </c>
      <c r="Z319" s="142">
        <v>-0.2051</v>
      </c>
      <c r="AA319" s="142">
        <v>-0.26100000000000001</v>
      </c>
      <c r="AB319" s="142" t="s">
        <v>46</v>
      </c>
      <c r="AC319" s="142">
        <v>28</v>
      </c>
      <c r="AD319" s="143">
        <v>1.4859953853764374E-5</v>
      </c>
      <c r="AE319" s="142">
        <v>3.6999999999999998E-2</v>
      </c>
      <c r="AF319" s="142">
        <v>3.13</v>
      </c>
      <c r="AG319" s="142">
        <v>3.64</v>
      </c>
      <c r="AH319" s="148">
        <v>5.9999999999999997E-18</v>
      </c>
      <c r="AI319" s="145"/>
      <c r="AJ319" s="146">
        <f t="shared" si="22"/>
        <v>0</v>
      </c>
      <c r="AN319"/>
      <c r="AO319"/>
    </row>
    <row r="320" spans="1:41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1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1.3519000000000001</v>
      </c>
      <c r="K320" s="142">
        <v>0.25</v>
      </c>
      <c r="L320" s="142">
        <v>6.2700000000000006E-2</v>
      </c>
      <c r="M320" s="142">
        <v>5.75</v>
      </c>
      <c r="N320" s="142">
        <v>5.75</v>
      </c>
      <c r="O320" s="142">
        <v>7.3079999999999998</v>
      </c>
      <c r="P320" s="142">
        <v>81</v>
      </c>
      <c r="Q320" s="142">
        <v>81</v>
      </c>
      <c r="R320" s="142">
        <v>117</v>
      </c>
      <c r="S320" s="142">
        <v>2.1</v>
      </c>
      <c r="T320" s="142">
        <v>2.1</v>
      </c>
      <c r="U320" s="142">
        <v>1.3380000000000001</v>
      </c>
      <c r="V320" s="142">
        <v>15</v>
      </c>
      <c r="W320" s="142">
        <v>15</v>
      </c>
      <c r="X320" s="142">
        <v>18.989999999999998</v>
      </c>
      <c r="Y320" s="142">
        <v>-0.2051</v>
      </c>
      <c r="Z320" s="142">
        <v>-0.2051</v>
      </c>
      <c r="AA320" s="142">
        <v>-0.26100000000000001</v>
      </c>
      <c r="AB320" s="142" t="s">
        <v>47</v>
      </c>
      <c r="AC320" s="142">
        <v>16.04</v>
      </c>
      <c r="AD320" s="143">
        <v>1.6328551327402565E-5</v>
      </c>
      <c r="AE320" s="142">
        <v>1.0999999999999999E-2</v>
      </c>
      <c r="AF320" s="142">
        <v>3.25</v>
      </c>
      <c r="AG320" s="142">
        <v>3.8</v>
      </c>
      <c r="AH320" s="148">
        <v>4.5699999999999996E-22</v>
      </c>
      <c r="AI320" s="145"/>
      <c r="AJ320" s="146">
        <f t="shared" si="22"/>
        <v>0</v>
      </c>
      <c r="AN320"/>
      <c r="AO320"/>
    </row>
    <row r="321" spans="1:41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1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1.3519000000000001</v>
      </c>
      <c r="K321" s="142">
        <v>0.25</v>
      </c>
      <c r="L321" s="142">
        <v>6.2700000000000006E-2</v>
      </c>
      <c r="M321" s="142">
        <v>5.75</v>
      </c>
      <c r="N321" s="142">
        <v>5.75</v>
      </c>
      <c r="O321" s="142">
        <v>7.3079999999999998</v>
      </c>
      <c r="P321" s="142">
        <v>81</v>
      </c>
      <c r="Q321" s="142">
        <v>81</v>
      </c>
      <c r="R321" s="142">
        <v>117</v>
      </c>
      <c r="S321" s="142">
        <v>2.1</v>
      </c>
      <c r="T321" s="142">
        <v>2.1</v>
      </c>
      <c r="U321" s="142">
        <v>1.3380000000000001</v>
      </c>
      <c r="V321" s="142">
        <v>15</v>
      </c>
      <c r="W321" s="142">
        <v>15</v>
      </c>
      <c r="X321" s="142">
        <v>18.989999999999998</v>
      </c>
      <c r="Y321" s="142">
        <v>-0.2051</v>
      </c>
      <c r="Z321" s="142">
        <v>-0.2051</v>
      </c>
      <c r="AA321" s="142">
        <v>-0.26100000000000001</v>
      </c>
      <c r="AB321" s="142" t="s">
        <v>48</v>
      </c>
      <c r="AC321" s="142">
        <v>28.05</v>
      </c>
      <c r="AD321" s="142">
        <v>8.597859657763983E-6</v>
      </c>
      <c r="AE321" s="142">
        <v>8.6999999999999994E-2</v>
      </c>
      <c r="AF321" s="142">
        <v>3.59</v>
      </c>
      <c r="AG321" s="142">
        <v>3.9</v>
      </c>
      <c r="AH321" s="148">
        <v>4.6499999999999998E-23</v>
      </c>
      <c r="AI321" s="145"/>
      <c r="AJ321" s="149">
        <f t="shared" si="22"/>
        <v>0</v>
      </c>
      <c r="AN321"/>
      <c r="AO321"/>
    </row>
    <row r="322" spans="1:41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1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1.3519000000000001</v>
      </c>
      <c r="K322" s="142">
        <v>0.25</v>
      </c>
      <c r="L322" s="142">
        <v>6.2700000000000006E-2</v>
      </c>
      <c r="M322" s="142">
        <v>5.75</v>
      </c>
      <c r="N322" s="142">
        <v>5.75</v>
      </c>
      <c r="O322" s="142">
        <v>7.3079999999999998</v>
      </c>
      <c r="P322" s="142">
        <v>81</v>
      </c>
      <c r="Q322" s="142">
        <v>81</v>
      </c>
      <c r="R322" s="142">
        <v>117</v>
      </c>
      <c r="S322" s="142">
        <v>2.1</v>
      </c>
      <c r="T322" s="142">
        <v>2.1</v>
      </c>
      <c r="U322" s="142">
        <v>1.3380000000000001</v>
      </c>
      <c r="V322" s="142">
        <v>15</v>
      </c>
      <c r="W322" s="142">
        <v>15</v>
      </c>
      <c r="X322" s="142">
        <v>18.989999999999998</v>
      </c>
      <c r="Y322" s="142">
        <v>-0.2051</v>
      </c>
      <c r="Z322" s="142">
        <v>-0.2051</v>
      </c>
      <c r="AA322" s="142">
        <v>-0.26100000000000001</v>
      </c>
      <c r="AB322" s="142" t="s">
        <v>49</v>
      </c>
      <c r="AC322" s="142">
        <v>30.07</v>
      </c>
      <c r="AD322" s="142">
        <v>7.4674534117532306E-6</v>
      </c>
      <c r="AE322" s="142">
        <v>9.9000000000000005E-2</v>
      </c>
      <c r="AF322" s="142">
        <v>3.72</v>
      </c>
      <c r="AG322" s="142">
        <v>4</v>
      </c>
      <c r="AH322" s="148">
        <v>3.8000000000000003E-24</v>
      </c>
      <c r="AI322" s="145"/>
      <c r="AJ322" s="149">
        <f t="shared" si="22"/>
        <v>0</v>
      </c>
      <c r="AN322"/>
      <c r="AO322"/>
    </row>
    <row r="323" spans="1:41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si="21"/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1.3519000000000001</v>
      </c>
      <c r="K323" s="142">
        <v>0.25</v>
      </c>
      <c r="L323" s="142">
        <v>6.2700000000000006E-2</v>
      </c>
      <c r="M323" s="142">
        <v>5.75</v>
      </c>
      <c r="N323" s="142">
        <v>5.75</v>
      </c>
      <c r="O323" s="142">
        <v>7.3079999999999998</v>
      </c>
      <c r="P323" s="142">
        <v>81</v>
      </c>
      <c r="Q323" s="142">
        <v>81</v>
      </c>
      <c r="R323" s="142">
        <v>117</v>
      </c>
      <c r="S323" s="142">
        <v>2.1</v>
      </c>
      <c r="T323" s="142">
        <v>2.1</v>
      </c>
      <c r="U323" s="142">
        <v>1.3380000000000001</v>
      </c>
      <c r="V323" s="142">
        <v>15</v>
      </c>
      <c r="W323" s="142">
        <v>15</v>
      </c>
      <c r="X323" s="142">
        <v>18.989999999999998</v>
      </c>
      <c r="Y323" s="142">
        <v>-0.2051</v>
      </c>
      <c r="Z323" s="142">
        <v>-0.2051</v>
      </c>
      <c r="AA323" s="142">
        <v>-0.26100000000000001</v>
      </c>
      <c r="AB323" s="142" t="s">
        <v>50</v>
      </c>
      <c r="AC323" s="142">
        <v>42.08</v>
      </c>
      <c r="AD323" s="142">
        <v>4.9578486170417476E-6</v>
      </c>
      <c r="AE323" s="142">
        <v>0.14199999999999999</v>
      </c>
      <c r="AF323" s="142">
        <v>4.03</v>
      </c>
      <c r="AG323" s="142">
        <v>4.5</v>
      </c>
      <c r="AH323" s="148">
        <v>1.0400000000000001E-26</v>
      </c>
      <c r="AI323" s="145"/>
      <c r="AJ323" s="149">
        <f t="shared" si="22"/>
        <v>0</v>
      </c>
      <c r="AN323"/>
      <c r="AO323"/>
    </row>
    <row r="324" spans="1:41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1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1.3519000000000001</v>
      </c>
      <c r="K324" s="142">
        <v>0.25</v>
      </c>
      <c r="L324" s="142">
        <v>6.2700000000000006E-2</v>
      </c>
      <c r="M324" s="142">
        <v>5.75</v>
      </c>
      <c r="N324" s="142">
        <v>5.75</v>
      </c>
      <c r="O324" s="142">
        <v>7.3079999999999998</v>
      </c>
      <c r="P324" s="142">
        <v>81</v>
      </c>
      <c r="Q324" s="142">
        <v>81</v>
      </c>
      <c r="R324" s="142">
        <v>117</v>
      </c>
      <c r="S324" s="142">
        <v>2.1</v>
      </c>
      <c r="T324" s="142">
        <v>2.1</v>
      </c>
      <c r="U324" s="142">
        <v>1.3380000000000001</v>
      </c>
      <c r="V324" s="142">
        <v>15</v>
      </c>
      <c r="W324" s="142">
        <v>15</v>
      </c>
      <c r="X324" s="142">
        <v>18.989999999999998</v>
      </c>
      <c r="Y324" s="142">
        <v>-0.2051</v>
      </c>
      <c r="Z324" s="142">
        <v>-0.2051</v>
      </c>
      <c r="AA324" s="142">
        <v>-0.26100000000000001</v>
      </c>
      <c r="AB324" s="142" t="s">
        <v>51</v>
      </c>
      <c r="AC324" s="142">
        <v>44.1</v>
      </c>
      <c r="AD324" s="142">
        <v>4.5187843755253608E-6</v>
      </c>
      <c r="AE324" s="142">
        <v>0.152</v>
      </c>
      <c r="AF324" s="142">
        <v>4.16</v>
      </c>
      <c r="AG324" s="142">
        <v>4.3</v>
      </c>
      <c r="AH324" s="148">
        <v>3.1400000000000003E-29</v>
      </c>
      <c r="AI324" s="145"/>
      <c r="AJ324" s="149">
        <f t="shared" si="22"/>
        <v>0</v>
      </c>
      <c r="AN324"/>
      <c r="AO324"/>
    </row>
    <row r="325" spans="1:41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1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1.3519000000000001</v>
      </c>
      <c r="K325" s="142">
        <v>0.25</v>
      </c>
      <c r="L325" s="142">
        <v>6.2700000000000006E-2</v>
      </c>
      <c r="M325" s="142">
        <v>5.75</v>
      </c>
      <c r="N325" s="142">
        <v>5.75</v>
      </c>
      <c r="O325" s="142">
        <v>7.3079999999999998</v>
      </c>
      <c r="P325" s="142">
        <v>81</v>
      </c>
      <c r="Q325" s="142">
        <v>81</v>
      </c>
      <c r="R325" s="142">
        <v>117</v>
      </c>
      <c r="S325" s="142">
        <v>2.1</v>
      </c>
      <c r="T325" s="142">
        <v>2.1</v>
      </c>
      <c r="U325" s="142">
        <v>1.3380000000000001</v>
      </c>
      <c r="V325" s="142">
        <v>15</v>
      </c>
      <c r="W325" s="142">
        <v>15</v>
      </c>
      <c r="X325" s="142">
        <v>18.989999999999998</v>
      </c>
      <c r="Y325" s="142">
        <v>-0.2051</v>
      </c>
      <c r="Z325" s="142">
        <v>-0.2051</v>
      </c>
      <c r="AA325" s="142">
        <v>-0.26100000000000001</v>
      </c>
      <c r="AB325" s="142" t="s">
        <v>52</v>
      </c>
      <c r="AC325" s="142">
        <v>58.12</v>
      </c>
      <c r="AD325" s="142">
        <v>2.9135357642312415E-6</v>
      </c>
      <c r="AE325" s="142">
        <v>0.2</v>
      </c>
      <c r="AF325" s="142">
        <v>4.5199999999999996</v>
      </c>
      <c r="AG325" s="142">
        <v>4.5</v>
      </c>
      <c r="AH325" s="144"/>
      <c r="AI325" s="145"/>
      <c r="AJ325" s="149">
        <f t="shared" si="22"/>
        <v>0</v>
      </c>
      <c r="AN325"/>
      <c r="AO325"/>
    </row>
    <row r="326" spans="1:41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1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1.3519000000000001</v>
      </c>
      <c r="K326" s="142">
        <v>0.25</v>
      </c>
      <c r="L326" s="142">
        <v>6.2700000000000006E-2</v>
      </c>
      <c r="M326" s="142">
        <v>5.75</v>
      </c>
      <c r="N326" s="142">
        <v>5.75</v>
      </c>
      <c r="O326" s="142">
        <v>7.3079999999999998</v>
      </c>
      <c r="P326" s="167">
        <v>81</v>
      </c>
      <c r="Q326" s="167">
        <v>81</v>
      </c>
      <c r="R326" s="167">
        <v>117</v>
      </c>
      <c r="S326" s="167">
        <v>2.1</v>
      </c>
      <c r="T326" s="167">
        <v>2.1</v>
      </c>
      <c r="U326" s="167">
        <v>1.3380000000000001</v>
      </c>
      <c r="V326" s="167">
        <v>15</v>
      </c>
      <c r="W326" s="167">
        <v>15</v>
      </c>
      <c r="X326" s="167">
        <v>18.989999999999998</v>
      </c>
      <c r="Y326" s="167">
        <v>-0.2051</v>
      </c>
      <c r="Z326" s="167">
        <v>-0.2051</v>
      </c>
      <c r="AA326" s="167">
        <v>-0.26100000000000001</v>
      </c>
      <c r="AB326" s="167" t="s">
        <v>58</v>
      </c>
      <c r="AC326" s="167">
        <v>58.12</v>
      </c>
      <c r="AD326" s="167">
        <v>3.1459786150702568E-6</v>
      </c>
      <c r="AE326" s="167">
        <v>0.183</v>
      </c>
      <c r="AF326" s="167">
        <v>4.8</v>
      </c>
      <c r="AG326" s="167">
        <v>4.42</v>
      </c>
      <c r="AH326" s="168"/>
      <c r="AI326" s="169"/>
      <c r="AJ326" s="170">
        <f t="shared" si="22"/>
        <v>0</v>
      </c>
      <c r="AN326"/>
      <c r="AO326"/>
    </row>
    <row r="327" spans="1:41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ref="E327:E350" si="23">D327/C327</f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1.5297000000000001</v>
      </c>
      <c r="K327" s="142">
        <v>0.25</v>
      </c>
      <c r="L327" s="142">
        <v>6.2700000000000006E-2</v>
      </c>
      <c r="M327" s="142">
        <v>5.75</v>
      </c>
      <c r="N327" s="142">
        <v>5.75</v>
      </c>
      <c r="O327" s="142">
        <v>7.3079999999999998</v>
      </c>
      <c r="P327" s="152">
        <v>81</v>
      </c>
      <c r="Q327" s="152">
        <v>81</v>
      </c>
      <c r="R327" s="152">
        <v>117</v>
      </c>
      <c r="S327" s="152">
        <v>2.1</v>
      </c>
      <c r="T327" s="152">
        <v>2.1</v>
      </c>
      <c r="U327" s="152">
        <v>1.3340000000000001</v>
      </c>
      <c r="V327" s="152">
        <v>15</v>
      </c>
      <c r="W327" s="152">
        <v>15</v>
      </c>
      <c r="X327" s="152">
        <v>18.989999999999998</v>
      </c>
      <c r="Y327" s="152">
        <v>-0.1943</v>
      </c>
      <c r="Z327" s="152">
        <v>-0.1943</v>
      </c>
      <c r="AA327" s="152">
        <v>-0.26119999999999999</v>
      </c>
      <c r="AB327" s="152" t="s">
        <v>42</v>
      </c>
      <c r="AC327" s="152">
        <v>4.0019999999999998</v>
      </c>
      <c r="AD327" s="153">
        <v>1.213598928416634E-4</v>
      </c>
      <c r="AE327" s="152">
        <v>-0.39</v>
      </c>
      <c r="AF327" s="152">
        <v>2.66</v>
      </c>
      <c r="AG327" s="152">
        <v>2.6</v>
      </c>
      <c r="AH327" s="154">
        <v>1.7300000000000001E-11</v>
      </c>
      <c r="AI327" s="155"/>
      <c r="AJ327" s="156">
        <f t="shared" ref="AJ327:AJ350" si="24">AH327*10000*(AI327)*10000000000</f>
        <v>0</v>
      </c>
      <c r="AN327"/>
      <c r="AO327"/>
    </row>
    <row r="328" spans="1:41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3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1.5297000000000001</v>
      </c>
      <c r="K328" s="142">
        <v>0.25</v>
      </c>
      <c r="L328" s="142">
        <v>6.2700000000000006E-2</v>
      </c>
      <c r="M328" s="142">
        <v>5.75</v>
      </c>
      <c r="N328" s="142">
        <v>5.75</v>
      </c>
      <c r="O328" s="142">
        <v>7.3079999999999998</v>
      </c>
      <c r="P328" s="142">
        <v>81</v>
      </c>
      <c r="Q328" s="142">
        <v>81</v>
      </c>
      <c r="R328" s="142">
        <v>117</v>
      </c>
      <c r="S328" s="142">
        <v>2.1</v>
      </c>
      <c r="T328" s="142">
        <v>2.1</v>
      </c>
      <c r="U328" s="142">
        <v>1.3340000000000001</v>
      </c>
      <c r="V328" s="142">
        <v>15</v>
      </c>
      <c r="W328" s="142">
        <v>15</v>
      </c>
      <c r="X328" s="142">
        <v>18.989999999999998</v>
      </c>
      <c r="Y328" s="142">
        <v>-0.1943</v>
      </c>
      <c r="Z328" s="142">
        <v>-0.1943</v>
      </c>
      <c r="AA328" s="142">
        <v>-0.26119999999999999</v>
      </c>
      <c r="AB328" s="142" t="s">
        <v>43</v>
      </c>
      <c r="AC328" s="142">
        <v>2.0099999999999998</v>
      </c>
      <c r="AD328" s="143">
        <v>1.0828692705685033E-4</v>
      </c>
      <c r="AE328" s="142">
        <v>-0.217</v>
      </c>
      <c r="AF328" s="142">
        <v>3.13</v>
      </c>
      <c r="AG328" s="142">
        <v>2.89</v>
      </c>
      <c r="AH328" s="144">
        <v>3.9000000000000003E-15</v>
      </c>
      <c r="AI328" s="145"/>
      <c r="AJ328" s="146">
        <f t="shared" si="24"/>
        <v>0</v>
      </c>
      <c r="AN328"/>
      <c r="AO328"/>
    </row>
    <row r="329" spans="1:41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3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1.5297000000000001</v>
      </c>
      <c r="K329" s="142">
        <v>0.25</v>
      </c>
      <c r="L329" s="142">
        <v>6.2700000000000006E-2</v>
      </c>
      <c r="M329" s="142">
        <v>5.75</v>
      </c>
      <c r="N329" s="142">
        <v>5.75</v>
      </c>
      <c r="O329" s="142">
        <v>7.3079999999999998</v>
      </c>
      <c r="P329" s="142">
        <v>81</v>
      </c>
      <c r="Q329" s="142">
        <v>81</v>
      </c>
      <c r="R329" s="142">
        <v>117</v>
      </c>
      <c r="S329" s="142">
        <v>2.1</v>
      </c>
      <c r="T329" s="142">
        <v>2.1</v>
      </c>
      <c r="U329" s="142">
        <v>1.3340000000000001</v>
      </c>
      <c r="V329" s="142">
        <v>15</v>
      </c>
      <c r="W329" s="142">
        <v>15</v>
      </c>
      <c r="X329" s="142">
        <v>18.989999999999998</v>
      </c>
      <c r="Y329" s="142">
        <v>-0.1943</v>
      </c>
      <c r="Z329" s="142">
        <v>-0.1943</v>
      </c>
      <c r="AA329" s="142">
        <v>-0.26119999999999999</v>
      </c>
      <c r="AB329" s="142" t="s">
        <v>44</v>
      </c>
      <c r="AC329" s="142">
        <v>31.998999999999999</v>
      </c>
      <c r="AD329" s="143">
        <v>1.5402755908922099E-5</v>
      </c>
      <c r="AE329" s="142">
        <v>2.1999999999999999E-2</v>
      </c>
      <c r="AF329" s="142">
        <v>2.94</v>
      </c>
      <c r="AG329" s="142">
        <v>3.46</v>
      </c>
      <c r="AH329" s="144">
        <v>9.9000000000000007E-15</v>
      </c>
      <c r="AI329" s="145"/>
      <c r="AJ329" s="146">
        <f t="shared" si="24"/>
        <v>0</v>
      </c>
      <c r="AN329"/>
      <c r="AO329"/>
    </row>
    <row r="330" spans="1:41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3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1.5297000000000001</v>
      </c>
      <c r="K330" s="142">
        <v>0.25</v>
      </c>
      <c r="L330" s="142">
        <v>6.2700000000000006E-2</v>
      </c>
      <c r="M330" s="142">
        <v>5.75</v>
      </c>
      <c r="N330" s="142">
        <v>5.75</v>
      </c>
      <c r="O330" s="142">
        <v>7.3079999999999998</v>
      </c>
      <c r="P330" s="142">
        <v>81</v>
      </c>
      <c r="Q330" s="142">
        <v>81</v>
      </c>
      <c r="R330" s="142">
        <v>117</v>
      </c>
      <c r="S330" s="142">
        <v>2.1</v>
      </c>
      <c r="T330" s="142">
        <v>2.1</v>
      </c>
      <c r="U330" s="142">
        <v>1.3340000000000001</v>
      </c>
      <c r="V330" s="142">
        <v>15</v>
      </c>
      <c r="W330" s="142">
        <v>15</v>
      </c>
      <c r="X330" s="142">
        <v>18.989999999999998</v>
      </c>
      <c r="Y330" s="142">
        <v>-0.1943</v>
      </c>
      <c r="Z330" s="142">
        <v>-0.1943</v>
      </c>
      <c r="AA330" s="142">
        <v>-0.26119999999999999</v>
      </c>
      <c r="AB330" s="142" t="s">
        <v>45</v>
      </c>
      <c r="AC330" s="142">
        <v>44.01</v>
      </c>
      <c r="AD330" s="143">
        <v>8.9625087063364713E-6</v>
      </c>
      <c r="AE330" s="142">
        <v>0.22500000000000001</v>
      </c>
      <c r="AF330" s="142">
        <v>3.24</v>
      </c>
      <c r="AG330" s="142">
        <v>3.3</v>
      </c>
      <c r="AH330" s="144">
        <v>3.9999999999999998E-20</v>
      </c>
      <c r="AI330" s="145"/>
      <c r="AJ330" s="146">
        <f t="shared" si="24"/>
        <v>0</v>
      </c>
      <c r="AN330"/>
      <c r="AO330"/>
    </row>
    <row r="331" spans="1:41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3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1.5297000000000001</v>
      </c>
      <c r="K331" s="142">
        <v>0.25</v>
      </c>
      <c r="L331" s="142">
        <v>6.2700000000000006E-2</v>
      </c>
      <c r="M331" s="142">
        <v>5.75</v>
      </c>
      <c r="N331" s="142">
        <v>5.75</v>
      </c>
      <c r="O331" s="142">
        <v>7.3079999999999998</v>
      </c>
      <c r="P331" s="142">
        <v>81</v>
      </c>
      <c r="Q331" s="142">
        <v>81</v>
      </c>
      <c r="R331" s="142">
        <v>117</v>
      </c>
      <c r="S331" s="142">
        <v>2.1</v>
      </c>
      <c r="T331" s="142">
        <v>2.1</v>
      </c>
      <c r="U331" s="142">
        <v>1.3340000000000001</v>
      </c>
      <c r="V331" s="142">
        <v>15</v>
      </c>
      <c r="W331" s="142">
        <v>15</v>
      </c>
      <c r="X331" s="142">
        <v>18.989999999999998</v>
      </c>
      <c r="Y331" s="142">
        <v>-0.1943</v>
      </c>
      <c r="Z331" s="142">
        <v>-0.1943</v>
      </c>
      <c r="AA331" s="142">
        <v>-0.26119999999999999</v>
      </c>
      <c r="AB331" s="142" t="s">
        <v>46</v>
      </c>
      <c r="AC331" s="142">
        <v>28</v>
      </c>
      <c r="AD331" s="143">
        <v>1.4859953853764374E-5</v>
      </c>
      <c r="AE331" s="142">
        <v>3.6999999999999998E-2</v>
      </c>
      <c r="AF331" s="142">
        <v>3.13</v>
      </c>
      <c r="AG331" s="142">
        <v>3.64</v>
      </c>
      <c r="AH331" s="148">
        <v>1.8499999999999999E-24</v>
      </c>
      <c r="AI331" s="145"/>
      <c r="AJ331" s="146">
        <f t="shared" si="24"/>
        <v>0</v>
      </c>
      <c r="AN331"/>
      <c r="AO331"/>
    </row>
    <row r="332" spans="1:41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3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1.5297000000000001</v>
      </c>
      <c r="K332" s="142">
        <v>0.25</v>
      </c>
      <c r="L332" s="142">
        <v>6.2700000000000006E-2</v>
      </c>
      <c r="M332" s="142">
        <v>5.75</v>
      </c>
      <c r="N332" s="142">
        <v>5.75</v>
      </c>
      <c r="O332" s="142">
        <v>7.3079999999999998</v>
      </c>
      <c r="P332" s="142">
        <v>81</v>
      </c>
      <c r="Q332" s="142">
        <v>81</v>
      </c>
      <c r="R332" s="142">
        <v>117</v>
      </c>
      <c r="S332" s="142">
        <v>2.1</v>
      </c>
      <c r="T332" s="142">
        <v>2.1</v>
      </c>
      <c r="U332" s="142">
        <v>1.3340000000000001</v>
      </c>
      <c r="V332" s="142">
        <v>15</v>
      </c>
      <c r="W332" s="142">
        <v>15</v>
      </c>
      <c r="X332" s="142">
        <v>18.989999999999998</v>
      </c>
      <c r="Y332" s="142">
        <v>-0.1943</v>
      </c>
      <c r="Z332" s="142">
        <v>-0.1943</v>
      </c>
      <c r="AA332" s="142">
        <v>-0.26119999999999999</v>
      </c>
      <c r="AB332" s="142" t="s">
        <v>47</v>
      </c>
      <c r="AC332" s="142">
        <v>16.04</v>
      </c>
      <c r="AD332" s="143">
        <v>1.6328551327402565E-5</v>
      </c>
      <c r="AE332" s="142">
        <v>1.0999999999999999E-2</v>
      </c>
      <c r="AF332" s="142">
        <v>3.25</v>
      </c>
      <c r="AG332" s="142">
        <v>3.8</v>
      </c>
      <c r="AH332" s="148">
        <v>2.7800000000000002E-31</v>
      </c>
      <c r="AI332" s="145"/>
      <c r="AJ332" s="146">
        <f t="shared" si="24"/>
        <v>0</v>
      </c>
      <c r="AN332"/>
      <c r="AO332"/>
    </row>
    <row r="333" spans="1:41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3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1.5297000000000001</v>
      </c>
      <c r="K333" s="142">
        <v>0.25</v>
      </c>
      <c r="L333" s="142">
        <v>6.2700000000000006E-2</v>
      </c>
      <c r="M333" s="142">
        <v>5.75</v>
      </c>
      <c r="N333" s="142">
        <v>5.75</v>
      </c>
      <c r="O333" s="142">
        <v>7.3079999999999998</v>
      </c>
      <c r="P333" s="142">
        <v>81</v>
      </c>
      <c r="Q333" s="142">
        <v>81</v>
      </c>
      <c r="R333" s="142">
        <v>117</v>
      </c>
      <c r="S333" s="142">
        <v>2.1</v>
      </c>
      <c r="T333" s="142">
        <v>2.1</v>
      </c>
      <c r="U333" s="142">
        <v>1.3340000000000001</v>
      </c>
      <c r="V333" s="142">
        <v>15</v>
      </c>
      <c r="W333" s="142">
        <v>15</v>
      </c>
      <c r="X333" s="142">
        <v>18.989999999999998</v>
      </c>
      <c r="Y333" s="142">
        <v>-0.1943</v>
      </c>
      <c r="Z333" s="142">
        <v>-0.1943</v>
      </c>
      <c r="AA333" s="142">
        <v>-0.26119999999999999</v>
      </c>
      <c r="AB333" s="142" t="s">
        <v>48</v>
      </c>
      <c r="AC333" s="142">
        <v>28.05</v>
      </c>
      <c r="AD333" s="142">
        <v>8.597859657763983E-6</v>
      </c>
      <c r="AE333" s="142">
        <v>8.6999999999999994E-2</v>
      </c>
      <c r="AF333" s="142">
        <v>3.59</v>
      </c>
      <c r="AG333" s="142">
        <v>3.9</v>
      </c>
      <c r="AH333" s="148">
        <v>5.2600000000000004E-35</v>
      </c>
      <c r="AI333" s="145"/>
      <c r="AJ333" s="149">
        <f t="shared" si="24"/>
        <v>0</v>
      </c>
      <c r="AN333"/>
      <c r="AO333"/>
    </row>
    <row r="334" spans="1:41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3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1.5297000000000001</v>
      </c>
      <c r="K334" s="142">
        <v>0.25</v>
      </c>
      <c r="L334" s="142">
        <v>6.2700000000000006E-2</v>
      </c>
      <c r="M334" s="142">
        <v>5.75</v>
      </c>
      <c r="N334" s="142">
        <v>5.75</v>
      </c>
      <c r="O334" s="142">
        <v>7.3079999999999998</v>
      </c>
      <c r="P334" s="142">
        <v>81</v>
      </c>
      <c r="Q334" s="142">
        <v>81</v>
      </c>
      <c r="R334" s="142">
        <v>117</v>
      </c>
      <c r="S334" s="142">
        <v>2.1</v>
      </c>
      <c r="T334" s="142">
        <v>2.1</v>
      </c>
      <c r="U334" s="142">
        <v>1.3340000000000001</v>
      </c>
      <c r="V334" s="142">
        <v>15</v>
      </c>
      <c r="W334" s="142">
        <v>15</v>
      </c>
      <c r="X334" s="142">
        <v>18.989999999999998</v>
      </c>
      <c r="Y334" s="142">
        <v>-0.1943</v>
      </c>
      <c r="Z334" s="142">
        <v>-0.1943</v>
      </c>
      <c r="AA334" s="142">
        <v>-0.26119999999999999</v>
      </c>
      <c r="AB334" s="142" t="s">
        <v>49</v>
      </c>
      <c r="AC334" s="142">
        <v>30.07</v>
      </c>
      <c r="AD334" s="142">
        <v>7.4674534117532306E-6</v>
      </c>
      <c r="AE334" s="142">
        <v>9.9000000000000005E-2</v>
      </c>
      <c r="AF334" s="142">
        <v>3.72</v>
      </c>
      <c r="AG334" s="142">
        <v>4</v>
      </c>
      <c r="AH334" s="148">
        <v>1.85E-36</v>
      </c>
      <c r="AI334" s="145"/>
      <c r="AJ334" s="149">
        <f t="shared" si="24"/>
        <v>0</v>
      </c>
      <c r="AN334"/>
      <c r="AO334"/>
    </row>
    <row r="335" spans="1:41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3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1.5297000000000001</v>
      </c>
      <c r="K335" s="142">
        <v>0.25</v>
      </c>
      <c r="L335" s="142">
        <v>6.2700000000000006E-2</v>
      </c>
      <c r="M335" s="142">
        <v>5.75</v>
      </c>
      <c r="N335" s="142">
        <v>5.75</v>
      </c>
      <c r="O335" s="142">
        <v>7.3079999999999998</v>
      </c>
      <c r="P335" s="142">
        <v>81</v>
      </c>
      <c r="Q335" s="142">
        <v>81</v>
      </c>
      <c r="R335" s="142">
        <v>117</v>
      </c>
      <c r="S335" s="142">
        <v>2.1</v>
      </c>
      <c r="T335" s="142">
        <v>2.1</v>
      </c>
      <c r="U335" s="142">
        <v>1.3340000000000001</v>
      </c>
      <c r="V335" s="142">
        <v>15</v>
      </c>
      <c r="W335" s="142">
        <v>15</v>
      </c>
      <c r="X335" s="142">
        <v>18.989999999999998</v>
      </c>
      <c r="Y335" s="142">
        <v>-0.1943</v>
      </c>
      <c r="Z335" s="142">
        <v>-0.1943</v>
      </c>
      <c r="AA335" s="142">
        <v>-0.26119999999999999</v>
      </c>
      <c r="AB335" s="142" t="s">
        <v>50</v>
      </c>
      <c r="AC335" s="142">
        <v>42.08</v>
      </c>
      <c r="AD335" s="142">
        <v>4.9578486170417476E-6</v>
      </c>
      <c r="AE335" s="142">
        <v>0.14199999999999999</v>
      </c>
      <c r="AF335" s="142">
        <v>4.03</v>
      </c>
      <c r="AG335" s="142">
        <v>4.5</v>
      </c>
      <c r="AH335" s="148">
        <v>3.4000000000000002E-44</v>
      </c>
      <c r="AI335" s="145"/>
      <c r="AJ335" s="149">
        <f t="shared" si="24"/>
        <v>0</v>
      </c>
      <c r="AN335"/>
      <c r="AO335"/>
    </row>
    <row r="336" spans="1:41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3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1.5297000000000001</v>
      </c>
      <c r="K336" s="142">
        <v>0.25</v>
      </c>
      <c r="L336" s="142">
        <v>6.2700000000000006E-2</v>
      </c>
      <c r="M336" s="142">
        <v>5.75</v>
      </c>
      <c r="N336" s="142">
        <v>5.75</v>
      </c>
      <c r="O336" s="142">
        <v>7.3079999999999998</v>
      </c>
      <c r="P336" s="142">
        <v>81</v>
      </c>
      <c r="Q336" s="142">
        <v>81</v>
      </c>
      <c r="R336" s="142">
        <v>117</v>
      </c>
      <c r="S336" s="142">
        <v>2.1</v>
      </c>
      <c r="T336" s="142">
        <v>2.1</v>
      </c>
      <c r="U336" s="142">
        <v>1.3340000000000001</v>
      </c>
      <c r="V336" s="142">
        <v>15</v>
      </c>
      <c r="W336" s="142">
        <v>15</v>
      </c>
      <c r="X336" s="142">
        <v>18.989999999999998</v>
      </c>
      <c r="Y336" s="142">
        <v>-0.1943</v>
      </c>
      <c r="Z336" s="142">
        <v>-0.1943</v>
      </c>
      <c r="AA336" s="142">
        <v>-0.26119999999999999</v>
      </c>
      <c r="AB336" s="142" t="s">
        <v>51</v>
      </c>
      <c r="AC336" s="142">
        <v>44.1</v>
      </c>
      <c r="AD336" s="142">
        <v>4.5187843755253608E-6</v>
      </c>
      <c r="AE336" s="142">
        <v>0.152</v>
      </c>
      <c r="AF336" s="142">
        <v>4.16</v>
      </c>
      <c r="AG336" s="142">
        <v>4.3</v>
      </c>
      <c r="AH336" s="148">
        <v>3.5000000000000002E-46</v>
      </c>
      <c r="AI336" s="145"/>
      <c r="AJ336" s="149">
        <f t="shared" si="24"/>
        <v>0</v>
      </c>
      <c r="AN336"/>
      <c r="AO336"/>
    </row>
    <row r="337" spans="1:41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3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1.5297000000000001</v>
      </c>
      <c r="K337" s="142">
        <v>0.25</v>
      </c>
      <c r="L337" s="142">
        <v>6.2700000000000006E-2</v>
      </c>
      <c r="M337" s="142">
        <v>5.75</v>
      </c>
      <c r="N337" s="142">
        <v>5.75</v>
      </c>
      <c r="O337" s="142">
        <v>7.3079999999999998</v>
      </c>
      <c r="P337" s="142">
        <v>81</v>
      </c>
      <c r="Q337" s="142">
        <v>81</v>
      </c>
      <c r="R337" s="142">
        <v>117</v>
      </c>
      <c r="S337" s="142">
        <v>2.1</v>
      </c>
      <c r="T337" s="142">
        <v>2.1</v>
      </c>
      <c r="U337" s="142">
        <v>1.3340000000000001</v>
      </c>
      <c r="V337" s="142">
        <v>15</v>
      </c>
      <c r="W337" s="142">
        <v>15</v>
      </c>
      <c r="X337" s="142">
        <v>18.989999999999998</v>
      </c>
      <c r="Y337" s="142">
        <v>-0.1943</v>
      </c>
      <c r="Z337" s="142">
        <v>-0.1943</v>
      </c>
      <c r="AA337" s="142">
        <v>-0.26119999999999999</v>
      </c>
      <c r="AB337" s="142" t="s">
        <v>52</v>
      </c>
      <c r="AC337" s="142">
        <v>58.12</v>
      </c>
      <c r="AD337" s="142">
        <v>2.9135357642312415E-6</v>
      </c>
      <c r="AE337" s="142">
        <v>0.2</v>
      </c>
      <c r="AF337" s="142">
        <v>4.5199999999999996</v>
      </c>
      <c r="AG337" s="142">
        <v>4.5</v>
      </c>
      <c r="AH337" s="144"/>
      <c r="AI337" s="145"/>
      <c r="AJ337" s="149">
        <f t="shared" si="24"/>
        <v>0</v>
      </c>
      <c r="AN337"/>
      <c r="AO337"/>
    </row>
    <row r="338" spans="1:41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3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1.5297000000000001</v>
      </c>
      <c r="K338" s="142">
        <v>0.25</v>
      </c>
      <c r="L338" s="142">
        <v>6.2700000000000006E-2</v>
      </c>
      <c r="M338" s="142">
        <v>5.75</v>
      </c>
      <c r="N338" s="142">
        <v>5.75</v>
      </c>
      <c r="O338" s="142">
        <v>7.3079999999999998</v>
      </c>
      <c r="P338" s="142">
        <v>81</v>
      </c>
      <c r="Q338" s="142">
        <v>81</v>
      </c>
      <c r="R338" s="142">
        <v>117</v>
      </c>
      <c r="S338" s="142">
        <v>2.1</v>
      </c>
      <c r="T338" s="142">
        <v>2.1</v>
      </c>
      <c r="U338" s="142">
        <v>1.3340000000000001</v>
      </c>
      <c r="V338" s="142">
        <v>15</v>
      </c>
      <c r="W338" s="142">
        <v>15</v>
      </c>
      <c r="X338" s="142">
        <v>18.989999999999998</v>
      </c>
      <c r="Y338" s="142">
        <v>-0.1943</v>
      </c>
      <c r="Z338" s="142">
        <v>-0.1943</v>
      </c>
      <c r="AA338" s="142">
        <v>-0.26119999999999999</v>
      </c>
      <c r="AB338" s="142" t="s">
        <v>58</v>
      </c>
      <c r="AC338" s="142">
        <v>58.12</v>
      </c>
      <c r="AD338" s="142">
        <v>3.1459786150702568E-6</v>
      </c>
      <c r="AE338" s="142">
        <v>0.183</v>
      </c>
      <c r="AF338" s="142">
        <v>4.8</v>
      </c>
      <c r="AG338" s="142">
        <v>4.42</v>
      </c>
      <c r="AH338" s="144"/>
      <c r="AI338" s="145"/>
      <c r="AJ338" s="149">
        <f t="shared" si="24"/>
        <v>0</v>
      </c>
      <c r="AN338"/>
      <c r="AO338"/>
    </row>
    <row r="339" spans="1:41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3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1.2153</v>
      </c>
      <c r="K339" s="159">
        <v>0.25</v>
      </c>
      <c r="L339" s="159">
        <v>6.2700000000000006E-2</v>
      </c>
      <c r="M339" s="159">
        <v>5.75</v>
      </c>
      <c r="N339" s="159">
        <v>5.75</v>
      </c>
      <c r="O339" s="159">
        <v>7.3079999999999998</v>
      </c>
      <c r="P339" s="159">
        <v>81</v>
      </c>
      <c r="Q339" s="159">
        <v>81</v>
      </c>
      <c r="R339" s="159">
        <v>117</v>
      </c>
      <c r="S339" s="159">
        <v>2.1</v>
      </c>
      <c r="T339" s="159">
        <v>2.1</v>
      </c>
      <c r="U339" s="159">
        <v>1.079</v>
      </c>
      <c r="V339" s="159">
        <v>15</v>
      </c>
      <c r="W339" s="159">
        <v>15</v>
      </c>
      <c r="X339" s="159">
        <v>1</v>
      </c>
      <c r="Y339" s="159">
        <v>-0.19400000000000001</v>
      </c>
      <c r="Z339" s="159">
        <v>-0.19400000000000001</v>
      </c>
      <c r="AA339" s="159">
        <v>4.9700000000000001E-2</v>
      </c>
      <c r="AB339" s="159" t="s">
        <v>42</v>
      </c>
      <c r="AC339" s="159">
        <v>4.0019999999999998</v>
      </c>
      <c r="AD339" s="161">
        <v>1.213598928416634E-4</v>
      </c>
      <c r="AE339" s="159">
        <v>-0.39</v>
      </c>
      <c r="AF339" s="159">
        <v>2.66</v>
      </c>
      <c r="AG339" s="159">
        <v>2.6</v>
      </c>
      <c r="AH339" s="162">
        <v>2.8999999999999998E-10</v>
      </c>
      <c r="AI339" s="163"/>
      <c r="AJ339" s="164">
        <f t="shared" si="24"/>
        <v>0</v>
      </c>
      <c r="AN339"/>
      <c r="AO339"/>
    </row>
    <row r="340" spans="1:41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3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59">
        <v>1.2153</v>
      </c>
      <c r="K340" s="100">
        <v>0.25</v>
      </c>
      <c r="L340" s="100">
        <v>6.2700000000000006E-2</v>
      </c>
      <c r="M340" s="100">
        <v>5.75</v>
      </c>
      <c r="N340" s="100">
        <v>5.75</v>
      </c>
      <c r="O340" s="100">
        <v>7.3079999999999998</v>
      </c>
      <c r="P340" s="100">
        <v>81</v>
      </c>
      <c r="Q340" s="100">
        <v>81</v>
      </c>
      <c r="R340" s="100">
        <v>117</v>
      </c>
      <c r="S340" s="100">
        <v>2.1</v>
      </c>
      <c r="T340" s="100">
        <v>2.1</v>
      </c>
      <c r="U340" s="100">
        <v>1.079</v>
      </c>
      <c r="V340" s="100">
        <v>15</v>
      </c>
      <c r="W340" s="100">
        <v>15</v>
      </c>
      <c r="X340" s="100">
        <v>1</v>
      </c>
      <c r="Y340" s="100">
        <v>-0.19400000000000001</v>
      </c>
      <c r="Z340" s="100">
        <v>-0.19400000000000001</v>
      </c>
      <c r="AA340" s="100">
        <v>4.9700000000000001E-2</v>
      </c>
      <c r="AB340" s="100" t="s">
        <v>43</v>
      </c>
      <c r="AC340" s="100">
        <v>2.0099999999999998</v>
      </c>
      <c r="AD340" s="101">
        <v>1.0828692705685033E-4</v>
      </c>
      <c r="AE340" s="100">
        <v>-0.217</v>
      </c>
      <c r="AF340" s="100">
        <v>3.13</v>
      </c>
      <c r="AG340" s="100">
        <v>2.89</v>
      </c>
      <c r="AH340" s="121">
        <v>3.9799999999999996E-12</v>
      </c>
      <c r="AI340" s="102"/>
      <c r="AJ340" s="103">
        <f t="shared" si="24"/>
        <v>0</v>
      </c>
      <c r="AN340"/>
      <c r="AO340"/>
    </row>
    <row r="341" spans="1:41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3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59">
        <v>1.2153</v>
      </c>
      <c r="K341" s="100">
        <v>0.25</v>
      </c>
      <c r="L341" s="100">
        <v>6.2700000000000006E-2</v>
      </c>
      <c r="M341" s="100">
        <v>5.75</v>
      </c>
      <c r="N341" s="100">
        <v>5.75</v>
      </c>
      <c r="O341" s="100">
        <v>7.3079999999999998</v>
      </c>
      <c r="P341" s="100">
        <v>81</v>
      </c>
      <c r="Q341" s="100">
        <v>81</v>
      </c>
      <c r="R341" s="100">
        <v>117</v>
      </c>
      <c r="S341" s="100">
        <v>2.1</v>
      </c>
      <c r="T341" s="100">
        <v>2.1</v>
      </c>
      <c r="U341" s="100">
        <v>1.079</v>
      </c>
      <c r="V341" s="100">
        <v>15</v>
      </c>
      <c r="W341" s="100">
        <v>15</v>
      </c>
      <c r="X341" s="100">
        <v>1</v>
      </c>
      <c r="Y341" s="100">
        <v>-0.19400000000000001</v>
      </c>
      <c r="Z341" s="100">
        <v>-0.19400000000000001</v>
      </c>
      <c r="AA341" s="100">
        <v>4.9700000000000001E-2</v>
      </c>
      <c r="AB341" s="100" t="s">
        <v>44</v>
      </c>
      <c r="AC341" s="100">
        <v>31.998999999999999</v>
      </c>
      <c r="AD341" s="101">
        <v>1.5402755908922099E-5</v>
      </c>
      <c r="AE341" s="100">
        <v>2.1999999999999999E-2</v>
      </c>
      <c r="AF341" s="100">
        <v>2.94</v>
      </c>
      <c r="AG341" s="100">
        <v>3.46</v>
      </c>
      <c r="AH341" s="121">
        <v>1.1200000000000001E-14</v>
      </c>
      <c r="AI341" s="102"/>
      <c r="AJ341" s="103">
        <f t="shared" si="24"/>
        <v>0</v>
      </c>
      <c r="AN341"/>
      <c r="AO341"/>
    </row>
    <row r="342" spans="1:41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3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59">
        <v>1.2153</v>
      </c>
      <c r="K342" s="100">
        <v>0.25</v>
      </c>
      <c r="L342" s="100">
        <v>6.2700000000000006E-2</v>
      </c>
      <c r="M342" s="100">
        <v>5.75</v>
      </c>
      <c r="N342" s="100">
        <v>5.75</v>
      </c>
      <c r="O342" s="100">
        <v>7.3079999999999998</v>
      </c>
      <c r="P342" s="100">
        <v>81</v>
      </c>
      <c r="Q342" s="100">
        <v>81</v>
      </c>
      <c r="R342" s="100">
        <v>117</v>
      </c>
      <c r="S342" s="100">
        <v>2.1</v>
      </c>
      <c r="T342" s="100">
        <v>2.1</v>
      </c>
      <c r="U342" s="100">
        <v>1.079</v>
      </c>
      <c r="V342" s="100">
        <v>15</v>
      </c>
      <c r="W342" s="100">
        <v>15</v>
      </c>
      <c r="X342" s="100">
        <v>1</v>
      </c>
      <c r="Y342" s="100">
        <v>-0.19400000000000001</v>
      </c>
      <c r="Z342" s="100">
        <v>-0.19400000000000001</v>
      </c>
      <c r="AA342" s="100">
        <v>4.9700000000000001E-2</v>
      </c>
      <c r="AB342" s="100" t="s">
        <v>45</v>
      </c>
      <c r="AC342" s="100">
        <v>44.01</v>
      </c>
      <c r="AD342" s="101">
        <v>8.9625087063364713E-6</v>
      </c>
      <c r="AE342" s="100">
        <v>0.22500000000000001</v>
      </c>
      <c r="AF342" s="100">
        <v>3.24</v>
      </c>
      <c r="AG342" s="100">
        <v>3.3</v>
      </c>
      <c r="AH342" s="121">
        <v>2.1999999999999999E-15</v>
      </c>
      <c r="AI342" s="102"/>
      <c r="AJ342" s="103">
        <f t="shared" si="24"/>
        <v>0</v>
      </c>
      <c r="AN342"/>
      <c r="AO342"/>
    </row>
    <row r="343" spans="1:41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3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59">
        <v>1.2153</v>
      </c>
      <c r="K343" s="100">
        <v>0.25</v>
      </c>
      <c r="L343" s="100">
        <v>6.2700000000000006E-2</v>
      </c>
      <c r="M343" s="100">
        <v>5.75</v>
      </c>
      <c r="N343" s="100">
        <v>5.75</v>
      </c>
      <c r="O343" s="100">
        <v>7.3079999999999998</v>
      </c>
      <c r="P343" s="100">
        <v>81</v>
      </c>
      <c r="Q343" s="100">
        <v>81</v>
      </c>
      <c r="R343" s="100">
        <v>117</v>
      </c>
      <c r="S343" s="100">
        <v>2.1</v>
      </c>
      <c r="T343" s="100">
        <v>2.1</v>
      </c>
      <c r="U343" s="100">
        <v>1.079</v>
      </c>
      <c r="V343" s="100">
        <v>15</v>
      </c>
      <c r="W343" s="100">
        <v>15</v>
      </c>
      <c r="X343" s="100">
        <v>1</v>
      </c>
      <c r="Y343" s="100">
        <v>-0.19400000000000001</v>
      </c>
      <c r="Z343" s="100">
        <v>-0.19400000000000001</v>
      </c>
      <c r="AA343" s="100">
        <v>4.9700000000000001E-2</v>
      </c>
      <c r="AB343" s="100" t="s">
        <v>46</v>
      </c>
      <c r="AC343" s="100">
        <v>28</v>
      </c>
      <c r="AD343" s="101">
        <v>1.4859953853764374E-5</v>
      </c>
      <c r="AE343" s="100">
        <v>3.6999999999999998E-2</v>
      </c>
      <c r="AF343" s="100">
        <v>3.13</v>
      </c>
      <c r="AG343" s="100">
        <v>3.64</v>
      </c>
      <c r="AH343" s="128">
        <v>3.5000000000000002E-17</v>
      </c>
      <c r="AI343" s="102"/>
      <c r="AJ343" s="103">
        <f t="shared" si="24"/>
        <v>0</v>
      </c>
      <c r="AN343"/>
      <c r="AO343"/>
    </row>
    <row r="344" spans="1:41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3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59">
        <v>1.2153</v>
      </c>
      <c r="K344" s="100">
        <v>0.25</v>
      </c>
      <c r="L344" s="100">
        <v>6.2700000000000006E-2</v>
      </c>
      <c r="M344" s="100">
        <v>5.75</v>
      </c>
      <c r="N344" s="100">
        <v>5.75</v>
      </c>
      <c r="O344" s="100">
        <v>7.3079999999999998</v>
      </c>
      <c r="P344" s="100">
        <v>81</v>
      </c>
      <c r="Q344" s="100">
        <v>81</v>
      </c>
      <c r="R344" s="100">
        <v>117</v>
      </c>
      <c r="S344" s="100">
        <v>2.1</v>
      </c>
      <c r="T344" s="100">
        <v>2.1</v>
      </c>
      <c r="U344" s="100">
        <v>1.079</v>
      </c>
      <c r="V344" s="100">
        <v>15</v>
      </c>
      <c r="W344" s="100">
        <v>15</v>
      </c>
      <c r="X344" s="100">
        <v>1</v>
      </c>
      <c r="Y344" s="100">
        <v>-0.19400000000000001</v>
      </c>
      <c r="Z344" s="100">
        <v>-0.19400000000000001</v>
      </c>
      <c r="AA344" s="100">
        <v>4.9700000000000001E-2</v>
      </c>
      <c r="AB344" s="100" t="s">
        <v>47</v>
      </c>
      <c r="AC344" s="100">
        <v>16.04</v>
      </c>
      <c r="AD344" s="101">
        <v>1.6328551327402565E-5</v>
      </c>
      <c r="AE344" s="100">
        <v>1.0999999999999999E-2</v>
      </c>
      <c r="AF344" s="100">
        <v>3.25</v>
      </c>
      <c r="AG344" s="100">
        <v>3.8</v>
      </c>
      <c r="AH344" s="128">
        <v>4.4999999999999997E-21</v>
      </c>
      <c r="AI344" s="102"/>
      <c r="AJ344" s="103">
        <f t="shared" si="24"/>
        <v>0</v>
      </c>
      <c r="AN344"/>
      <c r="AO344"/>
    </row>
    <row r="345" spans="1:41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3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59">
        <v>1.2153</v>
      </c>
      <c r="K345" s="100">
        <v>0.25</v>
      </c>
      <c r="L345" s="100">
        <v>6.2700000000000006E-2</v>
      </c>
      <c r="M345" s="100">
        <v>5.75</v>
      </c>
      <c r="N345" s="100">
        <v>5.75</v>
      </c>
      <c r="O345" s="100">
        <v>7.3079999999999998</v>
      </c>
      <c r="P345" s="100">
        <v>81</v>
      </c>
      <c r="Q345" s="100">
        <v>81</v>
      </c>
      <c r="R345" s="100">
        <v>117</v>
      </c>
      <c r="S345" s="100">
        <v>2.1</v>
      </c>
      <c r="T345" s="100">
        <v>2.1</v>
      </c>
      <c r="U345" s="100">
        <v>1.079</v>
      </c>
      <c r="V345" s="100">
        <v>15</v>
      </c>
      <c r="W345" s="100">
        <v>15</v>
      </c>
      <c r="X345" s="100">
        <v>1</v>
      </c>
      <c r="Y345" s="100">
        <v>-0.19400000000000001</v>
      </c>
      <c r="Z345" s="100">
        <v>-0.19400000000000001</v>
      </c>
      <c r="AA345" s="100">
        <v>4.9700000000000001E-2</v>
      </c>
      <c r="AB345" s="100" t="s">
        <v>48</v>
      </c>
      <c r="AC345" s="100">
        <v>28.05</v>
      </c>
      <c r="AD345" s="100">
        <v>8.597859657763983E-6</v>
      </c>
      <c r="AE345" s="100">
        <v>8.6999999999999994E-2</v>
      </c>
      <c r="AF345" s="100">
        <v>3.59</v>
      </c>
      <c r="AG345" s="100">
        <v>3.9</v>
      </c>
      <c r="AH345" s="128">
        <v>2.1500000000000002E-22</v>
      </c>
      <c r="AI345" s="102"/>
      <c r="AJ345" s="109">
        <f t="shared" si="24"/>
        <v>0</v>
      </c>
      <c r="AN345"/>
      <c r="AO345"/>
    </row>
    <row r="346" spans="1:41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3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59">
        <v>1.2153</v>
      </c>
      <c r="K346" s="100">
        <v>0.25</v>
      </c>
      <c r="L346" s="100">
        <v>6.2700000000000006E-2</v>
      </c>
      <c r="M346" s="100">
        <v>5.75</v>
      </c>
      <c r="N346" s="100">
        <v>5.75</v>
      </c>
      <c r="O346" s="100">
        <v>7.3079999999999998</v>
      </c>
      <c r="P346" s="100">
        <v>81</v>
      </c>
      <c r="Q346" s="100">
        <v>81</v>
      </c>
      <c r="R346" s="100">
        <v>117</v>
      </c>
      <c r="S346" s="100">
        <v>2.1</v>
      </c>
      <c r="T346" s="100">
        <v>2.1</v>
      </c>
      <c r="U346" s="100">
        <v>1.079</v>
      </c>
      <c r="V346" s="100">
        <v>15</v>
      </c>
      <c r="W346" s="100">
        <v>15</v>
      </c>
      <c r="X346" s="100">
        <v>1</v>
      </c>
      <c r="Y346" s="100">
        <v>-0.19400000000000001</v>
      </c>
      <c r="Z346" s="100">
        <v>-0.19400000000000001</v>
      </c>
      <c r="AA346" s="100">
        <v>4.9700000000000001E-2</v>
      </c>
      <c r="AB346" s="100" t="s">
        <v>49</v>
      </c>
      <c r="AC346" s="100">
        <v>30.07</v>
      </c>
      <c r="AD346" s="100">
        <v>7.4674534117532306E-6</v>
      </c>
      <c r="AE346" s="100">
        <v>9.9000000000000005E-2</v>
      </c>
      <c r="AF346" s="100">
        <v>3.72</v>
      </c>
      <c r="AG346" s="100">
        <v>4</v>
      </c>
      <c r="AH346" s="128">
        <v>9.1500000000000002E-24</v>
      </c>
      <c r="AI346" s="102"/>
      <c r="AJ346" s="109">
        <f t="shared" si="24"/>
        <v>0</v>
      </c>
      <c r="AN346"/>
      <c r="AO346"/>
    </row>
    <row r="347" spans="1:41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3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59">
        <v>1.2153</v>
      </c>
      <c r="K347" s="100">
        <v>0.25</v>
      </c>
      <c r="L347" s="100">
        <v>6.2700000000000006E-2</v>
      </c>
      <c r="M347" s="100">
        <v>5.75</v>
      </c>
      <c r="N347" s="100">
        <v>5.75</v>
      </c>
      <c r="O347" s="100">
        <v>7.3079999999999998</v>
      </c>
      <c r="P347" s="100">
        <v>81</v>
      </c>
      <c r="Q347" s="100">
        <v>81</v>
      </c>
      <c r="R347" s="100">
        <v>117</v>
      </c>
      <c r="S347" s="100">
        <v>2.1</v>
      </c>
      <c r="T347" s="100">
        <v>2.1</v>
      </c>
      <c r="U347" s="100">
        <v>1.079</v>
      </c>
      <c r="V347" s="100">
        <v>15</v>
      </c>
      <c r="W347" s="100">
        <v>15</v>
      </c>
      <c r="X347" s="100">
        <v>1</v>
      </c>
      <c r="Y347" s="100">
        <v>-0.19400000000000001</v>
      </c>
      <c r="Z347" s="100">
        <v>-0.19400000000000001</v>
      </c>
      <c r="AA347" s="100">
        <v>4.9700000000000001E-2</v>
      </c>
      <c r="AB347" s="100" t="s">
        <v>50</v>
      </c>
      <c r="AC347" s="100">
        <v>42.08</v>
      </c>
      <c r="AD347" s="100">
        <v>4.9578486170417476E-6</v>
      </c>
      <c r="AE347" s="100">
        <v>0.14199999999999999</v>
      </c>
      <c r="AF347" s="100">
        <v>4.03</v>
      </c>
      <c r="AG347" s="100">
        <v>4.5</v>
      </c>
      <c r="AH347" s="128">
        <v>7.7999999999999997E-26</v>
      </c>
      <c r="AI347" s="102"/>
      <c r="AJ347" s="109">
        <f t="shared" si="24"/>
        <v>0</v>
      </c>
      <c r="AN347"/>
      <c r="AO347"/>
    </row>
    <row r="348" spans="1:41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3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59">
        <v>1.2153</v>
      </c>
      <c r="K348" s="100">
        <v>0.25</v>
      </c>
      <c r="L348" s="100">
        <v>6.2700000000000006E-2</v>
      </c>
      <c r="M348" s="100">
        <v>5.75</v>
      </c>
      <c r="N348" s="100">
        <v>5.75</v>
      </c>
      <c r="O348" s="100">
        <v>7.3079999999999998</v>
      </c>
      <c r="P348" s="100">
        <v>81</v>
      </c>
      <c r="Q348" s="100">
        <v>81</v>
      </c>
      <c r="R348" s="100">
        <v>117</v>
      </c>
      <c r="S348" s="100">
        <v>2.1</v>
      </c>
      <c r="T348" s="100">
        <v>2.1</v>
      </c>
      <c r="U348" s="100">
        <v>1.079</v>
      </c>
      <c r="V348" s="100">
        <v>15</v>
      </c>
      <c r="W348" s="100">
        <v>15</v>
      </c>
      <c r="X348" s="100">
        <v>1</v>
      </c>
      <c r="Y348" s="100">
        <v>-0.19400000000000001</v>
      </c>
      <c r="Z348" s="100">
        <v>-0.19400000000000001</v>
      </c>
      <c r="AA348" s="100">
        <v>4.9700000000000001E-2</v>
      </c>
      <c r="AB348" s="100" t="s">
        <v>51</v>
      </c>
      <c r="AC348" s="100">
        <v>44.1</v>
      </c>
      <c r="AD348" s="100">
        <v>4.5187843755253608E-6</v>
      </c>
      <c r="AE348" s="100">
        <v>0.152</v>
      </c>
      <c r="AF348" s="100">
        <v>4.16</v>
      </c>
      <c r="AG348" s="100">
        <v>4.3</v>
      </c>
      <c r="AH348" s="128">
        <v>1.5000000000000001E-27</v>
      </c>
      <c r="AI348" s="102"/>
      <c r="AJ348" s="109">
        <f t="shared" si="24"/>
        <v>0</v>
      </c>
      <c r="AN348"/>
      <c r="AO348"/>
    </row>
    <row r="349" spans="1:41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3"/>
        <v>0</v>
      </c>
      <c r="F349" s="100"/>
      <c r="G349" s="100">
        <v>2.0190000000000001</v>
      </c>
      <c r="H349" s="100">
        <v>52542.7</v>
      </c>
      <c r="I349" s="100">
        <v>71</v>
      </c>
      <c r="J349" s="159">
        <v>1.2153</v>
      </c>
      <c r="K349" s="100">
        <v>0.25</v>
      </c>
      <c r="L349" s="100">
        <v>6.2700000000000006E-2</v>
      </c>
      <c r="M349" s="100">
        <v>5.75</v>
      </c>
      <c r="N349" s="100">
        <v>5.75</v>
      </c>
      <c r="O349" s="100">
        <v>7.3079999999999998</v>
      </c>
      <c r="P349" s="100">
        <v>81</v>
      </c>
      <c r="Q349" s="100">
        <v>81</v>
      </c>
      <c r="R349" s="100">
        <v>117</v>
      </c>
      <c r="S349" s="100">
        <v>2.1</v>
      </c>
      <c r="T349" s="100">
        <v>2.1</v>
      </c>
      <c r="U349" s="100">
        <v>1.079</v>
      </c>
      <c r="V349" s="100">
        <v>15</v>
      </c>
      <c r="W349" s="100">
        <v>15</v>
      </c>
      <c r="X349" s="100">
        <v>1</v>
      </c>
      <c r="Y349" s="100">
        <v>-0.19400000000000001</v>
      </c>
      <c r="Z349" s="100">
        <v>-0.19400000000000001</v>
      </c>
      <c r="AA349" s="100">
        <v>4.9700000000000001E-2</v>
      </c>
      <c r="AB349" s="100" t="s">
        <v>52</v>
      </c>
      <c r="AC349" s="100">
        <v>58.12</v>
      </c>
      <c r="AD349" s="100">
        <v>2.9135357642312415E-6</v>
      </c>
      <c r="AE349" s="100">
        <v>0.2</v>
      </c>
      <c r="AF349" s="100">
        <v>4.5199999999999996</v>
      </c>
      <c r="AG349" s="100">
        <v>4.5</v>
      </c>
      <c r="AH349" s="121"/>
      <c r="AI349" s="102"/>
      <c r="AJ349" s="109">
        <f t="shared" si="24"/>
        <v>0</v>
      </c>
      <c r="AN349"/>
      <c r="AO349"/>
    </row>
    <row r="350" spans="1:41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3"/>
        <v>0</v>
      </c>
      <c r="F350" s="100"/>
      <c r="G350" s="100">
        <v>2.0190000000000001</v>
      </c>
      <c r="H350" s="100">
        <v>52542.7</v>
      </c>
      <c r="I350" s="100">
        <v>71</v>
      </c>
      <c r="J350" s="159">
        <v>1.2153</v>
      </c>
      <c r="K350" s="100">
        <v>0.25</v>
      </c>
      <c r="L350" s="100">
        <v>6.2700000000000006E-2</v>
      </c>
      <c r="M350" s="100">
        <v>5.75</v>
      </c>
      <c r="N350" s="100">
        <v>5.75</v>
      </c>
      <c r="O350" s="100">
        <v>7.3079999999999998</v>
      </c>
      <c r="P350" s="100">
        <v>81</v>
      </c>
      <c r="Q350" s="100">
        <v>81</v>
      </c>
      <c r="R350" s="100">
        <v>117</v>
      </c>
      <c r="S350" s="100">
        <v>2.1</v>
      </c>
      <c r="T350" s="100">
        <v>2.1</v>
      </c>
      <c r="U350" s="100">
        <v>1.079</v>
      </c>
      <c r="V350" s="100">
        <v>15</v>
      </c>
      <c r="W350" s="100">
        <v>15</v>
      </c>
      <c r="X350" s="100">
        <v>1</v>
      </c>
      <c r="Y350" s="100">
        <v>-0.19400000000000001</v>
      </c>
      <c r="Z350" s="100">
        <v>-0.19400000000000001</v>
      </c>
      <c r="AA350" s="100">
        <v>4.9700000000000001E-2</v>
      </c>
      <c r="AB350" s="100" t="s">
        <v>58</v>
      </c>
      <c r="AC350" s="100">
        <v>58.12</v>
      </c>
      <c r="AD350" s="100">
        <v>3.1459786150702568E-6</v>
      </c>
      <c r="AE350" s="100">
        <v>0.183</v>
      </c>
      <c r="AF350" s="100">
        <v>4.8</v>
      </c>
      <c r="AG350" s="100">
        <v>4.42</v>
      </c>
      <c r="AH350" s="121"/>
      <c r="AI350" s="102"/>
      <c r="AJ350" s="109">
        <f t="shared" si="24"/>
        <v>0</v>
      </c>
      <c r="AN350"/>
      <c r="AO350"/>
    </row>
    <row r="351" spans="1:41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ref="E351:E362" si="25">D351/C351</f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1.2423</v>
      </c>
      <c r="K351" s="142">
        <v>0.25</v>
      </c>
      <c r="L351" s="142">
        <v>6.2700000000000006E-2</v>
      </c>
      <c r="M351" s="142">
        <v>5.75</v>
      </c>
      <c r="N351" s="142">
        <v>5.75</v>
      </c>
      <c r="O351" s="142">
        <v>7.3079999999999998</v>
      </c>
      <c r="P351" s="142">
        <v>81</v>
      </c>
      <c r="Q351" s="142">
        <v>81</v>
      </c>
      <c r="R351" s="142">
        <v>117</v>
      </c>
      <c r="S351" s="142">
        <v>2.1</v>
      </c>
      <c r="T351" s="142">
        <v>2.1</v>
      </c>
      <c r="U351" s="142">
        <v>1.335</v>
      </c>
      <c r="V351" s="142">
        <v>15</v>
      </c>
      <c r="W351" s="142">
        <v>15</v>
      </c>
      <c r="X351" s="142">
        <v>18.989999999999998</v>
      </c>
      <c r="Y351" s="142">
        <v>-0.1953</v>
      </c>
      <c r="Z351" s="142">
        <v>-0.1953</v>
      </c>
      <c r="AA351" s="142">
        <v>-0.27800000000000002</v>
      </c>
      <c r="AB351" s="142" t="s">
        <v>42</v>
      </c>
      <c r="AC351" s="142">
        <v>4.0019999999999998</v>
      </c>
      <c r="AD351" s="143">
        <v>1.213598928416634E-4</v>
      </c>
      <c r="AE351" s="142">
        <v>-0.39</v>
      </c>
      <c r="AF351" s="142">
        <v>2.66</v>
      </c>
      <c r="AG351" s="142">
        <v>2.6</v>
      </c>
      <c r="AH351" s="144">
        <v>1.2E-10</v>
      </c>
      <c r="AI351" s="145"/>
      <c r="AJ351" s="146">
        <f t="shared" ref="AJ351:AJ362" si="26">AH351*10000*(AI351)*10000000000</f>
        <v>0</v>
      </c>
      <c r="AN351"/>
      <c r="AO351"/>
    </row>
    <row r="352" spans="1:41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5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1.2423</v>
      </c>
      <c r="K352" s="142">
        <v>0.25</v>
      </c>
      <c r="L352" s="142">
        <v>6.2700000000000006E-2</v>
      </c>
      <c r="M352" s="142">
        <v>5.75</v>
      </c>
      <c r="N352" s="142">
        <v>5.75</v>
      </c>
      <c r="O352" s="142">
        <v>7.3079999999999998</v>
      </c>
      <c r="P352" s="142">
        <v>81</v>
      </c>
      <c r="Q352" s="142">
        <v>81</v>
      </c>
      <c r="R352" s="142">
        <v>117</v>
      </c>
      <c r="S352" s="142">
        <v>2.1</v>
      </c>
      <c r="T352" s="142">
        <v>2.1</v>
      </c>
      <c r="U352" s="142">
        <v>1.335</v>
      </c>
      <c r="V352" s="142">
        <v>15</v>
      </c>
      <c r="W352" s="142">
        <v>15</v>
      </c>
      <c r="X352" s="142">
        <v>18.989999999999998</v>
      </c>
      <c r="Y352" s="142">
        <v>-0.1953</v>
      </c>
      <c r="Z352" s="142">
        <v>-0.1953</v>
      </c>
      <c r="AA352" s="142">
        <v>-0.27800000000000002</v>
      </c>
      <c r="AB352" s="142" t="s">
        <v>43</v>
      </c>
      <c r="AC352" s="142">
        <v>2.0099999999999998</v>
      </c>
      <c r="AD352" s="143">
        <v>1.0828692705685033E-4</v>
      </c>
      <c r="AE352" s="142">
        <v>-0.217</v>
      </c>
      <c r="AF352" s="142">
        <v>3.13</v>
      </c>
      <c r="AG352" s="142">
        <v>2.89</v>
      </c>
      <c r="AH352" s="144">
        <v>1.95E-12</v>
      </c>
      <c r="AI352" s="145"/>
      <c r="AJ352" s="146">
        <f t="shared" si="26"/>
        <v>0</v>
      </c>
      <c r="AN352"/>
      <c r="AO352"/>
    </row>
    <row r="353" spans="1:41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5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1.2423</v>
      </c>
      <c r="K353" s="142">
        <v>0.25</v>
      </c>
      <c r="L353" s="142">
        <v>6.2700000000000006E-2</v>
      </c>
      <c r="M353" s="142">
        <v>5.75</v>
      </c>
      <c r="N353" s="142">
        <v>5.75</v>
      </c>
      <c r="O353" s="142">
        <v>7.3079999999999998</v>
      </c>
      <c r="P353" s="142">
        <v>81</v>
      </c>
      <c r="Q353" s="142">
        <v>81</v>
      </c>
      <c r="R353" s="142">
        <v>117</v>
      </c>
      <c r="S353" s="142">
        <v>2.1</v>
      </c>
      <c r="T353" s="142">
        <v>2.1</v>
      </c>
      <c r="U353" s="142">
        <v>1.335</v>
      </c>
      <c r="V353" s="142">
        <v>15</v>
      </c>
      <c r="W353" s="142">
        <v>15</v>
      </c>
      <c r="X353" s="142">
        <v>18.989999999999998</v>
      </c>
      <c r="Y353" s="142">
        <v>-0.1953</v>
      </c>
      <c r="Z353" s="142">
        <v>-0.1953</v>
      </c>
      <c r="AA353" s="142">
        <v>-0.27800000000000002</v>
      </c>
      <c r="AB353" s="142" t="s">
        <v>44</v>
      </c>
      <c r="AC353" s="142">
        <v>31.998999999999999</v>
      </c>
      <c r="AD353" s="143">
        <v>1.5402755908922099E-5</v>
      </c>
      <c r="AE353" s="142">
        <v>2.1999999999999999E-2</v>
      </c>
      <c r="AF353" s="142">
        <v>2.94</v>
      </c>
      <c r="AG353" s="142">
        <v>3.46</v>
      </c>
      <c r="AH353" s="144">
        <v>2.9800000000000001E-16</v>
      </c>
      <c r="AI353" s="145"/>
      <c r="AJ353" s="146">
        <f t="shared" si="26"/>
        <v>0</v>
      </c>
      <c r="AN353"/>
      <c r="AO353"/>
    </row>
    <row r="354" spans="1:41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5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1.2423</v>
      </c>
      <c r="K354" s="142">
        <v>0.25</v>
      </c>
      <c r="L354" s="142">
        <v>6.2700000000000006E-2</v>
      </c>
      <c r="M354" s="142">
        <v>5.75</v>
      </c>
      <c r="N354" s="142">
        <v>5.75</v>
      </c>
      <c r="O354" s="142">
        <v>7.3079999999999998</v>
      </c>
      <c r="P354" s="142">
        <v>81</v>
      </c>
      <c r="Q354" s="142">
        <v>81</v>
      </c>
      <c r="R354" s="142">
        <v>117</v>
      </c>
      <c r="S354" s="142">
        <v>2.1</v>
      </c>
      <c r="T354" s="142">
        <v>2.1</v>
      </c>
      <c r="U354" s="142">
        <v>1.335</v>
      </c>
      <c r="V354" s="142">
        <v>15</v>
      </c>
      <c r="W354" s="142">
        <v>15</v>
      </c>
      <c r="X354" s="142">
        <v>18.989999999999998</v>
      </c>
      <c r="Y354" s="142">
        <v>-0.1953</v>
      </c>
      <c r="Z354" s="142">
        <v>-0.1953</v>
      </c>
      <c r="AA354" s="142">
        <v>-0.27800000000000002</v>
      </c>
      <c r="AB354" s="142" t="s">
        <v>45</v>
      </c>
      <c r="AC354" s="142">
        <v>44.01</v>
      </c>
      <c r="AD354" s="143">
        <v>8.9625087063364713E-6</v>
      </c>
      <c r="AE354" s="142">
        <v>0.22500000000000001</v>
      </c>
      <c r="AF354" s="142">
        <v>3.24</v>
      </c>
      <c r="AG354" s="142">
        <v>3.3</v>
      </c>
      <c r="AH354" s="173">
        <v>1.1E-16</v>
      </c>
      <c r="AI354" s="145"/>
      <c r="AJ354" s="146">
        <f>AH355*10000*(AI354)*10000000000</f>
        <v>0</v>
      </c>
      <c r="AN354"/>
      <c r="AO354"/>
    </row>
    <row r="355" spans="1:41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5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1.2423</v>
      </c>
      <c r="K355" s="142">
        <v>0.25</v>
      </c>
      <c r="L355" s="142">
        <v>6.2700000000000006E-2</v>
      </c>
      <c r="M355" s="142">
        <v>5.75</v>
      </c>
      <c r="N355" s="142">
        <v>5.75</v>
      </c>
      <c r="O355" s="142">
        <v>7.3079999999999998</v>
      </c>
      <c r="P355" s="142">
        <v>81</v>
      </c>
      <c r="Q355" s="142">
        <v>81</v>
      </c>
      <c r="R355" s="142">
        <v>117</v>
      </c>
      <c r="S355" s="142">
        <v>2.1</v>
      </c>
      <c r="T355" s="142">
        <v>2.1</v>
      </c>
      <c r="U355" s="142">
        <v>1.335</v>
      </c>
      <c r="V355" s="142">
        <v>15</v>
      </c>
      <c r="W355" s="142">
        <v>15</v>
      </c>
      <c r="X355" s="142">
        <v>18.989999999999998</v>
      </c>
      <c r="Y355" s="142">
        <v>-0.1953</v>
      </c>
      <c r="Z355" s="142">
        <v>-0.1953</v>
      </c>
      <c r="AA355" s="142">
        <v>-0.27800000000000002</v>
      </c>
      <c r="AB355" s="142" t="s">
        <v>46</v>
      </c>
      <c r="AC355" s="142">
        <v>28</v>
      </c>
      <c r="AD355" s="143">
        <v>1.4859953853764374E-5</v>
      </c>
      <c r="AE355" s="142">
        <v>3.6999999999999998E-2</v>
      </c>
      <c r="AF355" s="142">
        <v>3.13</v>
      </c>
      <c r="AG355" s="142">
        <v>3.64</v>
      </c>
      <c r="AH355" s="144">
        <v>1.7499999999999999E-18</v>
      </c>
      <c r="AI355" s="145"/>
      <c r="AJ355" s="146">
        <f>AH356*10000*(AI355)*10000000000</f>
        <v>0</v>
      </c>
      <c r="AN355"/>
      <c r="AO355"/>
    </row>
    <row r="356" spans="1:41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5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1.2423</v>
      </c>
      <c r="K356" s="142">
        <v>0.25</v>
      </c>
      <c r="L356" s="142">
        <v>6.2700000000000006E-2</v>
      </c>
      <c r="M356" s="142">
        <v>5.75</v>
      </c>
      <c r="N356" s="142">
        <v>5.75</v>
      </c>
      <c r="O356" s="142">
        <v>7.3079999999999998</v>
      </c>
      <c r="P356" s="142">
        <v>81</v>
      </c>
      <c r="Q356" s="142">
        <v>81</v>
      </c>
      <c r="R356" s="142">
        <v>117</v>
      </c>
      <c r="S356" s="142">
        <v>2.1</v>
      </c>
      <c r="T356" s="142">
        <v>2.1</v>
      </c>
      <c r="U356" s="142">
        <v>1.335</v>
      </c>
      <c r="V356" s="142">
        <v>15</v>
      </c>
      <c r="W356" s="142">
        <v>15</v>
      </c>
      <c r="X356" s="142">
        <v>18.989999999999998</v>
      </c>
      <c r="Y356" s="142">
        <v>-0.1953</v>
      </c>
      <c r="Z356" s="142">
        <v>-0.1953</v>
      </c>
      <c r="AA356" s="142">
        <v>-0.27800000000000002</v>
      </c>
      <c r="AB356" s="142" t="s">
        <v>47</v>
      </c>
      <c r="AC356" s="142">
        <v>16.04</v>
      </c>
      <c r="AD356" s="143">
        <v>1.6328551327402565E-5</v>
      </c>
      <c r="AE356" s="142">
        <v>1.0999999999999999E-2</v>
      </c>
      <c r="AF356" s="142">
        <v>3.25</v>
      </c>
      <c r="AG356" s="142">
        <v>3.8</v>
      </c>
      <c r="AH356" s="148">
        <v>8.8000000000000001E-24</v>
      </c>
      <c r="AI356" s="145"/>
      <c r="AJ356" s="146" t="e">
        <f>#REF!*10000*(AI356)*10000000000</f>
        <v>#REF!</v>
      </c>
      <c r="AN356"/>
      <c r="AO356"/>
    </row>
    <row r="357" spans="1:41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5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1.2423</v>
      </c>
      <c r="K357" s="142">
        <v>0.25</v>
      </c>
      <c r="L357" s="142">
        <v>6.2700000000000006E-2</v>
      </c>
      <c r="M357" s="142">
        <v>5.75</v>
      </c>
      <c r="N357" s="142">
        <v>5.75</v>
      </c>
      <c r="O357" s="142">
        <v>7.3079999999999998</v>
      </c>
      <c r="P357" s="142">
        <v>81</v>
      </c>
      <c r="Q357" s="142">
        <v>81</v>
      </c>
      <c r="R357" s="142">
        <v>117</v>
      </c>
      <c r="S357" s="142">
        <v>2.1</v>
      </c>
      <c r="T357" s="142">
        <v>2.1</v>
      </c>
      <c r="U357" s="142">
        <v>1.335</v>
      </c>
      <c r="V357" s="142">
        <v>15</v>
      </c>
      <c r="W357" s="142">
        <v>15</v>
      </c>
      <c r="X357" s="142">
        <v>18.989999999999998</v>
      </c>
      <c r="Y357" s="142">
        <v>-0.1953</v>
      </c>
      <c r="Z357" s="142">
        <v>-0.1953</v>
      </c>
      <c r="AA357" s="142">
        <v>-0.27800000000000002</v>
      </c>
      <c r="AB357" s="142" t="s">
        <v>48</v>
      </c>
      <c r="AC357" s="142">
        <v>28.05</v>
      </c>
      <c r="AD357" s="142">
        <v>8.597859657763983E-6</v>
      </c>
      <c r="AE357" s="142">
        <v>8.6999999999999994E-2</v>
      </c>
      <c r="AF357" s="142">
        <v>3.59</v>
      </c>
      <c r="AG357" s="142">
        <v>3.9</v>
      </c>
      <c r="AH357" s="148">
        <v>6.0100000000000004E-25</v>
      </c>
      <c r="AI357" s="145"/>
      <c r="AJ357" s="149">
        <f t="shared" si="26"/>
        <v>0</v>
      </c>
      <c r="AN357"/>
      <c r="AO357"/>
    </row>
    <row r="358" spans="1:41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5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1.2423</v>
      </c>
      <c r="K358" s="142">
        <v>0.25</v>
      </c>
      <c r="L358" s="142">
        <v>6.2700000000000006E-2</v>
      </c>
      <c r="M358" s="142">
        <v>5.75</v>
      </c>
      <c r="N358" s="142">
        <v>5.75</v>
      </c>
      <c r="O358" s="142">
        <v>7.3079999999999998</v>
      </c>
      <c r="P358" s="142">
        <v>81</v>
      </c>
      <c r="Q358" s="142">
        <v>81</v>
      </c>
      <c r="R358" s="142">
        <v>117</v>
      </c>
      <c r="S358" s="142">
        <v>2.1</v>
      </c>
      <c r="T358" s="142">
        <v>2.1</v>
      </c>
      <c r="U358" s="142">
        <v>1.335</v>
      </c>
      <c r="V358" s="142">
        <v>15</v>
      </c>
      <c r="W358" s="142">
        <v>15</v>
      </c>
      <c r="X358" s="142">
        <v>18.989999999999998</v>
      </c>
      <c r="Y358" s="142">
        <v>-0.1953</v>
      </c>
      <c r="Z358" s="142">
        <v>-0.1953</v>
      </c>
      <c r="AA358" s="142">
        <v>-0.27800000000000002</v>
      </c>
      <c r="AB358" s="142" t="s">
        <v>49</v>
      </c>
      <c r="AC358" s="142">
        <v>30.07</v>
      </c>
      <c r="AD358" s="142">
        <v>7.4674534117532306E-6</v>
      </c>
      <c r="AE358" s="142">
        <v>9.9000000000000005E-2</v>
      </c>
      <c r="AF358" s="142">
        <v>3.72</v>
      </c>
      <c r="AG358" s="142">
        <v>4</v>
      </c>
      <c r="AH358" s="148">
        <v>1.3299999999999999E-25</v>
      </c>
      <c r="AI358" s="145"/>
      <c r="AJ358" s="149">
        <f t="shared" si="26"/>
        <v>0</v>
      </c>
      <c r="AN358"/>
      <c r="AO358"/>
    </row>
    <row r="359" spans="1:41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5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1.2423</v>
      </c>
      <c r="K359" s="142">
        <v>0.25</v>
      </c>
      <c r="L359" s="142">
        <v>6.2700000000000006E-2</v>
      </c>
      <c r="M359" s="142">
        <v>5.75</v>
      </c>
      <c r="N359" s="142">
        <v>5.75</v>
      </c>
      <c r="O359" s="142">
        <v>7.3079999999999998</v>
      </c>
      <c r="P359" s="142">
        <v>81</v>
      </c>
      <c r="Q359" s="142">
        <v>81</v>
      </c>
      <c r="R359" s="142">
        <v>117</v>
      </c>
      <c r="S359" s="142">
        <v>2.1</v>
      </c>
      <c r="T359" s="142">
        <v>2.1</v>
      </c>
      <c r="U359" s="142">
        <v>1.335</v>
      </c>
      <c r="V359" s="142">
        <v>15</v>
      </c>
      <c r="W359" s="142">
        <v>15</v>
      </c>
      <c r="X359" s="142">
        <v>18.989999999999998</v>
      </c>
      <c r="Y359" s="142">
        <v>-0.1953</v>
      </c>
      <c r="Z359" s="142">
        <v>-0.1953</v>
      </c>
      <c r="AA359" s="142">
        <v>-0.27800000000000002</v>
      </c>
      <c r="AB359" s="142" t="s">
        <v>50</v>
      </c>
      <c r="AC359" s="142">
        <v>42.08</v>
      </c>
      <c r="AD359" s="142">
        <v>4.9578486170417476E-6</v>
      </c>
      <c r="AE359" s="142">
        <v>0.14199999999999999</v>
      </c>
      <c r="AF359" s="142">
        <v>4.03</v>
      </c>
      <c r="AG359" s="142">
        <v>4.5</v>
      </c>
      <c r="AH359" s="148">
        <v>3.0699999999999999E-28</v>
      </c>
      <c r="AI359" s="145"/>
      <c r="AJ359" s="149">
        <f t="shared" si="26"/>
        <v>0</v>
      </c>
      <c r="AN359"/>
      <c r="AO359"/>
    </row>
    <row r="360" spans="1:41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5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1.2423</v>
      </c>
      <c r="K360" s="142">
        <v>0.25</v>
      </c>
      <c r="L360" s="142">
        <v>6.2700000000000006E-2</v>
      </c>
      <c r="M360" s="142">
        <v>5.75</v>
      </c>
      <c r="N360" s="142">
        <v>5.75</v>
      </c>
      <c r="O360" s="142">
        <v>7.3079999999999998</v>
      </c>
      <c r="P360" s="142">
        <v>81</v>
      </c>
      <c r="Q360" s="142">
        <v>81</v>
      </c>
      <c r="R360" s="142">
        <v>117</v>
      </c>
      <c r="S360" s="142">
        <v>2.1</v>
      </c>
      <c r="T360" s="142">
        <v>2.1</v>
      </c>
      <c r="U360" s="142">
        <v>1.335</v>
      </c>
      <c r="V360" s="142">
        <v>15</v>
      </c>
      <c r="W360" s="142">
        <v>15</v>
      </c>
      <c r="X360" s="142">
        <v>18.989999999999998</v>
      </c>
      <c r="Y360" s="142">
        <v>-0.1953</v>
      </c>
      <c r="Z360" s="142">
        <v>-0.1953</v>
      </c>
      <c r="AA360" s="142">
        <v>-0.27800000000000002</v>
      </c>
      <c r="AB360" s="142" t="s">
        <v>51</v>
      </c>
      <c r="AC360" s="142">
        <v>44.1</v>
      </c>
      <c r="AD360" s="142">
        <v>4.5187843755253608E-6</v>
      </c>
      <c r="AE360" s="142">
        <v>0.152</v>
      </c>
      <c r="AF360" s="142">
        <v>4.16</v>
      </c>
      <c r="AG360" s="142">
        <v>4.3</v>
      </c>
      <c r="AH360" s="148">
        <v>5.6599999999999997E-31</v>
      </c>
      <c r="AI360" s="145"/>
      <c r="AJ360" s="149">
        <f t="shared" si="26"/>
        <v>0</v>
      </c>
      <c r="AN360"/>
      <c r="AO360"/>
    </row>
    <row r="361" spans="1:41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5"/>
        <v>0</v>
      </c>
      <c r="F361" s="142"/>
      <c r="G361" s="142">
        <v>2.008</v>
      </c>
      <c r="H361" s="142">
        <v>56492.4</v>
      </c>
      <c r="I361" s="142">
        <v>71</v>
      </c>
      <c r="J361" s="142">
        <v>1.2423</v>
      </c>
      <c r="K361" s="142">
        <v>0.25</v>
      </c>
      <c r="L361" s="142">
        <v>6.2700000000000006E-2</v>
      </c>
      <c r="M361" s="142">
        <v>5.75</v>
      </c>
      <c r="N361" s="142">
        <v>5.75</v>
      </c>
      <c r="O361" s="142">
        <v>7.3079999999999998</v>
      </c>
      <c r="P361" s="142">
        <v>81</v>
      </c>
      <c r="Q361" s="142">
        <v>81</v>
      </c>
      <c r="R361" s="142">
        <v>117</v>
      </c>
      <c r="S361" s="142">
        <v>2.1</v>
      </c>
      <c r="T361" s="142">
        <v>2.1</v>
      </c>
      <c r="U361" s="142">
        <v>1.335</v>
      </c>
      <c r="V361" s="142">
        <v>15</v>
      </c>
      <c r="W361" s="142">
        <v>15</v>
      </c>
      <c r="X361" s="142">
        <v>18.989999999999998</v>
      </c>
      <c r="Y361" s="142">
        <v>-0.1953</v>
      </c>
      <c r="Z361" s="142">
        <v>-0.1953</v>
      </c>
      <c r="AA361" s="142">
        <v>-0.27800000000000002</v>
      </c>
      <c r="AB361" s="142" t="s">
        <v>52</v>
      </c>
      <c r="AC361" s="142">
        <v>58.12</v>
      </c>
      <c r="AD361" s="142">
        <v>2.9135357642312415E-6</v>
      </c>
      <c r="AE361" s="142">
        <v>0.2</v>
      </c>
      <c r="AF361" s="142">
        <v>4.5199999999999996</v>
      </c>
      <c r="AG361" s="142">
        <v>4.5</v>
      </c>
      <c r="AH361" s="144"/>
      <c r="AI361" s="145"/>
      <c r="AJ361" s="149">
        <f t="shared" si="26"/>
        <v>0</v>
      </c>
      <c r="AN361"/>
      <c r="AO361"/>
    </row>
    <row r="362" spans="1:41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5"/>
        <v>0</v>
      </c>
      <c r="F362" s="167"/>
      <c r="G362" s="167">
        <v>2.008</v>
      </c>
      <c r="H362" s="167">
        <v>56492.4</v>
      </c>
      <c r="I362" s="167">
        <v>71</v>
      </c>
      <c r="J362" s="142">
        <v>1.2423</v>
      </c>
      <c r="K362" s="142">
        <v>0.25</v>
      </c>
      <c r="L362" s="142">
        <v>6.2700000000000006E-2</v>
      </c>
      <c r="M362" s="142">
        <v>5.75</v>
      </c>
      <c r="N362" s="142">
        <v>5.75</v>
      </c>
      <c r="O362" s="142">
        <v>7.3079999999999998</v>
      </c>
      <c r="P362" s="167">
        <v>81</v>
      </c>
      <c r="Q362" s="167">
        <v>81</v>
      </c>
      <c r="R362" s="167">
        <v>117</v>
      </c>
      <c r="S362" s="167">
        <v>2.1</v>
      </c>
      <c r="T362" s="167">
        <v>2.1</v>
      </c>
      <c r="U362" s="167">
        <v>1.335</v>
      </c>
      <c r="V362" s="167">
        <v>15</v>
      </c>
      <c r="W362" s="167">
        <v>15</v>
      </c>
      <c r="X362" s="167">
        <v>18.989999999999998</v>
      </c>
      <c r="Y362" s="167">
        <v>-0.1953</v>
      </c>
      <c r="Z362" s="167">
        <v>-0.1953</v>
      </c>
      <c r="AA362" s="167">
        <v>-0.27800000000000002</v>
      </c>
      <c r="AB362" s="167" t="s">
        <v>58</v>
      </c>
      <c r="AC362" s="167">
        <v>58.12</v>
      </c>
      <c r="AD362" s="167">
        <v>3.1459786150702568E-6</v>
      </c>
      <c r="AE362" s="167">
        <v>0.183</v>
      </c>
      <c r="AF362" s="167">
        <v>4.8</v>
      </c>
      <c r="AG362" s="167">
        <v>4.42</v>
      </c>
      <c r="AH362" s="168"/>
      <c r="AI362" s="169"/>
      <c r="AJ362" s="170">
        <f t="shared" si="26"/>
        <v>0</v>
      </c>
      <c r="AN362"/>
      <c r="AO362"/>
    </row>
    <row r="363" spans="1:41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ref="E363:E398" si="27">D363/C363</f>
        <v>0</v>
      </c>
      <c r="F363" s="142"/>
      <c r="G363" s="142">
        <v>2.008</v>
      </c>
      <c r="H363" s="142">
        <v>56492.4</v>
      </c>
      <c r="I363" s="142">
        <v>71</v>
      </c>
      <c r="J363" s="142">
        <v>1.2369000000000001</v>
      </c>
      <c r="K363" s="142">
        <v>0.25</v>
      </c>
      <c r="L363" s="142">
        <v>6.2700000000000006E-2</v>
      </c>
      <c r="M363" s="142">
        <v>5.75</v>
      </c>
      <c r="N363" s="142">
        <v>5.75</v>
      </c>
      <c r="O363" s="142">
        <v>7.3079999999999998</v>
      </c>
      <c r="P363" s="142">
        <v>81</v>
      </c>
      <c r="Q363" s="142">
        <v>81</v>
      </c>
      <c r="R363" s="142">
        <v>117</v>
      </c>
      <c r="S363" s="142">
        <v>2.1</v>
      </c>
      <c r="T363" s="142">
        <v>2.1</v>
      </c>
      <c r="U363" s="142">
        <v>1.7450000000000001</v>
      </c>
      <c r="V363" s="142">
        <v>15</v>
      </c>
      <c r="W363" s="142">
        <v>15</v>
      </c>
      <c r="X363" s="142">
        <v>35.453000000000003</v>
      </c>
      <c r="Y363" s="142">
        <v>-0.18179999999999999</v>
      </c>
      <c r="Z363" s="142">
        <f>Y363</f>
        <v>-0.18179999999999999</v>
      </c>
      <c r="AA363" s="142">
        <v>-0.186</v>
      </c>
      <c r="AB363" s="142" t="s">
        <v>42</v>
      </c>
      <c r="AC363" s="142">
        <v>4.0019999999999998</v>
      </c>
      <c r="AD363" s="143">
        <v>1.213598928416634E-4</v>
      </c>
      <c r="AE363" s="142">
        <v>-0.39</v>
      </c>
      <c r="AF363" s="142">
        <v>2.66</v>
      </c>
      <c r="AG363" s="142">
        <v>2.6</v>
      </c>
      <c r="AH363" s="144"/>
      <c r="AI363" s="145"/>
      <c r="AJ363" s="146">
        <f>AH363*10000*(AI363)*10000000000</f>
        <v>0</v>
      </c>
      <c r="AN363"/>
      <c r="AO363"/>
    </row>
    <row r="364" spans="1:41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7"/>
        <v>0</v>
      </c>
      <c r="F364" s="142"/>
      <c r="G364" s="142">
        <v>2.008</v>
      </c>
      <c r="H364" s="142">
        <v>56492.4</v>
      </c>
      <c r="I364" s="142">
        <v>71</v>
      </c>
      <c r="J364" s="142">
        <v>1.2369000000000001</v>
      </c>
      <c r="K364" s="142">
        <v>0.25</v>
      </c>
      <c r="L364" s="142">
        <v>6.2700000000000006E-2</v>
      </c>
      <c r="M364" s="142">
        <v>5.75</v>
      </c>
      <c r="N364" s="142">
        <v>5.75</v>
      </c>
      <c r="O364" s="142">
        <v>7.3079999999999998</v>
      </c>
      <c r="P364" s="142">
        <v>81</v>
      </c>
      <c r="Q364" s="142">
        <v>81</v>
      </c>
      <c r="R364" s="142">
        <v>117</v>
      </c>
      <c r="S364" s="142">
        <v>2.1</v>
      </c>
      <c r="T364" s="142">
        <v>2.1</v>
      </c>
      <c r="U364" s="142">
        <v>1.7450000000000001</v>
      </c>
      <c r="V364" s="142">
        <v>15</v>
      </c>
      <c r="W364" s="142">
        <v>15</v>
      </c>
      <c r="X364" s="142">
        <v>35.453000000000003</v>
      </c>
      <c r="Y364" s="142">
        <v>-0.18179999999999999</v>
      </c>
      <c r="Z364" s="142">
        <f t="shared" ref="Z364:Z386" si="28">Y364</f>
        <v>-0.18179999999999999</v>
      </c>
      <c r="AA364" s="142">
        <v>-0.186</v>
      </c>
      <c r="AB364" s="142" t="s">
        <v>43</v>
      </c>
      <c r="AC364" s="142">
        <v>2.0099999999999998</v>
      </c>
      <c r="AD364" s="143">
        <v>1.0828692705685033E-4</v>
      </c>
      <c r="AE364" s="142">
        <v>-0.217</v>
      </c>
      <c r="AF364" s="142">
        <v>3.13</v>
      </c>
      <c r="AG364" s="142">
        <v>2.89</v>
      </c>
      <c r="AH364" s="144"/>
      <c r="AI364" s="145"/>
      <c r="AJ364" s="146">
        <f>AH364*10000*(AI364)*10000000000</f>
        <v>0</v>
      </c>
      <c r="AN364"/>
      <c r="AO364"/>
    </row>
    <row r="365" spans="1:41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7"/>
        <v>0</v>
      </c>
      <c r="F365" s="142"/>
      <c r="G365" s="142">
        <v>2.008</v>
      </c>
      <c r="H365" s="142">
        <v>56492.4</v>
      </c>
      <c r="I365" s="142">
        <v>71</v>
      </c>
      <c r="J365" s="142">
        <v>1.2369000000000001</v>
      </c>
      <c r="K365" s="142">
        <v>0.25</v>
      </c>
      <c r="L365" s="142">
        <v>6.2700000000000006E-2</v>
      </c>
      <c r="M365" s="142">
        <v>5.75</v>
      </c>
      <c r="N365" s="142">
        <v>5.75</v>
      </c>
      <c r="O365" s="142">
        <v>7.3079999999999998</v>
      </c>
      <c r="P365" s="142">
        <v>81</v>
      </c>
      <c r="Q365" s="142">
        <v>81</v>
      </c>
      <c r="R365" s="142">
        <v>117</v>
      </c>
      <c r="S365" s="142">
        <v>2.1</v>
      </c>
      <c r="T365" s="142">
        <v>2.1</v>
      </c>
      <c r="U365" s="142">
        <v>1.7450000000000001</v>
      </c>
      <c r="V365" s="142">
        <v>15</v>
      </c>
      <c r="W365" s="142">
        <v>15</v>
      </c>
      <c r="X365" s="142">
        <v>35.453000000000003</v>
      </c>
      <c r="Y365" s="142">
        <v>-0.18179999999999999</v>
      </c>
      <c r="Z365" s="142">
        <f t="shared" si="28"/>
        <v>-0.18179999999999999</v>
      </c>
      <c r="AA365" s="142">
        <v>-0.186</v>
      </c>
      <c r="AB365" s="142" t="s">
        <v>44</v>
      </c>
      <c r="AC365" s="142">
        <v>31.998999999999999</v>
      </c>
      <c r="AD365" s="143">
        <v>1.5402755908922099E-5</v>
      </c>
      <c r="AE365" s="142">
        <v>2.1999999999999999E-2</v>
      </c>
      <c r="AF365" s="142">
        <v>2.94</v>
      </c>
      <c r="AG365" s="142">
        <v>3.46</v>
      </c>
      <c r="AH365" s="144"/>
      <c r="AI365" s="145"/>
      <c r="AJ365" s="146">
        <f>AH365*10000*(AI365)*10000000000</f>
        <v>0</v>
      </c>
      <c r="AN365"/>
      <c r="AO365"/>
    </row>
    <row r="366" spans="1:41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7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1.2369000000000001</v>
      </c>
      <c r="K366" s="142">
        <v>0.25</v>
      </c>
      <c r="L366" s="142">
        <v>6.2700000000000006E-2</v>
      </c>
      <c r="M366" s="142">
        <v>5.75</v>
      </c>
      <c r="N366" s="142">
        <v>5.75</v>
      </c>
      <c r="O366" s="142">
        <v>7.3079999999999998</v>
      </c>
      <c r="P366" s="142">
        <v>81</v>
      </c>
      <c r="Q366" s="142">
        <v>81</v>
      </c>
      <c r="R366" s="142">
        <v>117</v>
      </c>
      <c r="S366" s="142">
        <v>2.1</v>
      </c>
      <c r="T366" s="142">
        <v>2.1</v>
      </c>
      <c r="U366" s="142">
        <v>1.7450000000000001</v>
      </c>
      <c r="V366" s="142">
        <v>15</v>
      </c>
      <c r="W366" s="142">
        <v>15</v>
      </c>
      <c r="X366" s="142">
        <v>35.453000000000003</v>
      </c>
      <c r="Y366" s="142">
        <v>-0.18179999999999999</v>
      </c>
      <c r="Z366" s="142">
        <f t="shared" si="28"/>
        <v>-0.18179999999999999</v>
      </c>
      <c r="AA366" s="142">
        <v>-0.186</v>
      </c>
      <c r="AB366" s="142" t="s">
        <v>45</v>
      </c>
      <c r="AC366" s="142">
        <v>44.01</v>
      </c>
      <c r="AD366" s="143">
        <v>8.9625087063364713E-6</v>
      </c>
      <c r="AE366" s="142">
        <v>0.22500000000000001</v>
      </c>
      <c r="AF366" s="142">
        <v>3.24</v>
      </c>
      <c r="AG366" s="142">
        <v>3.3</v>
      </c>
      <c r="AH366" s="173">
        <v>1.2E-15</v>
      </c>
      <c r="AI366" s="145"/>
      <c r="AJ366" s="146">
        <f>AH367*10000*(AI366)*10000000000</f>
        <v>0</v>
      </c>
      <c r="AN366"/>
      <c r="AO366"/>
    </row>
    <row r="367" spans="1:41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7"/>
        <v>0</v>
      </c>
      <c r="F367" s="142"/>
      <c r="G367" s="142">
        <v>2.008</v>
      </c>
      <c r="H367" s="142">
        <v>56492.4</v>
      </c>
      <c r="I367" s="142">
        <v>71</v>
      </c>
      <c r="J367" s="142">
        <v>1.2369000000000001</v>
      </c>
      <c r="K367" s="142">
        <v>0.25</v>
      </c>
      <c r="L367" s="142">
        <v>6.2700000000000006E-2</v>
      </c>
      <c r="M367" s="142">
        <v>5.75</v>
      </c>
      <c r="N367" s="142">
        <v>5.75</v>
      </c>
      <c r="O367" s="142">
        <v>7.3079999999999998</v>
      </c>
      <c r="P367" s="142">
        <v>81</v>
      </c>
      <c r="Q367" s="142">
        <v>81</v>
      </c>
      <c r="R367" s="142">
        <v>117</v>
      </c>
      <c r="S367" s="142">
        <v>2.1</v>
      </c>
      <c r="T367" s="142">
        <v>2.1</v>
      </c>
      <c r="U367" s="142">
        <v>1.7450000000000001</v>
      </c>
      <c r="V367" s="142">
        <v>15</v>
      </c>
      <c r="W367" s="142">
        <v>15</v>
      </c>
      <c r="X367" s="142">
        <v>35.453000000000003</v>
      </c>
      <c r="Y367" s="142">
        <v>-0.18179999999999999</v>
      </c>
      <c r="Z367" s="142">
        <f t="shared" si="28"/>
        <v>-0.18179999999999999</v>
      </c>
      <c r="AA367" s="142">
        <v>-0.186</v>
      </c>
      <c r="AB367" s="142" t="s">
        <v>46</v>
      </c>
      <c r="AC367" s="142">
        <v>28</v>
      </c>
      <c r="AD367" s="143">
        <v>1.4859953853764374E-5</v>
      </c>
      <c r="AE367" s="142">
        <v>3.6999999999999998E-2</v>
      </c>
      <c r="AF367" s="142">
        <v>3.13</v>
      </c>
      <c r="AG367" s="142">
        <v>3.64</v>
      </c>
      <c r="AH367" s="144"/>
      <c r="AI367" s="145"/>
      <c r="AJ367" s="146">
        <f>AH368*10000*(AI367)*10000000000</f>
        <v>0</v>
      </c>
      <c r="AN367"/>
      <c r="AO367"/>
    </row>
    <row r="368" spans="1:41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1.2369000000000001</v>
      </c>
      <c r="K368" s="142">
        <v>0.25</v>
      </c>
      <c r="L368" s="142">
        <v>6.2700000000000006E-2</v>
      </c>
      <c r="M368" s="142">
        <v>5.75</v>
      </c>
      <c r="N368" s="142">
        <v>5.75</v>
      </c>
      <c r="O368" s="142">
        <v>7.3079999999999998</v>
      </c>
      <c r="P368" s="142">
        <v>81</v>
      </c>
      <c r="Q368" s="142">
        <v>81</v>
      </c>
      <c r="R368" s="142">
        <v>117</v>
      </c>
      <c r="S368" s="142">
        <v>2.1</v>
      </c>
      <c r="T368" s="142">
        <v>2.1</v>
      </c>
      <c r="U368" s="142">
        <v>1.7450000000000001</v>
      </c>
      <c r="V368" s="142">
        <v>15</v>
      </c>
      <c r="W368" s="142">
        <v>15</v>
      </c>
      <c r="X368" s="142">
        <v>35.453000000000003</v>
      </c>
      <c r="Y368" s="142">
        <v>-0.18179999999999999</v>
      </c>
      <c r="Z368" s="142">
        <f t="shared" si="28"/>
        <v>-0.18179999999999999</v>
      </c>
      <c r="AA368" s="142">
        <v>-0.186</v>
      </c>
      <c r="AB368" s="142" t="s">
        <v>47</v>
      </c>
      <c r="AC368" s="142">
        <v>16.04</v>
      </c>
      <c r="AD368" s="143">
        <v>1.6328551327402565E-5</v>
      </c>
      <c r="AE368" s="142">
        <v>1.0999999999999999E-2</v>
      </c>
      <c r="AF368" s="142">
        <v>3.25</v>
      </c>
      <c r="AG368" s="142">
        <v>3.8</v>
      </c>
      <c r="AH368" s="148">
        <v>5.2999999999999999E-21</v>
      </c>
      <c r="AI368" s="145"/>
      <c r="AJ368" s="146" t="e">
        <f>#REF!*10000*(AI368)*10000000000</f>
        <v>#REF!</v>
      </c>
      <c r="AN368"/>
      <c r="AO368"/>
    </row>
    <row r="369" spans="1:41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1.2369000000000001</v>
      </c>
      <c r="K369" s="142">
        <v>0.25</v>
      </c>
      <c r="L369" s="142">
        <v>6.2700000000000006E-2</v>
      </c>
      <c r="M369" s="142">
        <v>5.75</v>
      </c>
      <c r="N369" s="142">
        <v>5.75</v>
      </c>
      <c r="O369" s="142">
        <v>7.3079999999999998</v>
      </c>
      <c r="P369" s="142">
        <v>81</v>
      </c>
      <c r="Q369" s="142">
        <v>81</v>
      </c>
      <c r="R369" s="142">
        <v>117</v>
      </c>
      <c r="S369" s="142">
        <v>2.1</v>
      </c>
      <c r="T369" s="142">
        <v>2.1</v>
      </c>
      <c r="U369" s="142">
        <v>1.7450000000000001</v>
      </c>
      <c r="V369" s="142">
        <v>15</v>
      </c>
      <c r="W369" s="142">
        <v>15</v>
      </c>
      <c r="X369" s="142">
        <v>35.453000000000003</v>
      </c>
      <c r="Y369" s="142">
        <v>-0.18179999999999999</v>
      </c>
      <c r="Z369" s="142">
        <f t="shared" si="28"/>
        <v>-0.18179999999999999</v>
      </c>
      <c r="AA369" s="142">
        <v>-0.186</v>
      </c>
      <c r="AB369" s="142" t="s">
        <v>48</v>
      </c>
      <c r="AC369" s="142">
        <v>28.05</v>
      </c>
      <c r="AD369" s="142">
        <v>8.597859657763983E-6</v>
      </c>
      <c r="AE369" s="142">
        <v>8.6999999999999994E-2</v>
      </c>
      <c r="AF369" s="142">
        <v>3.59</v>
      </c>
      <c r="AG369" s="142">
        <v>3.9</v>
      </c>
      <c r="AH369" s="148"/>
      <c r="AI369" s="145"/>
      <c r="AJ369" s="149">
        <f t="shared" ref="AJ369:AJ385" si="29">AH369*10000*(AI369)*10000000000</f>
        <v>0</v>
      </c>
      <c r="AN369"/>
      <c r="AO369"/>
    </row>
    <row r="370" spans="1:41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1.2369000000000001</v>
      </c>
      <c r="K370" s="142">
        <v>0.25</v>
      </c>
      <c r="L370" s="142">
        <v>6.2700000000000006E-2</v>
      </c>
      <c r="M370" s="142">
        <v>5.75</v>
      </c>
      <c r="N370" s="142">
        <v>5.75</v>
      </c>
      <c r="O370" s="142">
        <v>7.3079999999999998</v>
      </c>
      <c r="P370" s="142">
        <v>81</v>
      </c>
      <c r="Q370" s="142">
        <v>81</v>
      </c>
      <c r="R370" s="142">
        <v>117</v>
      </c>
      <c r="S370" s="142">
        <v>2.1</v>
      </c>
      <c r="T370" s="142">
        <v>2.1</v>
      </c>
      <c r="U370" s="142">
        <v>1.7450000000000001</v>
      </c>
      <c r="V370" s="142">
        <v>15</v>
      </c>
      <c r="W370" s="142">
        <v>15</v>
      </c>
      <c r="X370" s="142">
        <v>35.453000000000003</v>
      </c>
      <c r="Y370" s="142">
        <v>-0.18179999999999999</v>
      </c>
      <c r="Z370" s="142">
        <f t="shared" si="28"/>
        <v>-0.18179999999999999</v>
      </c>
      <c r="AA370" s="142">
        <v>-0.186</v>
      </c>
      <c r="AB370" s="142" t="s">
        <v>49</v>
      </c>
      <c r="AC370" s="142">
        <v>30.07</v>
      </c>
      <c r="AD370" s="142">
        <v>7.4674534117532306E-6</v>
      </c>
      <c r="AE370" s="142">
        <v>9.9000000000000005E-2</v>
      </c>
      <c r="AF370" s="142">
        <v>3.72</v>
      </c>
      <c r="AG370" s="142">
        <v>4</v>
      </c>
      <c r="AH370" s="148"/>
      <c r="AI370" s="145"/>
      <c r="AJ370" s="149">
        <f t="shared" si="29"/>
        <v>0</v>
      </c>
      <c r="AN370"/>
      <c r="AO370"/>
    </row>
    <row r="371" spans="1:41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1.2369000000000001</v>
      </c>
      <c r="K371" s="142">
        <v>0.25</v>
      </c>
      <c r="L371" s="142">
        <v>6.2700000000000006E-2</v>
      </c>
      <c r="M371" s="142">
        <v>5.75</v>
      </c>
      <c r="N371" s="142">
        <v>5.75</v>
      </c>
      <c r="O371" s="142">
        <v>7.3079999999999998</v>
      </c>
      <c r="P371" s="142">
        <v>81</v>
      </c>
      <c r="Q371" s="142">
        <v>81</v>
      </c>
      <c r="R371" s="142">
        <v>117</v>
      </c>
      <c r="S371" s="142">
        <v>2.1</v>
      </c>
      <c r="T371" s="142">
        <v>2.1</v>
      </c>
      <c r="U371" s="142">
        <v>1.7450000000000001</v>
      </c>
      <c r="V371" s="142">
        <v>15</v>
      </c>
      <c r="W371" s="142">
        <v>15</v>
      </c>
      <c r="X371" s="142">
        <v>35.453000000000003</v>
      </c>
      <c r="Y371" s="142">
        <v>-0.18179999999999999</v>
      </c>
      <c r="Z371" s="142">
        <f t="shared" si="28"/>
        <v>-0.18179999999999999</v>
      </c>
      <c r="AA371" s="142">
        <v>-0.186</v>
      </c>
      <c r="AB371" s="142" t="s">
        <v>50</v>
      </c>
      <c r="AC371" s="142">
        <v>42.08</v>
      </c>
      <c r="AD371" s="142">
        <v>4.9578486170417476E-6</v>
      </c>
      <c r="AE371" s="142">
        <v>0.14199999999999999</v>
      </c>
      <c r="AF371" s="142">
        <v>4.03</v>
      </c>
      <c r="AG371" s="142">
        <v>4.5</v>
      </c>
      <c r="AH371" s="148"/>
      <c r="AI371" s="145"/>
      <c r="AJ371" s="149">
        <f t="shared" si="29"/>
        <v>0</v>
      </c>
      <c r="AN371"/>
      <c r="AO371"/>
    </row>
    <row r="372" spans="1:41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1.2369000000000001</v>
      </c>
      <c r="K372" s="142">
        <v>0.25</v>
      </c>
      <c r="L372" s="142">
        <v>6.2700000000000006E-2</v>
      </c>
      <c r="M372" s="142">
        <v>5.75</v>
      </c>
      <c r="N372" s="142">
        <v>5.75</v>
      </c>
      <c r="O372" s="142">
        <v>7.3079999999999998</v>
      </c>
      <c r="P372" s="142">
        <v>81</v>
      </c>
      <c r="Q372" s="142">
        <v>81</v>
      </c>
      <c r="R372" s="142">
        <v>117</v>
      </c>
      <c r="S372" s="142">
        <v>2.1</v>
      </c>
      <c r="T372" s="142">
        <v>2.1</v>
      </c>
      <c r="U372" s="142">
        <v>1.7450000000000001</v>
      </c>
      <c r="V372" s="142">
        <v>15</v>
      </c>
      <c r="W372" s="142">
        <v>15</v>
      </c>
      <c r="X372" s="142">
        <v>35.453000000000003</v>
      </c>
      <c r="Y372" s="142">
        <v>-0.18179999999999999</v>
      </c>
      <c r="Z372" s="142">
        <f t="shared" si="28"/>
        <v>-0.18179999999999999</v>
      </c>
      <c r="AA372" s="142">
        <v>-0.186</v>
      </c>
      <c r="AB372" s="142" t="s">
        <v>51</v>
      </c>
      <c r="AC372" s="142">
        <v>44.1</v>
      </c>
      <c r="AD372" s="142">
        <v>4.5187843755253608E-6</v>
      </c>
      <c r="AE372" s="142">
        <v>0.152</v>
      </c>
      <c r="AF372" s="142">
        <v>4.16</v>
      </c>
      <c r="AG372" s="142">
        <v>4.3</v>
      </c>
      <c r="AH372" s="148"/>
      <c r="AI372" s="145"/>
      <c r="AJ372" s="149">
        <f t="shared" si="29"/>
        <v>0</v>
      </c>
      <c r="AN372"/>
      <c r="AO372"/>
    </row>
    <row r="373" spans="1:41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7"/>
        <v>0</v>
      </c>
      <c r="F373" s="142"/>
      <c r="G373" s="142">
        <v>2.008</v>
      </c>
      <c r="H373" s="142">
        <v>56492.4</v>
      </c>
      <c r="I373" s="142">
        <v>71</v>
      </c>
      <c r="J373" s="142">
        <v>1.2369000000000001</v>
      </c>
      <c r="K373" s="142">
        <v>0.25</v>
      </c>
      <c r="L373" s="142">
        <v>6.2700000000000006E-2</v>
      </c>
      <c r="M373" s="142">
        <v>5.75</v>
      </c>
      <c r="N373" s="142">
        <v>5.75</v>
      </c>
      <c r="O373" s="142">
        <v>7.3079999999999998</v>
      </c>
      <c r="P373" s="142">
        <v>81</v>
      </c>
      <c r="Q373" s="142">
        <v>81</v>
      </c>
      <c r="R373" s="142">
        <v>117</v>
      </c>
      <c r="S373" s="142">
        <v>2.1</v>
      </c>
      <c r="T373" s="142">
        <v>2.1</v>
      </c>
      <c r="U373" s="142">
        <v>1.7450000000000001</v>
      </c>
      <c r="V373" s="142">
        <v>15</v>
      </c>
      <c r="W373" s="142">
        <v>15</v>
      </c>
      <c r="X373" s="142">
        <v>35.453000000000003</v>
      </c>
      <c r="Y373" s="142">
        <v>-0.18179999999999999</v>
      </c>
      <c r="Z373" s="142">
        <f t="shared" si="28"/>
        <v>-0.18179999999999999</v>
      </c>
      <c r="AA373" s="142">
        <v>-0.186</v>
      </c>
      <c r="AB373" s="142" t="s">
        <v>52</v>
      </c>
      <c r="AC373" s="142">
        <v>58.12</v>
      </c>
      <c r="AD373" s="142">
        <v>2.9135357642312415E-6</v>
      </c>
      <c r="AE373" s="142">
        <v>0.2</v>
      </c>
      <c r="AF373" s="142">
        <v>4.5199999999999996</v>
      </c>
      <c r="AG373" s="142">
        <v>4.5</v>
      </c>
      <c r="AH373" s="144"/>
      <c r="AI373" s="145"/>
      <c r="AJ373" s="149">
        <f t="shared" si="29"/>
        <v>0</v>
      </c>
      <c r="AN373"/>
      <c r="AO373"/>
    </row>
    <row r="374" spans="1:41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7"/>
        <v>0</v>
      </c>
      <c r="F374" s="142"/>
      <c r="G374" s="142">
        <v>2.008</v>
      </c>
      <c r="H374" s="142">
        <v>56492.4</v>
      </c>
      <c r="I374" s="142">
        <v>71</v>
      </c>
      <c r="J374" s="142">
        <v>1.2369000000000001</v>
      </c>
      <c r="K374" s="142">
        <v>0.25</v>
      </c>
      <c r="L374" s="142">
        <v>6.2700000000000006E-2</v>
      </c>
      <c r="M374" s="142">
        <v>5.75</v>
      </c>
      <c r="N374" s="142">
        <v>5.75</v>
      </c>
      <c r="O374" s="142">
        <v>7.3079999999999998</v>
      </c>
      <c r="P374" s="142">
        <v>81</v>
      </c>
      <c r="Q374" s="142">
        <v>81</v>
      </c>
      <c r="R374" s="142">
        <v>117</v>
      </c>
      <c r="S374" s="142">
        <v>2.1</v>
      </c>
      <c r="T374" s="142">
        <v>2.1</v>
      </c>
      <c r="U374" s="142">
        <v>1.7450000000000001</v>
      </c>
      <c r="V374" s="142">
        <v>15</v>
      </c>
      <c r="W374" s="142">
        <v>15</v>
      </c>
      <c r="X374" s="142">
        <v>35.453000000000003</v>
      </c>
      <c r="Y374" s="142">
        <v>-0.18179999999999999</v>
      </c>
      <c r="Z374" s="142">
        <f t="shared" si="28"/>
        <v>-0.18179999999999999</v>
      </c>
      <c r="AA374" s="142">
        <v>-0.186</v>
      </c>
      <c r="AB374" s="142" t="s">
        <v>58</v>
      </c>
      <c r="AC374" s="142">
        <v>58.12</v>
      </c>
      <c r="AD374" s="142">
        <v>3.1459786150702568E-6</v>
      </c>
      <c r="AE374" s="142">
        <v>0.183</v>
      </c>
      <c r="AF374" s="142">
        <v>4.8</v>
      </c>
      <c r="AG374" s="142">
        <v>4.42</v>
      </c>
      <c r="AH374" s="144"/>
      <c r="AI374" s="145"/>
      <c r="AJ374" s="149">
        <f t="shared" si="29"/>
        <v>0</v>
      </c>
      <c r="AN374"/>
      <c r="AO374"/>
    </row>
    <row r="375" spans="1:41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7"/>
        <v>0</v>
      </c>
      <c r="F375" s="27"/>
      <c r="G375" s="27">
        <v>2.246</v>
      </c>
      <c r="H375" s="27">
        <v>48526</v>
      </c>
      <c r="I375" s="27">
        <v>92</v>
      </c>
      <c r="J375" s="27">
        <v>1.2652000000000001</v>
      </c>
      <c r="K375" s="27">
        <v>0.25</v>
      </c>
      <c r="L375" s="27">
        <v>6.2700000000000006E-2</v>
      </c>
      <c r="M375" s="27">
        <v>5.75</v>
      </c>
      <c r="N375" s="27">
        <v>5.75</v>
      </c>
      <c r="O375" s="27">
        <v>7.3079999999999998</v>
      </c>
      <c r="P375" s="27">
        <v>81</v>
      </c>
      <c r="Q375" s="27">
        <v>81</v>
      </c>
      <c r="R375" s="27">
        <v>117</v>
      </c>
      <c r="S375" s="27">
        <v>2.1</v>
      </c>
      <c r="T375" s="27">
        <v>2.1</v>
      </c>
      <c r="U375" s="27">
        <v>2.1059999999999999</v>
      </c>
      <c r="V375" s="27">
        <v>15</v>
      </c>
      <c r="W375" s="27">
        <v>15</v>
      </c>
      <c r="X375" s="27">
        <v>126.9</v>
      </c>
      <c r="Y375" s="27">
        <v>-0.20730000000000001</v>
      </c>
      <c r="Z375" s="27">
        <f t="shared" si="28"/>
        <v>-0.20730000000000001</v>
      </c>
      <c r="AA375" s="27">
        <v>-0.15329999999999999</v>
      </c>
      <c r="AB375" s="27" t="s">
        <v>42</v>
      </c>
      <c r="AC375" s="27">
        <v>4.0019999999999998</v>
      </c>
      <c r="AD375" s="85">
        <v>1.213598928416634E-4</v>
      </c>
      <c r="AE375" s="27">
        <v>-0.39</v>
      </c>
      <c r="AF375" s="27">
        <v>2.66</v>
      </c>
      <c r="AG375" s="27">
        <v>2.6</v>
      </c>
      <c r="AH375" s="118"/>
      <c r="AI375" s="28"/>
      <c r="AJ375" s="29">
        <f t="shared" si="29"/>
        <v>0</v>
      </c>
    </row>
    <row r="376" spans="1:41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7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1.2652000000000001</v>
      </c>
      <c r="K376" s="27">
        <v>0.25</v>
      </c>
      <c r="L376" s="27">
        <v>6.2700000000000006E-2</v>
      </c>
      <c r="M376" s="27">
        <v>5.75</v>
      </c>
      <c r="N376" s="27">
        <v>5.75</v>
      </c>
      <c r="O376" s="27">
        <v>7.3079999999999998</v>
      </c>
      <c r="P376" s="27">
        <v>81</v>
      </c>
      <c r="Q376" s="27">
        <v>81</v>
      </c>
      <c r="R376" s="27">
        <v>117</v>
      </c>
      <c r="S376" s="27">
        <v>2.1</v>
      </c>
      <c r="T376" s="27">
        <v>2.1</v>
      </c>
      <c r="U376" s="27">
        <v>2.1059999999999999</v>
      </c>
      <c r="V376" s="27">
        <v>15</v>
      </c>
      <c r="W376" s="27">
        <v>15</v>
      </c>
      <c r="X376" s="27">
        <v>126.9</v>
      </c>
      <c r="Y376" s="27">
        <v>-0.20730000000000001</v>
      </c>
      <c r="Z376" s="27">
        <f t="shared" si="28"/>
        <v>-0.20730000000000001</v>
      </c>
      <c r="AA376" s="27">
        <v>-0.15329999999999999</v>
      </c>
      <c r="AB376" s="27" t="s">
        <v>43</v>
      </c>
      <c r="AC376" s="27">
        <v>2.0099999999999998</v>
      </c>
      <c r="AD376" s="85">
        <v>1.0828692705685033E-4</v>
      </c>
      <c r="AE376" s="27">
        <v>-0.217</v>
      </c>
      <c r="AF376" s="27">
        <v>3.13</v>
      </c>
      <c r="AG376" s="27">
        <v>2.89</v>
      </c>
      <c r="AH376" s="118">
        <v>1E-10</v>
      </c>
      <c r="AI376" s="28"/>
      <c r="AJ376" s="29">
        <f t="shared" si="29"/>
        <v>0</v>
      </c>
    </row>
    <row r="377" spans="1:41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7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1.2652000000000001</v>
      </c>
      <c r="K377" s="27">
        <v>0.25</v>
      </c>
      <c r="L377" s="27">
        <v>6.2700000000000006E-2</v>
      </c>
      <c r="M377" s="27">
        <v>5.75</v>
      </c>
      <c r="N377" s="27">
        <v>5.75</v>
      </c>
      <c r="O377" s="27">
        <v>7.3079999999999998</v>
      </c>
      <c r="P377" s="27">
        <v>81</v>
      </c>
      <c r="Q377" s="27">
        <v>81</v>
      </c>
      <c r="R377" s="27">
        <v>117</v>
      </c>
      <c r="S377" s="27">
        <v>2.1</v>
      </c>
      <c r="T377" s="27">
        <v>2.1</v>
      </c>
      <c r="U377" s="27">
        <v>2.1059999999999999</v>
      </c>
      <c r="V377" s="27">
        <v>15</v>
      </c>
      <c r="W377" s="27">
        <v>15</v>
      </c>
      <c r="X377" s="27">
        <v>126.9</v>
      </c>
      <c r="Y377" s="27">
        <v>-0.20730000000000001</v>
      </c>
      <c r="Z377" s="27">
        <f t="shared" si="28"/>
        <v>-0.20730000000000001</v>
      </c>
      <c r="AA377" s="27">
        <v>-0.15329999999999999</v>
      </c>
      <c r="AB377" s="27" t="s">
        <v>44</v>
      </c>
      <c r="AC377" s="27">
        <v>31.998999999999999</v>
      </c>
      <c r="AD377" s="85">
        <v>1.5402755908922099E-5</v>
      </c>
      <c r="AE377" s="27">
        <v>2.1999999999999999E-2</v>
      </c>
      <c r="AF377" s="27">
        <v>2.94</v>
      </c>
      <c r="AG377" s="27">
        <v>3.46</v>
      </c>
      <c r="AH377" s="118">
        <v>1.24E-12</v>
      </c>
      <c r="AI377" s="28"/>
      <c r="AJ377" s="29">
        <f t="shared" si="29"/>
        <v>0</v>
      </c>
    </row>
    <row r="378" spans="1:41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7"/>
        <v>0</v>
      </c>
      <c r="F378" s="27"/>
      <c r="G378" s="27">
        <v>2.246</v>
      </c>
      <c r="H378" s="27">
        <v>48526</v>
      </c>
      <c r="I378" s="27">
        <v>92</v>
      </c>
      <c r="J378" s="27">
        <v>1.2652000000000001</v>
      </c>
      <c r="K378" s="27">
        <v>0.25</v>
      </c>
      <c r="L378" s="27">
        <v>6.2700000000000006E-2</v>
      </c>
      <c r="M378" s="27">
        <v>5.75</v>
      </c>
      <c r="N378" s="27">
        <v>5.75</v>
      </c>
      <c r="O378" s="27">
        <v>7.3079999999999998</v>
      </c>
      <c r="P378" s="27">
        <v>81</v>
      </c>
      <c r="Q378" s="27">
        <v>81</v>
      </c>
      <c r="R378" s="27">
        <v>117</v>
      </c>
      <c r="S378" s="27">
        <v>2.1</v>
      </c>
      <c r="T378" s="27">
        <v>2.1</v>
      </c>
      <c r="U378" s="27">
        <v>2.1059999999999999</v>
      </c>
      <c r="V378" s="27">
        <v>15</v>
      </c>
      <c r="W378" s="27">
        <v>15</v>
      </c>
      <c r="X378" s="27">
        <v>126.9</v>
      </c>
      <c r="Y378" s="27">
        <v>-0.20730000000000001</v>
      </c>
      <c r="Z378" s="27">
        <f t="shared" si="28"/>
        <v>-0.20730000000000001</v>
      </c>
      <c r="AA378" s="27">
        <v>-0.15329999999999999</v>
      </c>
      <c r="AB378" s="27" t="s">
        <v>45</v>
      </c>
      <c r="AC378" s="27">
        <v>44.01</v>
      </c>
      <c r="AD378" s="85">
        <v>8.9625087063364713E-6</v>
      </c>
      <c r="AE378" s="27">
        <v>0.22500000000000001</v>
      </c>
      <c r="AF378" s="27">
        <v>3.24</v>
      </c>
      <c r="AG378" s="27">
        <v>3.3</v>
      </c>
      <c r="AH378" s="118"/>
      <c r="AI378" s="28"/>
      <c r="AJ378" s="29">
        <f t="shared" si="29"/>
        <v>0</v>
      </c>
    </row>
    <row r="379" spans="1:41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7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1.2652000000000001</v>
      </c>
      <c r="K379" s="27">
        <v>0.25</v>
      </c>
      <c r="L379" s="27">
        <v>6.2700000000000006E-2</v>
      </c>
      <c r="M379" s="27">
        <v>5.75</v>
      </c>
      <c r="N379" s="27">
        <v>5.75</v>
      </c>
      <c r="O379" s="27">
        <v>7.3079999999999998</v>
      </c>
      <c r="P379" s="27">
        <v>81</v>
      </c>
      <c r="Q379" s="27">
        <v>81</v>
      </c>
      <c r="R379" s="27">
        <v>117</v>
      </c>
      <c r="S379" s="27">
        <v>2.1</v>
      </c>
      <c r="T379" s="27">
        <v>2.1</v>
      </c>
      <c r="U379" s="27">
        <v>2.1059999999999999</v>
      </c>
      <c r="V379" s="27">
        <v>15</v>
      </c>
      <c r="W379" s="27">
        <v>15</v>
      </c>
      <c r="X379" s="27">
        <v>126.9</v>
      </c>
      <c r="Y379" s="27">
        <v>-0.20730000000000001</v>
      </c>
      <c r="Z379" s="27">
        <f t="shared" si="28"/>
        <v>-0.20730000000000001</v>
      </c>
      <c r="AA379" s="27">
        <v>-0.15329999999999999</v>
      </c>
      <c r="AB379" s="27" t="s">
        <v>46</v>
      </c>
      <c r="AC379" s="27">
        <v>28</v>
      </c>
      <c r="AD379" s="85">
        <v>1.4859953853764374E-5</v>
      </c>
      <c r="AE379" s="27">
        <v>3.6999999999999998E-2</v>
      </c>
      <c r="AF379" s="27">
        <v>3.13</v>
      </c>
      <c r="AG379" s="27">
        <v>3.64</v>
      </c>
      <c r="AH379" s="126">
        <v>2.4600000000000001E-14</v>
      </c>
      <c r="AI379" s="28"/>
      <c r="AJ379" s="29">
        <f t="shared" si="29"/>
        <v>0</v>
      </c>
    </row>
    <row r="380" spans="1:41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7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1.2652000000000001</v>
      </c>
      <c r="K380" s="27">
        <v>0.25</v>
      </c>
      <c r="L380" s="27">
        <v>6.2700000000000006E-2</v>
      </c>
      <c r="M380" s="27">
        <v>5.75</v>
      </c>
      <c r="N380" s="27">
        <v>5.75</v>
      </c>
      <c r="O380" s="27">
        <v>7.3079999999999998</v>
      </c>
      <c r="P380" s="27">
        <v>81</v>
      </c>
      <c r="Q380" s="27">
        <v>81</v>
      </c>
      <c r="R380" s="27">
        <v>117</v>
      </c>
      <c r="S380" s="27">
        <v>2.1</v>
      </c>
      <c r="T380" s="27">
        <v>2.1</v>
      </c>
      <c r="U380" s="27">
        <v>2.1059999999999999</v>
      </c>
      <c r="V380" s="27">
        <v>15</v>
      </c>
      <c r="W380" s="27">
        <v>15</v>
      </c>
      <c r="X380" s="27">
        <v>126.9</v>
      </c>
      <c r="Y380" s="27">
        <v>-0.20730000000000001</v>
      </c>
      <c r="Z380" s="27">
        <f t="shared" si="28"/>
        <v>-0.20730000000000001</v>
      </c>
      <c r="AA380" s="27">
        <v>-0.15329999999999999</v>
      </c>
      <c r="AB380" s="27" t="s">
        <v>47</v>
      </c>
      <c r="AC380" s="27">
        <v>16.04</v>
      </c>
      <c r="AD380" s="85">
        <v>1.6328551327402565E-5</v>
      </c>
      <c r="AE380" s="27">
        <v>1.0999999999999999E-2</v>
      </c>
      <c r="AF380" s="27">
        <v>3.25</v>
      </c>
      <c r="AG380" s="27">
        <v>3.8</v>
      </c>
      <c r="AH380" s="126">
        <v>6.6100000000000004E-17</v>
      </c>
      <c r="AI380" s="28"/>
      <c r="AJ380" s="29">
        <f t="shared" si="29"/>
        <v>0</v>
      </c>
    </row>
    <row r="381" spans="1:41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7"/>
        <v>0</v>
      </c>
      <c r="F381" s="27"/>
      <c r="G381" s="27">
        <v>2.246</v>
      </c>
      <c r="H381" s="27">
        <v>48526</v>
      </c>
      <c r="I381" s="27">
        <v>92</v>
      </c>
      <c r="J381" s="27">
        <v>1.2652000000000001</v>
      </c>
      <c r="K381" s="27">
        <v>0.25</v>
      </c>
      <c r="L381" s="27">
        <v>6.2700000000000006E-2</v>
      </c>
      <c r="M381" s="27">
        <v>5.75</v>
      </c>
      <c r="N381" s="27">
        <v>5.75</v>
      </c>
      <c r="O381" s="27">
        <v>7.3079999999999998</v>
      </c>
      <c r="P381" s="27">
        <v>81</v>
      </c>
      <c r="Q381" s="27">
        <v>81</v>
      </c>
      <c r="R381" s="27">
        <v>117</v>
      </c>
      <c r="S381" s="27">
        <v>2.1</v>
      </c>
      <c r="T381" s="27">
        <v>2.1</v>
      </c>
      <c r="U381" s="27">
        <v>2.1059999999999999</v>
      </c>
      <c r="V381" s="27">
        <v>15</v>
      </c>
      <c r="W381" s="27">
        <v>15</v>
      </c>
      <c r="X381" s="27">
        <v>126.9</v>
      </c>
      <c r="Y381" s="27">
        <v>-0.20730000000000001</v>
      </c>
      <c r="Z381" s="27">
        <f t="shared" si="28"/>
        <v>-0.20730000000000001</v>
      </c>
      <c r="AA381" s="27">
        <v>-0.15329999999999999</v>
      </c>
      <c r="AB381" s="27" t="s">
        <v>48</v>
      </c>
      <c r="AC381" s="27">
        <v>28.05</v>
      </c>
      <c r="AD381" s="27">
        <v>8.597859657763983E-6</v>
      </c>
      <c r="AE381" s="27">
        <v>8.6999999999999994E-2</v>
      </c>
      <c r="AF381" s="27">
        <v>3.59</v>
      </c>
      <c r="AG381" s="27">
        <v>3.9</v>
      </c>
      <c r="AH381" s="126"/>
      <c r="AI381" s="28"/>
      <c r="AJ381" s="30">
        <f t="shared" si="29"/>
        <v>0</v>
      </c>
    </row>
    <row r="382" spans="1:41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7"/>
        <v>0</v>
      </c>
      <c r="F382" s="27"/>
      <c r="G382" s="27">
        <v>2.246</v>
      </c>
      <c r="H382" s="27">
        <v>48526</v>
      </c>
      <c r="I382" s="27">
        <v>92</v>
      </c>
      <c r="J382" s="27">
        <v>1.2652000000000001</v>
      </c>
      <c r="K382" s="27">
        <v>0.25</v>
      </c>
      <c r="L382" s="27">
        <v>6.2700000000000006E-2</v>
      </c>
      <c r="M382" s="27">
        <v>5.75</v>
      </c>
      <c r="N382" s="27">
        <v>5.75</v>
      </c>
      <c r="O382" s="27">
        <v>7.3079999999999998</v>
      </c>
      <c r="P382" s="27">
        <v>81</v>
      </c>
      <c r="Q382" s="27">
        <v>81</v>
      </c>
      <c r="R382" s="27">
        <v>117</v>
      </c>
      <c r="S382" s="27">
        <v>2.1</v>
      </c>
      <c r="T382" s="27">
        <v>2.1</v>
      </c>
      <c r="U382" s="27">
        <v>2.1059999999999999</v>
      </c>
      <c r="V382" s="27">
        <v>15</v>
      </c>
      <c r="W382" s="27">
        <v>15</v>
      </c>
      <c r="X382" s="27">
        <v>126.9</v>
      </c>
      <c r="Y382" s="27">
        <v>-0.20730000000000001</v>
      </c>
      <c r="Z382" s="27">
        <f t="shared" si="28"/>
        <v>-0.20730000000000001</v>
      </c>
      <c r="AA382" s="27">
        <v>-0.15329999999999999</v>
      </c>
      <c r="AB382" s="27" t="s">
        <v>49</v>
      </c>
      <c r="AC382" s="27">
        <v>30.07</v>
      </c>
      <c r="AD382" s="27">
        <v>7.4674534117532306E-6</v>
      </c>
      <c r="AE382" s="27">
        <v>9.9000000000000005E-2</v>
      </c>
      <c r="AF382" s="27">
        <v>3.72</v>
      </c>
      <c r="AG382" s="27">
        <v>4</v>
      </c>
      <c r="AH382" s="126"/>
      <c r="AI382" s="28"/>
      <c r="AJ382" s="30">
        <f t="shared" si="29"/>
        <v>0</v>
      </c>
    </row>
    <row r="383" spans="1:41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7"/>
        <v>0</v>
      </c>
      <c r="F383" s="27"/>
      <c r="G383" s="27">
        <v>2.246</v>
      </c>
      <c r="H383" s="27">
        <v>48526</v>
      </c>
      <c r="I383" s="27">
        <v>92</v>
      </c>
      <c r="J383" s="27">
        <v>1.2652000000000001</v>
      </c>
      <c r="K383" s="27">
        <v>0.25</v>
      </c>
      <c r="L383" s="27">
        <v>6.2700000000000006E-2</v>
      </c>
      <c r="M383" s="27">
        <v>5.75</v>
      </c>
      <c r="N383" s="27">
        <v>5.75</v>
      </c>
      <c r="O383" s="27">
        <v>7.3079999999999998</v>
      </c>
      <c r="P383" s="27">
        <v>81</v>
      </c>
      <c r="Q383" s="27">
        <v>81</v>
      </c>
      <c r="R383" s="27">
        <v>117</v>
      </c>
      <c r="S383" s="27">
        <v>2.1</v>
      </c>
      <c r="T383" s="27">
        <v>2.1</v>
      </c>
      <c r="U383" s="27">
        <v>2.1059999999999999</v>
      </c>
      <c r="V383" s="27">
        <v>15</v>
      </c>
      <c r="W383" s="27">
        <v>15</v>
      </c>
      <c r="X383" s="27">
        <v>126.9</v>
      </c>
      <c r="Y383" s="27">
        <v>-0.20730000000000001</v>
      </c>
      <c r="Z383" s="27">
        <f t="shared" si="28"/>
        <v>-0.20730000000000001</v>
      </c>
      <c r="AA383" s="27">
        <v>-0.15329999999999999</v>
      </c>
      <c r="AB383" s="27" t="s">
        <v>50</v>
      </c>
      <c r="AC383" s="27">
        <v>42.08</v>
      </c>
      <c r="AD383" s="27">
        <v>4.9578486170417476E-6</v>
      </c>
      <c r="AE383" s="27">
        <v>0.14199999999999999</v>
      </c>
      <c r="AF383" s="27">
        <v>4.03</v>
      </c>
      <c r="AG383" s="27">
        <v>4.5</v>
      </c>
      <c r="AH383" s="126"/>
      <c r="AI383" s="28"/>
      <c r="AJ383" s="30">
        <f t="shared" si="29"/>
        <v>0</v>
      </c>
    </row>
    <row r="384" spans="1:41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7"/>
        <v>0</v>
      </c>
      <c r="F384" s="27"/>
      <c r="G384" s="27">
        <v>2.246</v>
      </c>
      <c r="H384" s="27">
        <v>48526</v>
      </c>
      <c r="I384" s="27">
        <v>92</v>
      </c>
      <c r="J384" s="27">
        <v>1.2652000000000001</v>
      </c>
      <c r="K384" s="27">
        <v>0.25</v>
      </c>
      <c r="L384" s="27">
        <v>6.2700000000000006E-2</v>
      </c>
      <c r="M384" s="27">
        <v>5.75</v>
      </c>
      <c r="N384" s="27">
        <v>5.75</v>
      </c>
      <c r="O384" s="27">
        <v>7.3079999999999998</v>
      </c>
      <c r="P384" s="27">
        <v>81</v>
      </c>
      <c r="Q384" s="27">
        <v>81</v>
      </c>
      <c r="R384" s="27">
        <v>117</v>
      </c>
      <c r="S384" s="27">
        <v>2.1</v>
      </c>
      <c r="T384" s="27">
        <v>2.1</v>
      </c>
      <c r="U384" s="27">
        <v>2.1059999999999999</v>
      </c>
      <c r="V384" s="27">
        <v>15</v>
      </c>
      <c r="W384" s="27">
        <v>15</v>
      </c>
      <c r="X384" s="27">
        <v>126.9</v>
      </c>
      <c r="Y384" s="27">
        <v>-0.20730000000000001</v>
      </c>
      <c r="Z384" s="27">
        <f t="shared" si="28"/>
        <v>-0.20730000000000001</v>
      </c>
      <c r="AA384" s="27">
        <v>-0.15329999999999999</v>
      </c>
      <c r="AB384" s="27" t="s">
        <v>51</v>
      </c>
      <c r="AC384" s="27">
        <v>44.1</v>
      </c>
      <c r="AD384" s="27">
        <v>4.5187843755253608E-6</v>
      </c>
      <c r="AE384" s="27">
        <v>0.152</v>
      </c>
      <c r="AF384" s="27">
        <v>4.16</v>
      </c>
      <c r="AG384" s="27">
        <v>4.3</v>
      </c>
      <c r="AH384" s="126"/>
      <c r="AI384" s="28"/>
      <c r="AJ384" s="30">
        <f t="shared" si="29"/>
        <v>0</v>
      </c>
    </row>
    <row r="385" spans="1:41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7"/>
        <v>0</v>
      </c>
      <c r="F385" s="27"/>
      <c r="G385" s="27">
        <v>2.246</v>
      </c>
      <c r="H385" s="27">
        <v>48526</v>
      </c>
      <c r="I385" s="27">
        <v>92</v>
      </c>
      <c r="J385" s="27">
        <v>1.2652000000000001</v>
      </c>
      <c r="K385" s="27">
        <v>0.25</v>
      </c>
      <c r="L385" s="27">
        <v>6.2700000000000006E-2</v>
      </c>
      <c r="M385" s="27">
        <v>5.75</v>
      </c>
      <c r="N385" s="27">
        <v>5.75</v>
      </c>
      <c r="O385" s="27">
        <v>7.3079999999999998</v>
      </c>
      <c r="P385" s="27">
        <v>81</v>
      </c>
      <c r="Q385" s="27">
        <v>81</v>
      </c>
      <c r="R385" s="27">
        <v>117</v>
      </c>
      <c r="S385" s="27">
        <v>2.1</v>
      </c>
      <c r="T385" s="27">
        <v>2.1</v>
      </c>
      <c r="U385" s="27">
        <v>2.1059999999999999</v>
      </c>
      <c r="V385" s="27">
        <v>15</v>
      </c>
      <c r="W385" s="27">
        <v>15</v>
      </c>
      <c r="X385" s="27">
        <v>126.9</v>
      </c>
      <c r="Y385" s="27">
        <v>-0.20730000000000001</v>
      </c>
      <c r="Z385" s="27">
        <f t="shared" si="28"/>
        <v>-0.20730000000000001</v>
      </c>
      <c r="AA385" s="27">
        <v>-0.15329999999999999</v>
      </c>
      <c r="AB385" s="27" t="s">
        <v>52</v>
      </c>
      <c r="AC385" s="27">
        <v>58.12</v>
      </c>
      <c r="AD385" s="27">
        <v>2.9135357642312415E-6</v>
      </c>
      <c r="AE385" s="27">
        <v>0.2</v>
      </c>
      <c r="AF385" s="27">
        <v>4.5199999999999996</v>
      </c>
      <c r="AG385" s="27">
        <v>4.5</v>
      </c>
      <c r="AH385" s="118"/>
      <c r="AI385" s="28"/>
      <c r="AJ385" s="30">
        <f t="shared" si="29"/>
        <v>0</v>
      </c>
    </row>
    <row r="386" spans="1:41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7"/>
        <v>0</v>
      </c>
      <c r="F386" s="27"/>
      <c r="G386" s="27">
        <v>2.246</v>
      </c>
      <c r="H386" s="27">
        <v>48526</v>
      </c>
      <c r="I386" s="27">
        <v>92</v>
      </c>
      <c r="J386" s="27">
        <v>1.2652000000000001</v>
      </c>
      <c r="K386" s="27">
        <v>0.25</v>
      </c>
      <c r="L386" s="27">
        <v>6.2700000000000006E-2</v>
      </c>
      <c r="M386" s="27">
        <v>5.75</v>
      </c>
      <c r="N386" s="27">
        <v>5.75</v>
      </c>
      <c r="O386" s="27">
        <v>7.3079999999999998</v>
      </c>
      <c r="P386" s="27">
        <v>81</v>
      </c>
      <c r="Q386" s="27">
        <v>81</v>
      </c>
      <c r="R386" s="27">
        <v>117</v>
      </c>
      <c r="S386" s="27">
        <v>2.1</v>
      </c>
      <c r="T386" s="27">
        <v>2.1</v>
      </c>
      <c r="U386" s="27">
        <v>2.1059999999999999</v>
      </c>
      <c r="V386" s="27">
        <v>15</v>
      </c>
      <c r="W386" s="27">
        <v>15</v>
      </c>
      <c r="X386" s="27">
        <v>126.9</v>
      </c>
      <c r="Y386" s="27">
        <v>-0.20730000000000001</v>
      </c>
      <c r="Z386" s="27">
        <f t="shared" si="28"/>
        <v>-0.20730000000000001</v>
      </c>
      <c r="AA386" s="27">
        <v>-0.15329999999999999</v>
      </c>
      <c r="AB386" s="27" t="s">
        <v>58</v>
      </c>
      <c r="AC386" s="27">
        <v>58.12</v>
      </c>
      <c r="AD386" s="27">
        <v>3.1459786150702568E-6</v>
      </c>
      <c r="AE386" s="27">
        <v>0.183</v>
      </c>
      <c r="AF386" s="27">
        <v>4.8</v>
      </c>
      <c r="AG386" s="27">
        <v>4.42</v>
      </c>
      <c r="AH386" s="118"/>
      <c r="AI386" s="28"/>
      <c r="AJ386" s="30"/>
    </row>
    <row r="387" spans="1:41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si="27"/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1.3856999999999999</v>
      </c>
      <c r="K387" s="112">
        <v>0.25</v>
      </c>
      <c r="L387" s="112">
        <v>6.2700000000000006E-2</v>
      </c>
      <c r="M387" s="112">
        <v>5.75</v>
      </c>
      <c r="N387" s="112">
        <v>5.75</v>
      </c>
      <c r="O387" s="112">
        <v>7.3079999999999998</v>
      </c>
      <c r="P387" s="112">
        <v>81</v>
      </c>
      <c r="Q387" s="112">
        <v>81</v>
      </c>
      <c r="R387" s="112">
        <v>117</v>
      </c>
      <c r="S387" s="112">
        <v>2.1</v>
      </c>
      <c r="T387" s="112">
        <v>2.1</v>
      </c>
      <c r="U387" s="112">
        <v>2.1059999999999999</v>
      </c>
      <c r="V387" s="112">
        <v>15</v>
      </c>
      <c r="W387" s="112">
        <v>15</v>
      </c>
      <c r="X387" s="112">
        <v>126.9</v>
      </c>
      <c r="Y387" s="112">
        <v>-0.21110000000000001</v>
      </c>
      <c r="Z387" s="112">
        <f>Y387</f>
        <v>-0.21110000000000001</v>
      </c>
      <c r="AA387" s="112">
        <v>-0.15959999999999999</v>
      </c>
      <c r="AB387" s="112" t="s">
        <v>42</v>
      </c>
      <c r="AC387" s="112">
        <v>4.0019999999999998</v>
      </c>
      <c r="AD387" s="113">
        <v>1.213598928416634E-4</v>
      </c>
      <c r="AE387" s="112">
        <v>-0.39</v>
      </c>
      <c r="AF387" s="112">
        <v>2.66</v>
      </c>
      <c r="AG387" s="112">
        <v>2.6</v>
      </c>
      <c r="AH387" s="122">
        <v>5.9500000000000001E-11</v>
      </c>
      <c r="AI387" s="114"/>
      <c r="AJ387" s="115">
        <f t="shared" ref="AJ387:AJ409" si="30">AH387*10000*(AI387)*10000000000</f>
        <v>0</v>
      </c>
      <c r="AN387"/>
      <c r="AO387"/>
    </row>
    <row r="388" spans="1:41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7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1.3856999999999999</v>
      </c>
      <c r="K388" s="112">
        <v>0.25</v>
      </c>
      <c r="L388" s="112">
        <v>6.2700000000000006E-2</v>
      </c>
      <c r="M388" s="112">
        <v>5.75</v>
      </c>
      <c r="N388" s="112">
        <v>5.75</v>
      </c>
      <c r="O388" s="112">
        <v>7.3079999999999998</v>
      </c>
      <c r="P388" s="112">
        <v>81</v>
      </c>
      <c r="Q388" s="112">
        <v>81</v>
      </c>
      <c r="R388" s="112">
        <v>117</v>
      </c>
      <c r="S388" s="112">
        <v>2.1</v>
      </c>
      <c r="T388" s="112">
        <v>2.1</v>
      </c>
      <c r="U388" s="112">
        <v>2.1059999999999999</v>
      </c>
      <c r="V388" s="112">
        <v>15</v>
      </c>
      <c r="W388" s="112">
        <v>15</v>
      </c>
      <c r="X388" s="112">
        <v>126.9</v>
      </c>
      <c r="Y388" s="112">
        <v>-0.21110000000000001</v>
      </c>
      <c r="Z388" s="112">
        <f t="shared" ref="Z388:Z398" si="31">Y388</f>
        <v>-0.21110000000000001</v>
      </c>
      <c r="AA388" s="112">
        <v>-0.15959999999999999</v>
      </c>
      <c r="AB388" s="112" t="s">
        <v>43</v>
      </c>
      <c r="AC388" s="112">
        <v>2.0099999999999998</v>
      </c>
      <c r="AD388" s="113">
        <v>1.0828692705685033E-4</v>
      </c>
      <c r="AE388" s="112">
        <v>-0.217</v>
      </c>
      <c r="AF388" s="112">
        <v>3.13</v>
      </c>
      <c r="AG388" s="112">
        <v>2.89</v>
      </c>
      <c r="AH388" s="122">
        <v>1.6999999999999999E-11</v>
      </c>
      <c r="AI388" s="114"/>
      <c r="AJ388" s="115">
        <f t="shared" si="30"/>
        <v>0</v>
      </c>
      <c r="AN388"/>
      <c r="AO388"/>
    </row>
    <row r="389" spans="1:41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7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1.3856999999999999</v>
      </c>
      <c r="K389" s="112">
        <v>0.25</v>
      </c>
      <c r="L389" s="112">
        <v>6.2700000000000006E-2</v>
      </c>
      <c r="M389" s="112">
        <v>5.75</v>
      </c>
      <c r="N389" s="112">
        <v>5.75</v>
      </c>
      <c r="O389" s="112">
        <v>7.3079999999999998</v>
      </c>
      <c r="P389" s="112">
        <v>81</v>
      </c>
      <c r="Q389" s="112">
        <v>81</v>
      </c>
      <c r="R389" s="112">
        <v>117</v>
      </c>
      <c r="S389" s="112">
        <v>2.1</v>
      </c>
      <c r="T389" s="112">
        <v>2.1</v>
      </c>
      <c r="U389" s="112">
        <v>2.1059999999999999</v>
      </c>
      <c r="V389" s="112">
        <v>15</v>
      </c>
      <c r="W389" s="112">
        <v>15</v>
      </c>
      <c r="X389" s="112">
        <v>126.9</v>
      </c>
      <c r="Y389" s="112">
        <v>-0.21110000000000001</v>
      </c>
      <c r="Z389" s="112">
        <f t="shared" si="31"/>
        <v>-0.21110000000000001</v>
      </c>
      <c r="AA389" s="112">
        <v>-0.15959999999999999</v>
      </c>
      <c r="AB389" s="112" t="s">
        <v>44</v>
      </c>
      <c r="AC389" s="112">
        <v>31.998999999999999</v>
      </c>
      <c r="AD389" s="113">
        <v>1.5402755908922099E-5</v>
      </c>
      <c r="AE389" s="112">
        <v>2.1999999999999999E-2</v>
      </c>
      <c r="AF389" s="112">
        <v>2.94</v>
      </c>
      <c r="AG389" s="112">
        <v>3.46</v>
      </c>
      <c r="AH389" s="122">
        <v>5.6200000000000003E-14</v>
      </c>
      <c r="AI389" s="114"/>
      <c r="AJ389" s="115">
        <f t="shared" si="30"/>
        <v>0</v>
      </c>
      <c r="AN389"/>
      <c r="AO389"/>
    </row>
    <row r="390" spans="1:41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7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1.3856999999999999</v>
      </c>
      <c r="K390" s="112">
        <v>0.25</v>
      </c>
      <c r="L390" s="112">
        <v>6.2700000000000006E-2</v>
      </c>
      <c r="M390" s="112">
        <v>5.75</v>
      </c>
      <c r="N390" s="112">
        <v>5.75</v>
      </c>
      <c r="O390" s="112">
        <v>7.3079999999999998</v>
      </c>
      <c r="P390" s="112">
        <v>81</v>
      </c>
      <c r="Q390" s="112">
        <v>81</v>
      </c>
      <c r="R390" s="112">
        <v>117</v>
      </c>
      <c r="S390" s="112">
        <v>2.1</v>
      </c>
      <c r="T390" s="112">
        <v>2.1</v>
      </c>
      <c r="U390" s="112">
        <v>2.1059999999999999</v>
      </c>
      <c r="V390" s="112">
        <v>15</v>
      </c>
      <c r="W390" s="112">
        <v>15</v>
      </c>
      <c r="X390" s="112">
        <v>126.9</v>
      </c>
      <c r="Y390" s="112">
        <v>-0.21110000000000001</v>
      </c>
      <c r="Z390" s="112">
        <f t="shared" si="31"/>
        <v>-0.21110000000000001</v>
      </c>
      <c r="AA390" s="112">
        <v>-0.15959999999999999</v>
      </c>
      <c r="AB390" s="112" t="s">
        <v>45</v>
      </c>
      <c r="AC390" s="112">
        <v>44.01</v>
      </c>
      <c r="AD390" s="113">
        <v>8.9625087063364713E-6</v>
      </c>
      <c r="AE390" s="112">
        <v>0.22500000000000001</v>
      </c>
      <c r="AF390" s="112">
        <v>3.24</v>
      </c>
      <c r="AG390" s="112">
        <v>3.3</v>
      </c>
      <c r="AH390" s="122">
        <v>2E-14</v>
      </c>
      <c r="AI390" s="114"/>
      <c r="AJ390" s="115">
        <f t="shared" si="30"/>
        <v>0</v>
      </c>
      <c r="AN390"/>
      <c r="AO390"/>
    </row>
    <row r="391" spans="1:41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7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1.3856999999999999</v>
      </c>
      <c r="K391" s="112">
        <v>0.25</v>
      </c>
      <c r="L391" s="112">
        <v>6.2700000000000006E-2</v>
      </c>
      <c r="M391" s="112">
        <v>5.75</v>
      </c>
      <c r="N391" s="112">
        <v>5.75</v>
      </c>
      <c r="O391" s="112">
        <v>7.3079999999999998</v>
      </c>
      <c r="P391" s="112">
        <v>81</v>
      </c>
      <c r="Q391" s="112">
        <v>81</v>
      </c>
      <c r="R391" s="112">
        <v>117</v>
      </c>
      <c r="S391" s="112">
        <v>2.1</v>
      </c>
      <c r="T391" s="112">
        <v>2.1</v>
      </c>
      <c r="U391" s="112">
        <v>2.1059999999999999</v>
      </c>
      <c r="V391" s="112">
        <v>15</v>
      </c>
      <c r="W391" s="112">
        <v>15</v>
      </c>
      <c r="X391" s="112">
        <v>126.9</v>
      </c>
      <c r="Y391" s="112">
        <v>-0.21110000000000001</v>
      </c>
      <c r="Z391" s="112">
        <f t="shared" si="31"/>
        <v>-0.21110000000000001</v>
      </c>
      <c r="AA391" s="112">
        <v>-0.15959999999999999</v>
      </c>
      <c r="AB391" s="112" t="s">
        <v>46</v>
      </c>
      <c r="AC391" s="112">
        <v>28</v>
      </c>
      <c r="AD391" s="113">
        <v>1.4859953853764374E-5</v>
      </c>
      <c r="AE391" s="112">
        <v>3.6999999999999998E-2</v>
      </c>
      <c r="AF391" s="112">
        <v>3.13</v>
      </c>
      <c r="AG391" s="112">
        <v>3.64</v>
      </c>
      <c r="AH391" s="129">
        <v>1.6800000000000001E-15</v>
      </c>
      <c r="AI391" s="114"/>
      <c r="AJ391" s="115">
        <f t="shared" si="30"/>
        <v>0</v>
      </c>
      <c r="AN391"/>
      <c r="AO391"/>
    </row>
    <row r="392" spans="1:41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7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1.3856999999999999</v>
      </c>
      <c r="K392" s="112">
        <v>0.25</v>
      </c>
      <c r="L392" s="112">
        <v>6.2700000000000006E-2</v>
      </c>
      <c r="M392" s="112">
        <v>5.75</v>
      </c>
      <c r="N392" s="112">
        <v>5.75</v>
      </c>
      <c r="O392" s="112">
        <v>7.3079999999999998</v>
      </c>
      <c r="P392" s="112">
        <v>81</v>
      </c>
      <c r="Q392" s="112">
        <v>81</v>
      </c>
      <c r="R392" s="112">
        <v>117</v>
      </c>
      <c r="S392" s="112">
        <v>2.1</v>
      </c>
      <c r="T392" s="112">
        <v>2.1</v>
      </c>
      <c r="U392" s="112">
        <v>2.1059999999999999</v>
      </c>
      <c r="V392" s="112">
        <v>15</v>
      </c>
      <c r="W392" s="112">
        <v>15</v>
      </c>
      <c r="X392" s="112">
        <v>126.9</v>
      </c>
      <c r="Y392" s="112">
        <v>-0.21110000000000001</v>
      </c>
      <c r="Z392" s="112">
        <f t="shared" si="31"/>
        <v>-0.21110000000000001</v>
      </c>
      <c r="AA392" s="112">
        <v>-0.15959999999999999</v>
      </c>
      <c r="AB392" s="112" t="s">
        <v>47</v>
      </c>
      <c r="AC392" s="112">
        <v>16.04</v>
      </c>
      <c r="AD392" s="113">
        <v>1.6328551327402565E-5</v>
      </c>
      <c r="AE392" s="112">
        <v>1.0999999999999999E-2</v>
      </c>
      <c r="AF392" s="112">
        <v>3.25</v>
      </c>
      <c r="AG392" s="112">
        <v>3.8</v>
      </c>
      <c r="AH392" s="129">
        <v>1.8399999999999999E-19</v>
      </c>
      <c r="AI392" s="114"/>
      <c r="AJ392" s="115">
        <f t="shared" si="30"/>
        <v>0</v>
      </c>
      <c r="AN392"/>
      <c r="AO392"/>
    </row>
    <row r="393" spans="1:41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7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1.3856999999999999</v>
      </c>
      <c r="K393" s="112">
        <v>0.25</v>
      </c>
      <c r="L393" s="112">
        <v>6.2700000000000006E-2</v>
      </c>
      <c r="M393" s="112">
        <v>5.75</v>
      </c>
      <c r="N393" s="112">
        <v>5.75</v>
      </c>
      <c r="O393" s="112">
        <v>7.3079999999999998</v>
      </c>
      <c r="P393" s="112">
        <v>81</v>
      </c>
      <c r="Q393" s="112">
        <v>81</v>
      </c>
      <c r="R393" s="112">
        <v>117</v>
      </c>
      <c r="S393" s="112">
        <v>2.1</v>
      </c>
      <c r="T393" s="112">
        <v>2.1</v>
      </c>
      <c r="U393" s="112">
        <v>2.1059999999999999</v>
      </c>
      <c r="V393" s="112">
        <v>15</v>
      </c>
      <c r="W393" s="112">
        <v>15</v>
      </c>
      <c r="X393" s="112">
        <v>126.9</v>
      </c>
      <c r="Y393" s="112">
        <v>-0.21110000000000001</v>
      </c>
      <c r="Z393" s="112">
        <f t="shared" si="31"/>
        <v>-0.21110000000000001</v>
      </c>
      <c r="AA393" s="112">
        <v>-0.15959999999999999</v>
      </c>
      <c r="AB393" s="112" t="s">
        <v>48</v>
      </c>
      <c r="AC393" s="112">
        <v>28.05</v>
      </c>
      <c r="AD393" s="112">
        <v>8.597859657763983E-6</v>
      </c>
      <c r="AE393" s="112">
        <v>8.6999999999999994E-2</v>
      </c>
      <c r="AF393" s="112">
        <v>3.59</v>
      </c>
      <c r="AG393" s="112">
        <v>3.9</v>
      </c>
      <c r="AH393" s="129"/>
      <c r="AI393" s="114"/>
      <c r="AJ393" s="117">
        <f t="shared" si="30"/>
        <v>0</v>
      </c>
      <c r="AN393"/>
      <c r="AO393"/>
    </row>
    <row r="394" spans="1:41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7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1.3856999999999999</v>
      </c>
      <c r="K394" s="112">
        <v>0.25</v>
      </c>
      <c r="L394" s="112">
        <v>6.2700000000000006E-2</v>
      </c>
      <c r="M394" s="112">
        <v>5.75</v>
      </c>
      <c r="N394" s="112">
        <v>5.75</v>
      </c>
      <c r="O394" s="112">
        <v>7.3079999999999998</v>
      </c>
      <c r="P394" s="112">
        <v>81</v>
      </c>
      <c r="Q394" s="112">
        <v>81</v>
      </c>
      <c r="R394" s="112">
        <v>117</v>
      </c>
      <c r="S394" s="112">
        <v>2.1</v>
      </c>
      <c r="T394" s="112">
        <v>2.1</v>
      </c>
      <c r="U394" s="112">
        <v>2.1059999999999999</v>
      </c>
      <c r="V394" s="112">
        <v>15</v>
      </c>
      <c r="W394" s="112">
        <v>15</v>
      </c>
      <c r="X394" s="112">
        <v>126.9</v>
      </c>
      <c r="Y394" s="112">
        <v>-0.21110000000000001</v>
      </c>
      <c r="Z394" s="112">
        <f t="shared" si="31"/>
        <v>-0.21110000000000001</v>
      </c>
      <c r="AA394" s="112">
        <v>-0.15959999999999999</v>
      </c>
      <c r="AB394" s="112" t="s">
        <v>49</v>
      </c>
      <c r="AC394" s="112">
        <v>30.07</v>
      </c>
      <c r="AD394" s="112">
        <v>7.4674534117532306E-6</v>
      </c>
      <c r="AE394" s="112">
        <v>9.9000000000000005E-2</v>
      </c>
      <c r="AF394" s="112">
        <v>3.72</v>
      </c>
      <c r="AG394" s="112">
        <v>4</v>
      </c>
      <c r="AH394" s="129"/>
      <c r="AI394" s="114"/>
      <c r="AJ394" s="117">
        <f t="shared" si="30"/>
        <v>0</v>
      </c>
      <c r="AN394"/>
      <c r="AO394"/>
    </row>
    <row r="395" spans="1:41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7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1.3856999999999999</v>
      </c>
      <c r="K395" s="112">
        <v>0.25</v>
      </c>
      <c r="L395" s="112">
        <v>6.2700000000000006E-2</v>
      </c>
      <c r="M395" s="112">
        <v>5.75</v>
      </c>
      <c r="N395" s="112">
        <v>5.75</v>
      </c>
      <c r="O395" s="112">
        <v>7.3079999999999998</v>
      </c>
      <c r="P395" s="112">
        <v>81</v>
      </c>
      <c r="Q395" s="112">
        <v>81</v>
      </c>
      <c r="R395" s="112">
        <v>117</v>
      </c>
      <c r="S395" s="112">
        <v>2.1</v>
      </c>
      <c r="T395" s="112">
        <v>2.1</v>
      </c>
      <c r="U395" s="112">
        <v>2.1059999999999999</v>
      </c>
      <c r="V395" s="112">
        <v>15</v>
      </c>
      <c r="W395" s="112">
        <v>15</v>
      </c>
      <c r="X395" s="112">
        <v>126.9</v>
      </c>
      <c r="Y395" s="112">
        <v>-0.21110000000000001</v>
      </c>
      <c r="Z395" s="112">
        <f t="shared" si="31"/>
        <v>-0.21110000000000001</v>
      </c>
      <c r="AA395" s="112">
        <v>-0.15959999999999999</v>
      </c>
      <c r="AB395" s="112" t="s">
        <v>50</v>
      </c>
      <c r="AC395" s="112">
        <v>42.08</v>
      </c>
      <c r="AD395" s="112">
        <v>4.9578486170417476E-6</v>
      </c>
      <c r="AE395" s="112">
        <v>0.14199999999999999</v>
      </c>
      <c r="AF395" s="112">
        <v>4.03</v>
      </c>
      <c r="AG395" s="112">
        <v>4.5</v>
      </c>
      <c r="AH395" s="129"/>
      <c r="AI395" s="114"/>
      <c r="AJ395" s="117">
        <f t="shared" si="30"/>
        <v>0</v>
      </c>
      <c r="AN395"/>
      <c r="AO395"/>
    </row>
    <row r="396" spans="1:41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7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1.3856999999999999</v>
      </c>
      <c r="K396" s="112">
        <v>0.25</v>
      </c>
      <c r="L396" s="112">
        <v>6.2700000000000006E-2</v>
      </c>
      <c r="M396" s="112">
        <v>5.75</v>
      </c>
      <c r="N396" s="112">
        <v>5.75</v>
      </c>
      <c r="O396" s="112">
        <v>7.3079999999999998</v>
      </c>
      <c r="P396" s="112">
        <v>81</v>
      </c>
      <c r="Q396" s="112">
        <v>81</v>
      </c>
      <c r="R396" s="112">
        <v>117</v>
      </c>
      <c r="S396" s="112">
        <v>2.1</v>
      </c>
      <c r="T396" s="112">
        <v>2.1</v>
      </c>
      <c r="U396" s="112">
        <v>2.1059999999999999</v>
      </c>
      <c r="V396" s="112">
        <v>15</v>
      </c>
      <c r="W396" s="112">
        <v>15</v>
      </c>
      <c r="X396" s="112">
        <v>126.9</v>
      </c>
      <c r="Y396" s="112">
        <v>-0.21110000000000001</v>
      </c>
      <c r="Z396" s="112">
        <f t="shared" si="31"/>
        <v>-0.21110000000000001</v>
      </c>
      <c r="AA396" s="112">
        <v>-0.15959999999999999</v>
      </c>
      <c r="AB396" s="112" t="s">
        <v>51</v>
      </c>
      <c r="AC396" s="112">
        <v>44.1</v>
      </c>
      <c r="AD396" s="112">
        <v>4.5187843755253608E-6</v>
      </c>
      <c r="AE396" s="112">
        <v>0.152</v>
      </c>
      <c r="AF396" s="112">
        <v>4.16</v>
      </c>
      <c r="AG396" s="112">
        <v>4.3</v>
      </c>
      <c r="AH396" s="129"/>
      <c r="AI396" s="114"/>
      <c r="AJ396" s="117">
        <f t="shared" si="30"/>
        <v>0</v>
      </c>
      <c r="AN396"/>
      <c r="AO396"/>
    </row>
    <row r="397" spans="1:41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7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1.3856999999999999</v>
      </c>
      <c r="K397" s="112">
        <v>0.25</v>
      </c>
      <c r="L397" s="112">
        <v>6.2700000000000006E-2</v>
      </c>
      <c r="M397" s="112">
        <v>5.75</v>
      </c>
      <c r="N397" s="112">
        <v>5.75</v>
      </c>
      <c r="O397" s="112">
        <v>7.3079999999999998</v>
      </c>
      <c r="P397" s="112">
        <v>81</v>
      </c>
      <c r="Q397" s="112">
        <v>81</v>
      </c>
      <c r="R397" s="112">
        <v>117</v>
      </c>
      <c r="S397" s="112">
        <v>2.1</v>
      </c>
      <c r="T397" s="112">
        <v>2.1</v>
      </c>
      <c r="U397" s="112">
        <v>2.1059999999999999</v>
      </c>
      <c r="V397" s="112">
        <v>15</v>
      </c>
      <c r="W397" s="112">
        <v>15</v>
      </c>
      <c r="X397" s="112">
        <v>126.9</v>
      </c>
      <c r="Y397" s="112">
        <v>-0.21110000000000001</v>
      </c>
      <c r="Z397" s="112">
        <f t="shared" si="31"/>
        <v>-0.21110000000000001</v>
      </c>
      <c r="AA397" s="112">
        <v>-0.15959999999999999</v>
      </c>
      <c r="AB397" s="112" t="s">
        <v>52</v>
      </c>
      <c r="AC397" s="112">
        <v>58.12</v>
      </c>
      <c r="AD397" s="112">
        <v>2.9135357642312415E-6</v>
      </c>
      <c r="AE397" s="112">
        <v>0.2</v>
      </c>
      <c r="AF397" s="112">
        <v>4.5199999999999996</v>
      </c>
      <c r="AG397" s="112">
        <v>4.5</v>
      </c>
      <c r="AH397" s="122"/>
      <c r="AI397" s="114"/>
      <c r="AJ397" s="117">
        <f t="shared" si="30"/>
        <v>0</v>
      </c>
      <c r="AN397"/>
      <c r="AO397"/>
    </row>
    <row r="398" spans="1:41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7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1.3856999999999999</v>
      </c>
      <c r="K398" s="112">
        <v>0.25</v>
      </c>
      <c r="L398" s="112">
        <v>6.2700000000000006E-2</v>
      </c>
      <c r="M398" s="112">
        <v>5.75</v>
      </c>
      <c r="N398" s="112">
        <v>5.75</v>
      </c>
      <c r="O398" s="112">
        <v>7.3079999999999998</v>
      </c>
      <c r="P398" s="112">
        <v>81</v>
      </c>
      <c r="Q398" s="112">
        <v>81</v>
      </c>
      <c r="R398" s="112">
        <v>117</v>
      </c>
      <c r="S398" s="112">
        <v>2.1</v>
      </c>
      <c r="T398" s="112">
        <v>2.1</v>
      </c>
      <c r="U398" s="112">
        <v>2.1059999999999999</v>
      </c>
      <c r="V398" s="112">
        <v>15</v>
      </c>
      <c r="W398" s="112">
        <v>15</v>
      </c>
      <c r="X398" s="112">
        <v>126.9</v>
      </c>
      <c r="Y398" s="112">
        <v>-0.21110000000000001</v>
      </c>
      <c r="Z398" s="112">
        <f t="shared" si="31"/>
        <v>-0.21110000000000001</v>
      </c>
      <c r="AA398" s="112">
        <v>-0.15959999999999999</v>
      </c>
      <c r="AB398" s="112" t="s">
        <v>58</v>
      </c>
      <c r="AC398" s="112">
        <v>58.12</v>
      </c>
      <c r="AD398" s="112">
        <v>3.1459786150702568E-6</v>
      </c>
      <c r="AE398" s="112">
        <v>0.183</v>
      </c>
      <c r="AF398" s="112">
        <v>4.8</v>
      </c>
      <c r="AG398" s="112">
        <v>4.42</v>
      </c>
      <c r="AH398" s="122"/>
      <c r="AI398" s="114"/>
      <c r="AJ398" s="117">
        <f t="shared" si="30"/>
        <v>0</v>
      </c>
      <c r="AN398"/>
      <c r="AO398"/>
    </row>
    <row r="399" spans="1:41" x14ac:dyDescent="0.25">
      <c r="A399" s="26" t="s">
        <v>92</v>
      </c>
      <c r="B399" s="26"/>
      <c r="C399" s="27">
        <v>3.36</v>
      </c>
      <c r="D399" s="27"/>
      <c r="E399" s="27">
        <f t="shared" ref="E399:E422" si="32">D399/C399</f>
        <v>0</v>
      </c>
      <c r="F399" s="27"/>
      <c r="G399" s="27">
        <v>2.048</v>
      </c>
      <c r="H399" s="27">
        <v>54308</v>
      </c>
      <c r="I399" s="27">
        <v>74</v>
      </c>
      <c r="J399" s="27">
        <v>1.2669999999999999</v>
      </c>
      <c r="K399" s="27">
        <v>0.32500000000000001</v>
      </c>
      <c r="L399" s="27">
        <v>0.71120000000000005</v>
      </c>
      <c r="M399" s="27">
        <v>5.407</v>
      </c>
      <c r="N399" s="27">
        <v>5.407</v>
      </c>
      <c r="O399" s="27">
        <v>5.407</v>
      </c>
      <c r="P399" s="27">
        <v>83</v>
      </c>
      <c r="Q399" s="27">
        <v>83</v>
      </c>
      <c r="R399" s="27">
        <v>83</v>
      </c>
      <c r="S399" s="27">
        <v>2.2719999999999998</v>
      </c>
      <c r="T399" s="27">
        <v>2.2719999999999998</v>
      </c>
      <c r="U399" s="27">
        <v>2.2719999999999998</v>
      </c>
      <c r="V399" s="27">
        <v>16</v>
      </c>
      <c r="W399" s="27">
        <v>16</v>
      </c>
      <c r="X399" s="27">
        <v>16</v>
      </c>
      <c r="Y399" s="27">
        <v>-0.25890000000000002</v>
      </c>
      <c r="Z399" s="27">
        <v>-0.25890000000000002</v>
      </c>
      <c r="AA399" s="27">
        <v>-0.25890000000000002</v>
      </c>
      <c r="AB399" s="27" t="s">
        <v>42</v>
      </c>
      <c r="AC399" s="27">
        <v>4.0019999999999998</v>
      </c>
      <c r="AD399" s="85">
        <v>1.213598928416634E-4</v>
      </c>
      <c r="AE399" s="27">
        <v>-0.39</v>
      </c>
      <c r="AF399" s="27">
        <v>2.66</v>
      </c>
      <c r="AG399" s="27">
        <v>2.6</v>
      </c>
      <c r="AH399" s="118"/>
      <c r="AI399" s="28"/>
      <c r="AJ399" s="29">
        <f t="shared" si="30"/>
        <v>0</v>
      </c>
    </row>
    <row r="400" spans="1:41" x14ac:dyDescent="0.25">
      <c r="A400" s="26" t="s">
        <v>92</v>
      </c>
      <c r="B400" s="26"/>
      <c r="C400" s="27">
        <v>3.36</v>
      </c>
      <c r="D400" s="27"/>
      <c r="E400" s="27">
        <f t="shared" si="32"/>
        <v>0</v>
      </c>
      <c r="F400" s="27"/>
      <c r="G400" s="27">
        <v>2.048</v>
      </c>
      <c r="H400" s="27">
        <v>54308</v>
      </c>
      <c r="I400" s="27">
        <v>74</v>
      </c>
      <c r="J400" s="27">
        <v>1.2669999999999999</v>
      </c>
      <c r="K400" s="27">
        <v>0.32500000000000001</v>
      </c>
      <c r="L400" s="27">
        <v>0.71120000000000005</v>
      </c>
      <c r="M400" s="27">
        <v>5.407</v>
      </c>
      <c r="N400" s="27">
        <v>5.407</v>
      </c>
      <c r="O400" s="27">
        <v>5.407</v>
      </c>
      <c r="P400" s="27">
        <v>83</v>
      </c>
      <c r="Q400" s="27">
        <v>83</v>
      </c>
      <c r="R400" s="27">
        <v>83</v>
      </c>
      <c r="S400" s="27">
        <v>2.2719999999999998</v>
      </c>
      <c r="T400" s="27">
        <v>2.2719999999999998</v>
      </c>
      <c r="U400" s="27">
        <v>2.2719999999999998</v>
      </c>
      <c r="V400" s="27">
        <v>16</v>
      </c>
      <c r="W400" s="27">
        <v>16</v>
      </c>
      <c r="X400" s="27">
        <v>16</v>
      </c>
      <c r="Y400" s="27">
        <v>-0.25890000000000002</v>
      </c>
      <c r="Z400" s="27">
        <v>-0.25890000000000002</v>
      </c>
      <c r="AA400" s="27">
        <v>-0.25890000000000002</v>
      </c>
      <c r="AB400" s="27" t="s">
        <v>43</v>
      </c>
      <c r="AC400" s="27">
        <v>2.0099999999999998</v>
      </c>
      <c r="AD400" s="85">
        <v>1.0828692705685033E-4</v>
      </c>
      <c r="AE400" s="27">
        <v>-0.217</v>
      </c>
      <c r="AF400" s="27">
        <v>3.13</v>
      </c>
      <c r="AG400" s="27">
        <v>2.89</v>
      </c>
      <c r="AH400" s="118"/>
      <c r="AI400" s="28"/>
      <c r="AJ400" s="29">
        <f t="shared" si="30"/>
        <v>0</v>
      </c>
    </row>
    <row r="401" spans="1:41" x14ac:dyDescent="0.25">
      <c r="A401" s="26" t="s">
        <v>92</v>
      </c>
      <c r="B401" s="26"/>
      <c r="C401" s="27">
        <v>3.36</v>
      </c>
      <c r="D401" s="27"/>
      <c r="E401" s="27">
        <f t="shared" si="32"/>
        <v>0</v>
      </c>
      <c r="F401" s="27"/>
      <c r="G401" s="27">
        <v>2.048</v>
      </c>
      <c r="H401" s="27">
        <v>54308</v>
      </c>
      <c r="I401" s="27">
        <v>74</v>
      </c>
      <c r="J401" s="27">
        <v>1.2669999999999999</v>
      </c>
      <c r="K401" s="27">
        <v>0.32500000000000001</v>
      </c>
      <c r="L401" s="27">
        <v>0.71120000000000005</v>
      </c>
      <c r="M401" s="27">
        <v>5.407</v>
      </c>
      <c r="N401" s="27">
        <v>5.407</v>
      </c>
      <c r="O401" s="27">
        <v>5.407</v>
      </c>
      <c r="P401" s="27">
        <v>83</v>
      </c>
      <c r="Q401" s="27">
        <v>83</v>
      </c>
      <c r="R401" s="27">
        <v>83</v>
      </c>
      <c r="S401" s="27">
        <v>2.2719999999999998</v>
      </c>
      <c r="T401" s="27">
        <v>2.2719999999999998</v>
      </c>
      <c r="U401" s="27">
        <v>2.2719999999999998</v>
      </c>
      <c r="V401" s="27">
        <v>16</v>
      </c>
      <c r="W401" s="27">
        <v>16</v>
      </c>
      <c r="X401" s="27">
        <v>16</v>
      </c>
      <c r="Y401" s="27">
        <v>-0.25890000000000002</v>
      </c>
      <c r="Z401" s="27">
        <v>-0.25890000000000002</v>
      </c>
      <c r="AA401" s="27">
        <v>-0.25890000000000002</v>
      </c>
      <c r="AB401" s="27" t="s">
        <v>44</v>
      </c>
      <c r="AC401" s="27">
        <v>31.998999999999999</v>
      </c>
      <c r="AD401" s="85">
        <v>1.5402755908922099E-5</v>
      </c>
      <c r="AE401" s="27">
        <v>2.1999999999999999E-2</v>
      </c>
      <c r="AF401" s="27">
        <v>2.94</v>
      </c>
      <c r="AG401" s="27">
        <v>3.46</v>
      </c>
      <c r="AH401" s="118"/>
      <c r="AI401" s="28"/>
      <c r="AJ401" s="29">
        <f t="shared" si="30"/>
        <v>0</v>
      </c>
    </row>
    <row r="402" spans="1:41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32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1.2669999999999999</v>
      </c>
      <c r="K402" s="27">
        <v>0.32500000000000001</v>
      </c>
      <c r="L402" s="27">
        <v>0.71120000000000005</v>
      </c>
      <c r="M402" s="27">
        <v>5.407</v>
      </c>
      <c r="N402" s="27">
        <v>5.407</v>
      </c>
      <c r="O402" s="27">
        <v>5.407</v>
      </c>
      <c r="P402" s="27">
        <v>83</v>
      </c>
      <c r="Q402" s="27">
        <v>83</v>
      </c>
      <c r="R402" s="27">
        <v>83</v>
      </c>
      <c r="S402" s="27">
        <v>2.2719999999999998</v>
      </c>
      <c r="T402" s="27">
        <v>2.2719999999999998</v>
      </c>
      <c r="U402" s="27">
        <v>2.2719999999999998</v>
      </c>
      <c r="V402" s="27">
        <v>16</v>
      </c>
      <c r="W402" s="27">
        <v>16</v>
      </c>
      <c r="X402" s="27">
        <v>16</v>
      </c>
      <c r="Y402" s="27">
        <v>-0.25890000000000002</v>
      </c>
      <c r="Z402" s="27">
        <v>-0.25890000000000002</v>
      </c>
      <c r="AA402" s="27">
        <v>-0.25890000000000002</v>
      </c>
      <c r="AB402" s="27" t="s">
        <v>45</v>
      </c>
      <c r="AC402" s="27">
        <v>44.01</v>
      </c>
      <c r="AD402" s="85">
        <v>8.9625087063364713E-6</v>
      </c>
      <c r="AE402" s="27">
        <v>0.22500000000000001</v>
      </c>
      <c r="AF402" s="27">
        <v>3.24</v>
      </c>
      <c r="AG402" s="27">
        <v>3.3</v>
      </c>
      <c r="AH402" s="118">
        <v>2.0000000000000001E-9</v>
      </c>
      <c r="AI402" s="28"/>
      <c r="AJ402" s="29">
        <f t="shared" si="30"/>
        <v>0</v>
      </c>
    </row>
    <row r="403" spans="1:41" x14ac:dyDescent="0.25">
      <c r="A403" s="26" t="s">
        <v>92</v>
      </c>
      <c r="B403" s="26"/>
      <c r="C403" s="27">
        <v>3.36</v>
      </c>
      <c r="D403" s="27"/>
      <c r="E403" s="27">
        <f t="shared" si="32"/>
        <v>0</v>
      </c>
      <c r="F403" s="27"/>
      <c r="G403" s="27">
        <v>2.048</v>
      </c>
      <c r="H403" s="27">
        <v>54308</v>
      </c>
      <c r="I403" s="27">
        <v>74</v>
      </c>
      <c r="J403" s="27">
        <v>1.2669999999999999</v>
      </c>
      <c r="K403" s="27">
        <v>0.32500000000000001</v>
      </c>
      <c r="L403" s="27">
        <v>0.71120000000000005</v>
      </c>
      <c r="M403" s="27">
        <v>5.407</v>
      </c>
      <c r="N403" s="27">
        <v>5.407</v>
      </c>
      <c r="O403" s="27">
        <v>5.407</v>
      </c>
      <c r="P403" s="27">
        <v>83</v>
      </c>
      <c r="Q403" s="27">
        <v>83</v>
      </c>
      <c r="R403" s="27">
        <v>83</v>
      </c>
      <c r="S403" s="27">
        <v>2.2719999999999998</v>
      </c>
      <c r="T403" s="27">
        <v>2.2719999999999998</v>
      </c>
      <c r="U403" s="27">
        <v>2.2719999999999998</v>
      </c>
      <c r="V403" s="27">
        <v>16</v>
      </c>
      <c r="W403" s="27">
        <v>16</v>
      </c>
      <c r="X403" s="27">
        <v>16</v>
      </c>
      <c r="Y403" s="27">
        <v>-0.25890000000000002</v>
      </c>
      <c r="Z403" s="27">
        <v>-0.25890000000000002</v>
      </c>
      <c r="AA403" s="27">
        <v>-0.25890000000000002</v>
      </c>
      <c r="AB403" s="27" t="s">
        <v>46</v>
      </c>
      <c r="AC403" s="27">
        <v>28</v>
      </c>
      <c r="AD403" s="85">
        <v>1.4859953853764374E-5</v>
      </c>
      <c r="AE403" s="27">
        <v>3.6999999999999998E-2</v>
      </c>
      <c r="AF403" s="27">
        <v>3.13</v>
      </c>
      <c r="AG403" s="27">
        <v>3.64</v>
      </c>
      <c r="AH403" s="126"/>
      <c r="AI403" s="28"/>
      <c r="AJ403" s="29">
        <f t="shared" si="30"/>
        <v>0</v>
      </c>
    </row>
    <row r="404" spans="1:41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32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1.2669999999999999</v>
      </c>
      <c r="K404" s="27">
        <v>0.32500000000000001</v>
      </c>
      <c r="L404" s="27">
        <v>0.71120000000000005</v>
      </c>
      <c r="M404" s="27">
        <v>5.407</v>
      </c>
      <c r="N404" s="27">
        <v>5.407</v>
      </c>
      <c r="O404" s="27">
        <v>5.407</v>
      </c>
      <c r="P404" s="27">
        <v>83</v>
      </c>
      <c r="Q404" s="27">
        <v>83</v>
      </c>
      <c r="R404" s="27">
        <v>83</v>
      </c>
      <c r="S404" s="27">
        <v>2.2719999999999998</v>
      </c>
      <c r="T404" s="27">
        <v>2.2719999999999998</v>
      </c>
      <c r="U404" s="27">
        <v>2.2719999999999998</v>
      </c>
      <c r="V404" s="27">
        <v>16</v>
      </c>
      <c r="W404" s="27">
        <v>16</v>
      </c>
      <c r="X404" s="27">
        <v>16</v>
      </c>
      <c r="Y404" s="27">
        <v>-0.25890000000000002</v>
      </c>
      <c r="Z404" s="27">
        <v>-0.25890000000000002</v>
      </c>
      <c r="AA404" s="27">
        <v>-0.25890000000000002</v>
      </c>
      <c r="AB404" s="27" t="s">
        <v>47</v>
      </c>
      <c r="AC404" s="27">
        <v>16.04</v>
      </c>
      <c r="AD404" s="85">
        <v>1.6328551327402565E-5</v>
      </c>
      <c r="AE404" s="27">
        <v>1.0999999999999999E-2</v>
      </c>
      <c r="AF404" s="27">
        <v>3.25</v>
      </c>
      <c r="AG404" s="27">
        <v>3.8</v>
      </c>
      <c r="AH404" s="126">
        <v>2.4399999999999998E-10</v>
      </c>
      <c r="AI404" s="28"/>
      <c r="AJ404" s="29">
        <f t="shared" si="30"/>
        <v>0</v>
      </c>
    </row>
    <row r="405" spans="1:41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32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1.2669999999999999</v>
      </c>
      <c r="K405" s="27">
        <v>0.32500000000000001</v>
      </c>
      <c r="L405" s="27">
        <v>0.71120000000000005</v>
      </c>
      <c r="M405" s="27">
        <v>5.407</v>
      </c>
      <c r="N405" s="27">
        <v>5.407</v>
      </c>
      <c r="O405" s="27">
        <v>5.407</v>
      </c>
      <c r="P405" s="27">
        <v>83</v>
      </c>
      <c r="Q405" s="27">
        <v>83</v>
      </c>
      <c r="R405" s="27">
        <v>83</v>
      </c>
      <c r="S405" s="27">
        <v>2.2719999999999998</v>
      </c>
      <c r="T405" s="27">
        <v>2.2719999999999998</v>
      </c>
      <c r="U405" s="27">
        <v>2.2719999999999998</v>
      </c>
      <c r="V405" s="27">
        <v>16</v>
      </c>
      <c r="W405" s="27">
        <v>16</v>
      </c>
      <c r="X405" s="27">
        <v>16</v>
      </c>
      <c r="Y405" s="27">
        <v>-0.25890000000000002</v>
      </c>
      <c r="Z405" s="27">
        <v>-0.25890000000000002</v>
      </c>
      <c r="AA405" s="27">
        <v>-0.25890000000000002</v>
      </c>
      <c r="AB405" s="27" t="s">
        <v>48</v>
      </c>
      <c r="AC405" s="27">
        <v>28.05</v>
      </c>
      <c r="AD405" s="27">
        <v>8.597859657763983E-6</v>
      </c>
      <c r="AE405" s="27">
        <v>8.6999999999999994E-2</v>
      </c>
      <c r="AF405" s="27">
        <v>3.59</v>
      </c>
      <c r="AG405" s="27">
        <v>3.9</v>
      </c>
      <c r="AH405" s="126">
        <v>3.9999999999999998E-11</v>
      </c>
      <c r="AI405" s="28"/>
      <c r="AJ405" s="30">
        <f t="shared" si="30"/>
        <v>0</v>
      </c>
    </row>
    <row r="406" spans="1:41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32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1.2669999999999999</v>
      </c>
      <c r="K406" s="27">
        <v>0.32500000000000001</v>
      </c>
      <c r="L406" s="27">
        <v>0.71120000000000005</v>
      </c>
      <c r="M406" s="27">
        <v>5.407</v>
      </c>
      <c r="N406" s="27">
        <v>5.407</v>
      </c>
      <c r="O406" s="27">
        <v>5.407</v>
      </c>
      <c r="P406" s="27">
        <v>83</v>
      </c>
      <c r="Q406" s="27">
        <v>83</v>
      </c>
      <c r="R406" s="27">
        <v>83</v>
      </c>
      <c r="S406" s="27">
        <v>2.2719999999999998</v>
      </c>
      <c r="T406" s="27">
        <v>2.2719999999999998</v>
      </c>
      <c r="U406" s="27">
        <v>2.2719999999999998</v>
      </c>
      <c r="V406" s="27">
        <v>16</v>
      </c>
      <c r="W406" s="27">
        <v>16</v>
      </c>
      <c r="X406" s="27">
        <v>16</v>
      </c>
      <c r="Y406" s="27">
        <v>-0.25890000000000002</v>
      </c>
      <c r="Z406" s="27">
        <v>-0.25890000000000002</v>
      </c>
      <c r="AA406" s="27">
        <v>-0.25890000000000002</v>
      </c>
      <c r="AB406" s="27" t="s">
        <v>49</v>
      </c>
      <c r="AC406" s="27">
        <v>30.07</v>
      </c>
      <c r="AD406" s="27">
        <v>7.4674534117532306E-6</v>
      </c>
      <c r="AE406" s="27">
        <v>9.9000000000000005E-2</v>
      </c>
      <c r="AF406" s="27">
        <v>3.72</v>
      </c>
      <c r="AG406" s="27">
        <v>4</v>
      </c>
      <c r="AH406" s="126">
        <v>3.2200000000000003E-11</v>
      </c>
      <c r="AI406" s="28"/>
      <c r="AJ406" s="30">
        <f t="shared" si="30"/>
        <v>0</v>
      </c>
    </row>
    <row r="407" spans="1:41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32"/>
        <v>1.0625</v>
      </c>
      <c r="F407" s="27"/>
      <c r="G407" s="27">
        <v>2.048</v>
      </c>
      <c r="H407" s="27">
        <v>54308</v>
      </c>
      <c r="I407" s="27">
        <v>74</v>
      </c>
      <c r="J407" s="27">
        <v>1.2669999999999999</v>
      </c>
      <c r="K407" s="27">
        <v>0.32500000000000001</v>
      </c>
      <c r="L407" s="27">
        <v>0.71120000000000005</v>
      </c>
      <c r="M407" s="27">
        <v>5.407</v>
      </c>
      <c r="N407" s="27">
        <v>5.407</v>
      </c>
      <c r="O407" s="27">
        <v>5.407</v>
      </c>
      <c r="P407" s="27">
        <v>83</v>
      </c>
      <c r="Q407" s="27">
        <v>83</v>
      </c>
      <c r="R407" s="27">
        <v>83</v>
      </c>
      <c r="S407" s="27">
        <v>2.2719999999999998</v>
      </c>
      <c r="T407" s="27">
        <v>2.2719999999999998</v>
      </c>
      <c r="U407" s="27">
        <v>2.2719999999999998</v>
      </c>
      <c r="V407" s="27">
        <v>16</v>
      </c>
      <c r="W407" s="27">
        <v>16</v>
      </c>
      <c r="X407" s="27">
        <v>16</v>
      </c>
      <c r="Y407" s="27">
        <v>-0.25890000000000002</v>
      </c>
      <c r="Z407" s="27">
        <v>-0.25890000000000002</v>
      </c>
      <c r="AA407" s="27">
        <v>-0.25890000000000002</v>
      </c>
      <c r="AB407" s="27" t="s">
        <v>50</v>
      </c>
      <c r="AC407" s="27">
        <v>42.08</v>
      </c>
      <c r="AD407" s="27">
        <v>4.9578486170417476E-6</v>
      </c>
      <c r="AE407" s="27">
        <v>0.14199999999999999</v>
      </c>
      <c r="AF407" s="27">
        <v>4.03</v>
      </c>
      <c r="AG407" s="27">
        <v>4.5</v>
      </c>
      <c r="AH407" s="126">
        <v>8.2699999999999993E-12</v>
      </c>
      <c r="AI407" s="28"/>
      <c r="AJ407" s="30">
        <f t="shared" si="30"/>
        <v>0</v>
      </c>
    </row>
    <row r="408" spans="1:41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32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1.2669999999999999</v>
      </c>
      <c r="K408" s="27">
        <v>0.32500000000000001</v>
      </c>
      <c r="L408" s="27">
        <v>0.71120000000000005</v>
      </c>
      <c r="M408" s="27">
        <v>5.407</v>
      </c>
      <c r="N408" s="27">
        <v>5.407</v>
      </c>
      <c r="O408" s="27">
        <v>5.407</v>
      </c>
      <c r="P408" s="27">
        <v>83</v>
      </c>
      <c r="Q408" s="27">
        <v>83</v>
      </c>
      <c r="R408" s="27">
        <v>83</v>
      </c>
      <c r="S408" s="27">
        <v>2.2719999999999998</v>
      </c>
      <c r="T408" s="27">
        <v>2.2719999999999998</v>
      </c>
      <c r="U408" s="27">
        <v>2.2719999999999998</v>
      </c>
      <c r="V408" s="27">
        <v>16</v>
      </c>
      <c r="W408" s="27">
        <v>16</v>
      </c>
      <c r="X408" s="27">
        <v>16</v>
      </c>
      <c r="Y408" s="27">
        <v>-0.25890000000000002</v>
      </c>
      <c r="Z408" s="27">
        <v>-0.25890000000000002</v>
      </c>
      <c r="AA408" s="27">
        <v>-0.25890000000000002</v>
      </c>
      <c r="AB408" s="27" t="s">
        <v>51</v>
      </c>
      <c r="AC408" s="27">
        <v>44.1</v>
      </c>
      <c r="AD408" s="27">
        <v>4.5187843755253608E-6</v>
      </c>
      <c r="AE408" s="27">
        <v>0.152</v>
      </c>
      <c r="AF408" s="27">
        <v>4.16</v>
      </c>
      <c r="AG408" s="27">
        <v>4.3</v>
      </c>
      <c r="AH408" s="126">
        <v>1.95E-13</v>
      </c>
      <c r="AI408" s="28"/>
      <c r="AJ408" s="30">
        <f t="shared" si="30"/>
        <v>0</v>
      </c>
    </row>
    <row r="409" spans="1:41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32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1.2669999999999999</v>
      </c>
      <c r="K409" s="27">
        <v>0.32500000000000001</v>
      </c>
      <c r="L409" s="27">
        <v>0.71120000000000005</v>
      </c>
      <c r="M409" s="27">
        <v>5.407</v>
      </c>
      <c r="N409" s="27">
        <v>5.407</v>
      </c>
      <c r="O409" s="27">
        <v>5.407</v>
      </c>
      <c r="P409" s="27">
        <v>83</v>
      </c>
      <c r="Q409" s="27">
        <v>83</v>
      </c>
      <c r="R409" s="27">
        <v>83</v>
      </c>
      <c r="S409" s="27">
        <v>2.2719999999999998</v>
      </c>
      <c r="T409" s="27">
        <v>2.2719999999999998</v>
      </c>
      <c r="U409" s="27">
        <v>2.2719999999999998</v>
      </c>
      <c r="V409" s="27">
        <v>16</v>
      </c>
      <c r="W409" s="27">
        <v>16</v>
      </c>
      <c r="X409" s="27">
        <v>16</v>
      </c>
      <c r="Y409" s="27">
        <v>-0.25890000000000002</v>
      </c>
      <c r="Z409" s="27">
        <v>-0.25890000000000002</v>
      </c>
      <c r="AA409" s="27">
        <v>-0.25890000000000002</v>
      </c>
      <c r="AB409" s="27" t="s">
        <v>52</v>
      </c>
      <c r="AC409" s="27">
        <v>58.12</v>
      </c>
      <c r="AD409" s="27">
        <v>2.9135357642312415E-6</v>
      </c>
      <c r="AE409" s="27">
        <v>0.2</v>
      </c>
      <c r="AF409" s="27">
        <v>4.5199999999999996</v>
      </c>
      <c r="AG409" s="27">
        <v>4.5</v>
      </c>
      <c r="AH409" s="118">
        <v>1.7000000000000001E-13</v>
      </c>
      <c r="AI409" s="28"/>
      <c r="AJ409" s="30">
        <f t="shared" si="30"/>
        <v>0</v>
      </c>
    </row>
    <row r="410" spans="1:41" x14ac:dyDescent="0.25">
      <c r="A410" s="26" t="s">
        <v>92</v>
      </c>
      <c r="B410" s="26"/>
      <c r="C410" s="27">
        <v>3.36</v>
      </c>
      <c r="D410" s="27"/>
      <c r="E410" s="27">
        <f t="shared" si="32"/>
        <v>0</v>
      </c>
      <c r="F410" s="27"/>
      <c r="G410" s="27">
        <v>2.048</v>
      </c>
      <c r="H410" s="27">
        <v>54308</v>
      </c>
      <c r="I410" s="27">
        <v>74</v>
      </c>
      <c r="J410" s="27">
        <v>1.2669999999999999</v>
      </c>
      <c r="K410" s="27">
        <v>0.32500000000000001</v>
      </c>
      <c r="L410" s="27">
        <v>0.71120000000000005</v>
      </c>
      <c r="M410" s="27">
        <v>5.407</v>
      </c>
      <c r="N410" s="27">
        <v>5.407</v>
      </c>
      <c r="O410" s="27">
        <v>5.407</v>
      </c>
      <c r="P410" s="27">
        <v>83</v>
      </c>
      <c r="Q410" s="27">
        <v>83</v>
      </c>
      <c r="R410" s="27">
        <v>83</v>
      </c>
      <c r="S410" s="27">
        <v>2.2719999999999998</v>
      </c>
      <c r="T410" s="27">
        <v>2.2719999999999998</v>
      </c>
      <c r="U410" s="27">
        <v>2.2719999999999998</v>
      </c>
      <c r="V410" s="27">
        <v>16</v>
      </c>
      <c r="W410" s="27">
        <v>16</v>
      </c>
      <c r="X410" s="27">
        <v>16</v>
      </c>
      <c r="Y410" s="27">
        <v>-0.25890000000000002</v>
      </c>
      <c r="Z410" s="27">
        <v>-0.25890000000000002</v>
      </c>
      <c r="AA410" s="27">
        <v>-0.25890000000000002</v>
      </c>
      <c r="AB410" s="27" t="s">
        <v>58</v>
      </c>
      <c r="AC410" s="27">
        <v>58.12</v>
      </c>
      <c r="AD410" s="27">
        <v>3.1459786150702568E-6</v>
      </c>
      <c r="AE410" s="27">
        <v>0.183</v>
      </c>
      <c r="AF410" s="27">
        <v>4.8</v>
      </c>
      <c r="AG410" s="27">
        <v>4.42</v>
      </c>
      <c r="AH410" s="118"/>
      <c r="AI410" s="28"/>
      <c r="AJ410" s="30"/>
    </row>
    <row r="411" spans="1:41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32"/>
        <v>0</v>
      </c>
      <c r="F411" s="112"/>
      <c r="G411" s="112">
        <v>1.748</v>
      </c>
      <c r="H411" s="112">
        <v>60835</v>
      </c>
      <c r="I411" s="112">
        <v>41</v>
      </c>
      <c r="J411" s="112">
        <v>1.5647</v>
      </c>
      <c r="K411" s="112">
        <v>0.32500000000000001</v>
      </c>
      <c r="L411" s="112">
        <v>0.71120000000000005</v>
      </c>
      <c r="M411" s="112">
        <v>5.407</v>
      </c>
      <c r="N411" s="112">
        <v>5.407</v>
      </c>
      <c r="O411" s="112">
        <v>5.407</v>
      </c>
      <c r="P411" s="112">
        <v>83</v>
      </c>
      <c r="Q411" s="112">
        <v>83</v>
      </c>
      <c r="R411" s="112">
        <v>83</v>
      </c>
      <c r="S411" s="112">
        <v>2.2719999999999998</v>
      </c>
      <c r="T411" s="112">
        <v>2.2719999999999998</v>
      </c>
      <c r="U411" s="112">
        <v>2.2719999999999998</v>
      </c>
      <c r="V411" s="112">
        <v>16</v>
      </c>
      <c r="W411" s="112">
        <v>16</v>
      </c>
      <c r="X411" s="112">
        <v>16</v>
      </c>
      <c r="Y411" s="112">
        <v>-0.2611</v>
      </c>
      <c r="Z411" s="112">
        <v>-0.2611</v>
      </c>
      <c r="AA411" s="112">
        <v>-0.2611</v>
      </c>
      <c r="AB411" s="112" t="s">
        <v>42</v>
      </c>
      <c r="AC411" s="112">
        <v>4.0019999999999998</v>
      </c>
      <c r="AD411" s="113">
        <v>1.213598928416634E-4</v>
      </c>
      <c r="AE411" s="112">
        <v>-0.39</v>
      </c>
      <c r="AF411" s="112">
        <v>2.66</v>
      </c>
      <c r="AG411" s="112">
        <v>2.6</v>
      </c>
      <c r="AH411" s="122"/>
      <c r="AI411" s="114"/>
      <c r="AJ411" s="115">
        <f t="shared" ref="AJ411:AJ433" si="33">AH411*10000*(AI411)*10000000000</f>
        <v>0</v>
      </c>
      <c r="AN411"/>
      <c r="AO411"/>
    </row>
    <row r="412" spans="1:41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32"/>
        <v>0</v>
      </c>
      <c r="F412" s="112"/>
      <c r="G412" s="112">
        <v>1.748</v>
      </c>
      <c r="H412" s="112">
        <v>60835</v>
      </c>
      <c r="I412" s="112">
        <v>41</v>
      </c>
      <c r="J412" s="112">
        <v>1.5647</v>
      </c>
      <c r="K412" s="112">
        <v>0.32500000000000001</v>
      </c>
      <c r="L412" s="112">
        <v>0.71120000000000005</v>
      </c>
      <c r="M412" s="112">
        <v>5.407</v>
      </c>
      <c r="N412" s="112">
        <v>5.407</v>
      </c>
      <c r="O412" s="112">
        <v>5.407</v>
      </c>
      <c r="P412" s="112">
        <v>83</v>
      </c>
      <c r="Q412" s="112">
        <v>83</v>
      </c>
      <c r="R412" s="112">
        <v>83</v>
      </c>
      <c r="S412" s="112">
        <v>2.2719999999999998</v>
      </c>
      <c r="T412" s="112">
        <v>2.2719999999999998</v>
      </c>
      <c r="U412" s="112">
        <v>2.2719999999999998</v>
      </c>
      <c r="V412" s="112">
        <v>16</v>
      </c>
      <c r="W412" s="112">
        <v>16</v>
      </c>
      <c r="X412" s="112">
        <v>16</v>
      </c>
      <c r="Y412" s="112">
        <v>-0.2611</v>
      </c>
      <c r="Z412" s="112">
        <v>-0.2611</v>
      </c>
      <c r="AA412" s="112">
        <v>-0.2611</v>
      </c>
      <c r="AB412" s="112" t="s">
        <v>43</v>
      </c>
      <c r="AC412" s="112">
        <v>2.0099999999999998</v>
      </c>
      <c r="AD412" s="113">
        <v>1.0828692705685033E-4</v>
      </c>
      <c r="AE412" s="112">
        <v>-0.217</v>
      </c>
      <c r="AF412" s="112">
        <v>3.13</v>
      </c>
      <c r="AG412" s="112">
        <v>2.89</v>
      </c>
      <c r="AH412" s="122"/>
      <c r="AI412" s="114"/>
      <c r="AJ412" s="115">
        <f t="shared" si="33"/>
        <v>0</v>
      </c>
      <c r="AN412"/>
      <c r="AO412"/>
    </row>
    <row r="413" spans="1:41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32"/>
        <v>0</v>
      </c>
      <c r="F413" s="112"/>
      <c r="G413" s="112">
        <v>1.748</v>
      </c>
      <c r="H413" s="112">
        <v>60835</v>
      </c>
      <c r="I413" s="112">
        <v>41</v>
      </c>
      <c r="J413" s="112">
        <v>1.5647</v>
      </c>
      <c r="K413" s="112">
        <v>0.32500000000000001</v>
      </c>
      <c r="L413" s="112">
        <v>0.71120000000000005</v>
      </c>
      <c r="M413" s="112">
        <v>5.407</v>
      </c>
      <c r="N413" s="112">
        <v>5.407</v>
      </c>
      <c r="O413" s="112">
        <v>5.407</v>
      </c>
      <c r="P413" s="112">
        <v>83</v>
      </c>
      <c r="Q413" s="112">
        <v>83</v>
      </c>
      <c r="R413" s="112">
        <v>83</v>
      </c>
      <c r="S413" s="112">
        <v>2.2719999999999998</v>
      </c>
      <c r="T413" s="112">
        <v>2.2719999999999998</v>
      </c>
      <c r="U413" s="112">
        <v>2.2719999999999998</v>
      </c>
      <c r="V413" s="112">
        <v>16</v>
      </c>
      <c r="W413" s="112">
        <v>16</v>
      </c>
      <c r="X413" s="112">
        <v>16</v>
      </c>
      <c r="Y413" s="112">
        <v>-0.2611</v>
      </c>
      <c r="Z413" s="112">
        <v>-0.2611</v>
      </c>
      <c r="AA413" s="112">
        <v>-0.2611</v>
      </c>
      <c r="AB413" s="112" t="s">
        <v>44</v>
      </c>
      <c r="AC413" s="112">
        <v>31.998999999999999</v>
      </c>
      <c r="AD413" s="113">
        <v>1.5402755908922099E-5</v>
      </c>
      <c r="AE413" s="112">
        <v>2.1999999999999999E-2</v>
      </c>
      <c r="AF413" s="112">
        <v>2.94</v>
      </c>
      <c r="AG413" s="112">
        <v>3.46</v>
      </c>
      <c r="AH413" s="122"/>
      <c r="AI413" s="114"/>
      <c r="AJ413" s="115">
        <f t="shared" si="33"/>
        <v>0</v>
      </c>
      <c r="AN413"/>
      <c r="AO413"/>
    </row>
    <row r="414" spans="1:41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32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1.5647</v>
      </c>
      <c r="K414" s="112">
        <v>0.32500000000000001</v>
      </c>
      <c r="L414" s="112">
        <v>0.71120000000000005</v>
      </c>
      <c r="M414" s="112">
        <v>5.407</v>
      </c>
      <c r="N414" s="112">
        <v>5.407</v>
      </c>
      <c r="O414" s="112">
        <v>5.407</v>
      </c>
      <c r="P414" s="112">
        <v>83</v>
      </c>
      <c r="Q414" s="112">
        <v>83</v>
      </c>
      <c r="R414" s="112">
        <v>83</v>
      </c>
      <c r="S414" s="112">
        <v>2.2719999999999998</v>
      </c>
      <c r="T414" s="112">
        <v>2.2719999999999998</v>
      </c>
      <c r="U414" s="112">
        <v>2.2719999999999998</v>
      </c>
      <c r="V414" s="112">
        <v>16</v>
      </c>
      <c r="W414" s="112">
        <v>16</v>
      </c>
      <c r="X414" s="112">
        <v>16</v>
      </c>
      <c r="Y414" s="112">
        <v>-0.2611</v>
      </c>
      <c r="Z414" s="112">
        <v>-0.2611</v>
      </c>
      <c r="AA414" s="112">
        <v>-0.2611</v>
      </c>
      <c r="AB414" s="112" t="s">
        <v>45</v>
      </c>
      <c r="AC414" s="112">
        <v>44.01</v>
      </c>
      <c r="AD414" s="113">
        <v>8.9625087063364713E-6</v>
      </c>
      <c r="AE414" s="112">
        <v>0.22500000000000001</v>
      </c>
      <c r="AF414" s="112">
        <v>3.24</v>
      </c>
      <c r="AG414" s="112">
        <v>3.3</v>
      </c>
      <c r="AH414" s="122">
        <v>1E-10</v>
      </c>
      <c r="AI414" s="114"/>
      <c r="AJ414" s="115">
        <f t="shared" si="33"/>
        <v>0</v>
      </c>
      <c r="AN414"/>
      <c r="AO414"/>
    </row>
    <row r="415" spans="1:41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32"/>
        <v>0</v>
      </c>
      <c r="F415" s="112"/>
      <c r="G415" s="112">
        <v>1.748</v>
      </c>
      <c r="H415" s="112">
        <v>60835</v>
      </c>
      <c r="I415" s="112">
        <v>41</v>
      </c>
      <c r="J415" s="112">
        <v>1.5647</v>
      </c>
      <c r="K415" s="112">
        <v>0.32500000000000001</v>
      </c>
      <c r="L415" s="112">
        <v>0.71120000000000005</v>
      </c>
      <c r="M415" s="112">
        <v>5.407</v>
      </c>
      <c r="N415" s="112">
        <v>5.407</v>
      </c>
      <c r="O415" s="112">
        <v>5.407</v>
      </c>
      <c r="P415" s="112">
        <v>83</v>
      </c>
      <c r="Q415" s="112">
        <v>83</v>
      </c>
      <c r="R415" s="112">
        <v>83</v>
      </c>
      <c r="S415" s="112">
        <v>2.2719999999999998</v>
      </c>
      <c r="T415" s="112">
        <v>2.2719999999999998</v>
      </c>
      <c r="U415" s="112">
        <v>2.2719999999999998</v>
      </c>
      <c r="V415" s="112">
        <v>16</v>
      </c>
      <c r="W415" s="112">
        <v>16</v>
      </c>
      <c r="X415" s="112">
        <v>16</v>
      </c>
      <c r="Y415" s="112">
        <v>-0.2611</v>
      </c>
      <c r="Z415" s="112">
        <v>-0.2611</v>
      </c>
      <c r="AA415" s="112">
        <v>-0.2611</v>
      </c>
      <c r="AB415" s="112" t="s">
        <v>46</v>
      </c>
      <c r="AC415" s="112">
        <v>28</v>
      </c>
      <c r="AD415" s="113">
        <v>1.4859953853764374E-5</v>
      </c>
      <c r="AE415" s="112">
        <v>3.6999999999999998E-2</v>
      </c>
      <c r="AF415" s="112">
        <v>3.13</v>
      </c>
      <c r="AG415" s="112">
        <v>3.64</v>
      </c>
      <c r="AH415" s="129"/>
      <c r="AI415" s="114"/>
      <c r="AJ415" s="115">
        <f t="shared" si="33"/>
        <v>0</v>
      </c>
      <c r="AN415"/>
      <c r="AO415"/>
    </row>
    <row r="416" spans="1:41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32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1.5647</v>
      </c>
      <c r="K416" s="112">
        <v>0.32500000000000001</v>
      </c>
      <c r="L416" s="112">
        <v>0.71120000000000005</v>
      </c>
      <c r="M416" s="112">
        <v>5.407</v>
      </c>
      <c r="N416" s="112">
        <v>5.407</v>
      </c>
      <c r="O416" s="112">
        <v>5.407</v>
      </c>
      <c r="P416" s="112">
        <v>83</v>
      </c>
      <c r="Q416" s="112">
        <v>83</v>
      </c>
      <c r="R416" s="112">
        <v>83</v>
      </c>
      <c r="S416" s="112">
        <v>2.2719999999999998</v>
      </c>
      <c r="T416" s="112">
        <v>2.2719999999999998</v>
      </c>
      <c r="U416" s="112">
        <v>2.2719999999999998</v>
      </c>
      <c r="V416" s="112">
        <v>16</v>
      </c>
      <c r="W416" s="112">
        <v>16</v>
      </c>
      <c r="X416" s="112">
        <v>16</v>
      </c>
      <c r="Y416" s="112">
        <v>-0.2611</v>
      </c>
      <c r="Z416" s="112">
        <v>-0.2611</v>
      </c>
      <c r="AA416" s="112">
        <v>-0.2611</v>
      </c>
      <c r="AB416" s="112" t="s">
        <v>47</v>
      </c>
      <c r="AC416" s="112">
        <v>16.04</v>
      </c>
      <c r="AD416" s="113">
        <v>1.6328551327402565E-5</v>
      </c>
      <c r="AE416" s="112">
        <v>1.0999999999999999E-2</v>
      </c>
      <c r="AF416" s="112">
        <v>3.25</v>
      </c>
      <c r="AG416" s="112">
        <v>3.8</v>
      </c>
      <c r="AH416" s="129">
        <v>2.5500000000000002E-13</v>
      </c>
      <c r="AI416" s="114"/>
      <c r="AJ416" s="115">
        <f t="shared" si="33"/>
        <v>0</v>
      </c>
      <c r="AN416"/>
      <c r="AO416"/>
    </row>
    <row r="417" spans="1:41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32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1.5647</v>
      </c>
      <c r="K417" s="112">
        <v>0.32500000000000001</v>
      </c>
      <c r="L417" s="112">
        <v>0.71120000000000005</v>
      </c>
      <c r="M417" s="112">
        <v>5.407</v>
      </c>
      <c r="N417" s="112">
        <v>5.407</v>
      </c>
      <c r="O417" s="112">
        <v>5.407</v>
      </c>
      <c r="P417" s="112">
        <v>83</v>
      </c>
      <c r="Q417" s="112">
        <v>83</v>
      </c>
      <c r="R417" s="112">
        <v>83</v>
      </c>
      <c r="S417" s="112">
        <v>2.2719999999999998</v>
      </c>
      <c r="T417" s="112">
        <v>2.2719999999999998</v>
      </c>
      <c r="U417" s="112">
        <v>2.2719999999999998</v>
      </c>
      <c r="V417" s="112">
        <v>16</v>
      </c>
      <c r="W417" s="112">
        <v>16</v>
      </c>
      <c r="X417" s="112">
        <v>16</v>
      </c>
      <c r="Y417" s="112">
        <v>-0.2611</v>
      </c>
      <c r="Z417" s="112">
        <v>-0.2611</v>
      </c>
      <c r="AA417" s="112">
        <v>-0.2611</v>
      </c>
      <c r="AB417" s="112" t="s">
        <v>48</v>
      </c>
      <c r="AC417" s="112">
        <v>28.05</v>
      </c>
      <c r="AD417" s="112">
        <v>8.597859657763983E-6</v>
      </c>
      <c r="AE417" s="112">
        <v>8.6999999999999994E-2</v>
      </c>
      <c r="AF417" s="112">
        <v>3.59</v>
      </c>
      <c r="AG417" s="112">
        <v>3.9</v>
      </c>
      <c r="AH417" s="129">
        <v>2.68E-14</v>
      </c>
      <c r="AI417" s="114"/>
      <c r="AJ417" s="117">
        <f t="shared" si="33"/>
        <v>0</v>
      </c>
      <c r="AN417"/>
      <c r="AO417"/>
    </row>
    <row r="418" spans="1:41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32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1.5647</v>
      </c>
      <c r="K418" s="112">
        <v>0.32500000000000001</v>
      </c>
      <c r="L418" s="112">
        <v>0.71120000000000005</v>
      </c>
      <c r="M418" s="112">
        <v>5.407</v>
      </c>
      <c r="N418" s="112">
        <v>5.407</v>
      </c>
      <c r="O418" s="112">
        <v>5.407</v>
      </c>
      <c r="P418" s="112">
        <v>83</v>
      </c>
      <c r="Q418" s="112">
        <v>83</v>
      </c>
      <c r="R418" s="112">
        <v>83</v>
      </c>
      <c r="S418" s="112">
        <v>2.2719999999999998</v>
      </c>
      <c r="T418" s="112">
        <v>2.2719999999999998</v>
      </c>
      <c r="U418" s="112">
        <v>2.2719999999999998</v>
      </c>
      <c r="V418" s="112">
        <v>16</v>
      </c>
      <c r="W418" s="112">
        <v>16</v>
      </c>
      <c r="X418" s="112">
        <v>16</v>
      </c>
      <c r="Y418" s="112">
        <v>-0.2611</v>
      </c>
      <c r="Z418" s="112">
        <v>-0.2611</v>
      </c>
      <c r="AA418" s="112">
        <v>-0.2611</v>
      </c>
      <c r="AB418" s="112" t="s">
        <v>49</v>
      </c>
      <c r="AC418" s="112">
        <v>30.07</v>
      </c>
      <c r="AD418" s="112">
        <v>7.4674534117532306E-6</v>
      </c>
      <c r="AE418" s="112">
        <v>9.9000000000000005E-2</v>
      </c>
      <c r="AF418" s="112">
        <v>3.72</v>
      </c>
      <c r="AG418" s="112">
        <v>4</v>
      </c>
      <c r="AH418" s="129">
        <v>1.25E-14</v>
      </c>
      <c r="AI418" s="114"/>
      <c r="AJ418" s="117">
        <f t="shared" si="33"/>
        <v>0</v>
      </c>
      <c r="AN418"/>
      <c r="AO418"/>
    </row>
    <row r="419" spans="1:41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32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1.5647</v>
      </c>
      <c r="K419" s="112">
        <v>0.32500000000000001</v>
      </c>
      <c r="L419" s="112">
        <v>0.71120000000000005</v>
      </c>
      <c r="M419" s="112">
        <v>5.407</v>
      </c>
      <c r="N419" s="112">
        <v>5.407</v>
      </c>
      <c r="O419" s="112">
        <v>5.407</v>
      </c>
      <c r="P419" s="112">
        <v>83</v>
      </c>
      <c r="Q419" s="112">
        <v>83</v>
      </c>
      <c r="R419" s="112">
        <v>83</v>
      </c>
      <c r="S419" s="112">
        <v>2.2719999999999998</v>
      </c>
      <c r="T419" s="112">
        <v>2.2719999999999998</v>
      </c>
      <c r="U419" s="112">
        <v>2.2719999999999998</v>
      </c>
      <c r="V419" s="112">
        <v>16</v>
      </c>
      <c r="W419" s="112">
        <v>16</v>
      </c>
      <c r="X419" s="112">
        <v>16</v>
      </c>
      <c r="Y419" s="112">
        <v>-0.2611</v>
      </c>
      <c r="Z419" s="112">
        <v>-0.2611</v>
      </c>
      <c r="AA419" s="112">
        <v>-0.2611</v>
      </c>
      <c r="AB419" s="112" t="s">
        <v>50</v>
      </c>
      <c r="AC419" s="112">
        <v>42.08</v>
      </c>
      <c r="AD419" s="112">
        <v>4.9578486170417476E-6</v>
      </c>
      <c r="AE419" s="112">
        <v>0.14199999999999999</v>
      </c>
      <c r="AF419" s="112">
        <v>4.03</v>
      </c>
      <c r="AG419" s="112">
        <v>4.5</v>
      </c>
      <c r="AH419" s="129">
        <v>1.11E-16</v>
      </c>
      <c r="AI419" s="114"/>
      <c r="AJ419" s="117">
        <f t="shared" si="33"/>
        <v>0</v>
      </c>
      <c r="AN419"/>
      <c r="AO419"/>
    </row>
    <row r="420" spans="1:41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32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1.5647</v>
      </c>
      <c r="K420" s="112">
        <v>0.32500000000000001</v>
      </c>
      <c r="L420" s="112">
        <v>0.71120000000000005</v>
      </c>
      <c r="M420" s="112">
        <v>5.407</v>
      </c>
      <c r="N420" s="112">
        <v>5.407</v>
      </c>
      <c r="O420" s="112">
        <v>5.407</v>
      </c>
      <c r="P420" s="112">
        <v>83</v>
      </c>
      <c r="Q420" s="112">
        <v>83</v>
      </c>
      <c r="R420" s="112">
        <v>83</v>
      </c>
      <c r="S420" s="112">
        <v>2.2719999999999998</v>
      </c>
      <c r="T420" s="112">
        <v>2.2719999999999998</v>
      </c>
      <c r="U420" s="112">
        <v>2.2719999999999998</v>
      </c>
      <c r="V420" s="112">
        <v>16</v>
      </c>
      <c r="W420" s="112">
        <v>16</v>
      </c>
      <c r="X420" s="112">
        <v>16</v>
      </c>
      <c r="Y420" s="112">
        <v>-0.2611</v>
      </c>
      <c r="Z420" s="112">
        <v>-0.2611</v>
      </c>
      <c r="AA420" s="112">
        <v>-0.2611</v>
      </c>
      <c r="AB420" s="112" t="s">
        <v>51</v>
      </c>
      <c r="AC420" s="112">
        <v>44.1</v>
      </c>
      <c r="AD420" s="112">
        <v>4.5187843755253608E-6</v>
      </c>
      <c r="AE420" s="112">
        <v>0.152</v>
      </c>
      <c r="AF420" s="112">
        <v>4.16</v>
      </c>
      <c r="AG420" s="112">
        <v>4.3</v>
      </c>
      <c r="AH420" s="129">
        <v>3.9E-19</v>
      </c>
      <c r="AI420" s="114"/>
      <c r="AJ420" s="117">
        <f t="shared" si="33"/>
        <v>0</v>
      </c>
      <c r="AN420"/>
      <c r="AO420"/>
    </row>
    <row r="421" spans="1:41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32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1.5647</v>
      </c>
      <c r="K421" s="112">
        <v>0.32500000000000001</v>
      </c>
      <c r="L421" s="112">
        <v>0.71120000000000005</v>
      </c>
      <c r="M421" s="112">
        <v>5.407</v>
      </c>
      <c r="N421" s="112">
        <v>5.407</v>
      </c>
      <c r="O421" s="112">
        <v>5.407</v>
      </c>
      <c r="P421" s="112">
        <v>83</v>
      </c>
      <c r="Q421" s="112">
        <v>83</v>
      </c>
      <c r="R421" s="112">
        <v>83</v>
      </c>
      <c r="S421" s="112">
        <v>2.2719999999999998</v>
      </c>
      <c r="T421" s="112">
        <v>2.2719999999999998</v>
      </c>
      <c r="U421" s="112">
        <v>2.2719999999999998</v>
      </c>
      <c r="V421" s="112">
        <v>16</v>
      </c>
      <c r="W421" s="112">
        <v>16</v>
      </c>
      <c r="X421" s="112">
        <v>16</v>
      </c>
      <c r="Y421" s="112">
        <v>-0.2611</v>
      </c>
      <c r="Z421" s="112">
        <v>-0.2611</v>
      </c>
      <c r="AA421" s="112">
        <v>-0.2611</v>
      </c>
      <c r="AB421" s="112" t="s">
        <v>52</v>
      </c>
      <c r="AC421" s="112">
        <v>58.12</v>
      </c>
      <c r="AD421" s="112">
        <v>2.9135357642312415E-6</v>
      </c>
      <c r="AE421" s="112">
        <v>0.2</v>
      </c>
      <c r="AF421" s="112">
        <v>4.5199999999999996</v>
      </c>
      <c r="AG421" s="112">
        <v>4.5</v>
      </c>
      <c r="AH421" s="122">
        <v>1.4E-19</v>
      </c>
      <c r="AI421" s="114"/>
      <c r="AJ421" s="117">
        <f t="shared" si="33"/>
        <v>0</v>
      </c>
      <c r="AN421"/>
      <c r="AO421"/>
    </row>
    <row r="422" spans="1:41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32"/>
        <v>0</v>
      </c>
      <c r="F422" s="112"/>
      <c r="G422" s="112">
        <v>1.748</v>
      </c>
      <c r="H422" s="112">
        <v>60835</v>
      </c>
      <c r="I422" s="112">
        <v>41</v>
      </c>
      <c r="J422" s="112">
        <v>1.5647</v>
      </c>
      <c r="K422" s="112">
        <v>0.32500000000000001</v>
      </c>
      <c r="L422" s="112">
        <v>0.71120000000000005</v>
      </c>
      <c r="M422" s="112">
        <v>5.407</v>
      </c>
      <c r="N422" s="112">
        <v>5.407</v>
      </c>
      <c r="O422" s="112">
        <v>5.407</v>
      </c>
      <c r="P422" s="112">
        <v>83</v>
      </c>
      <c r="Q422" s="112">
        <v>83</v>
      </c>
      <c r="R422" s="112">
        <v>83</v>
      </c>
      <c r="S422" s="112">
        <v>2.2719999999999998</v>
      </c>
      <c r="T422" s="112">
        <v>2.2719999999999998</v>
      </c>
      <c r="U422" s="112">
        <v>2.2719999999999998</v>
      </c>
      <c r="V422" s="112">
        <v>16</v>
      </c>
      <c r="W422" s="112">
        <v>16</v>
      </c>
      <c r="X422" s="112">
        <v>16</v>
      </c>
      <c r="Y422" s="112">
        <v>-0.2611</v>
      </c>
      <c r="Z422" s="112">
        <v>-0.2611</v>
      </c>
      <c r="AA422" s="112">
        <v>-0.2611</v>
      </c>
      <c r="AB422" s="112" t="s">
        <v>58</v>
      </c>
      <c r="AC422" s="112">
        <v>58.12</v>
      </c>
      <c r="AD422" s="112">
        <v>3.1459786150702568E-6</v>
      </c>
      <c r="AE422" s="112">
        <v>0.183</v>
      </c>
      <c r="AF422" s="112">
        <v>4.8</v>
      </c>
      <c r="AG422" s="112">
        <v>4.42</v>
      </c>
      <c r="AH422" s="122"/>
      <c r="AI422" s="114"/>
      <c r="AJ422" s="117">
        <f t="shared" si="33"/>
        <v>0</v>
      </c>
      <c r="AN422"/>
      <c r="AO422"/>
    </row>
    <row r="423" spans="1:41" x14ac:dyDescent="0.25">
      <c r="A423" s="26" t="s">
        <v>94</v>
      </c>
      <c r="B423" s="26"/>
      <c r="C423" s="27">
        <v>3.57</v>
      </c>
      <c r="D423" s="27"/>
      <c r="E423" s="27">
        <f t="shared" ref="E423:E446" si="34">D423/C423</f>
        <v>0</v>
      </c>
      <c r="F423" s="27"/>
      <c r="G423" s="27">
        <v>2.044</v>
      </c>
      <c r="H423" s="27">
        <v>60249.599999999999</v>
      </c>
      <c r="I423" s="27">
        <v>72</v>
      </c>
      <c r="J423" s="27">
        <v>1.2643</v>
      </c>
      <c r="K423" s="27">
        <v>0.32500000000000001</v>
      </c>
      <c r="L423" s="27">
        <v>0.71120000000000005</v>
      </c>
      <c r="M423" s="27">
        <v>5.407</v>
      </c>
      <c r="N423" s="27">
        <v>5.407</v>
      </c>
      <c r="O423" s="27">
        <v>5.407</v>
      </c>
      <c r="P423" s="27"/>
      <c r="Q423" s="27"/>
      <c r="R423" s="27"/>
      <c r="S423" s="27">
        <v>2.2719999999999998</v>
      </c>
      <c r="T423" s="27">
        <v>2.2719999999999998</v>
      </c>
      <c r="U423" s="27">
        <v>2.2719999999999998</v>
      </c>
      <c r="V423" s="27">
        <v>16</v>
      </c>
      <c r="W423" s="27">
        <v>16</v>
      </c>
      <c r="X423" s="27">
        <v>16</v>
      </c>
      <c r="Y423" s="27">
        <v>-0.25269999999999998</v>
      </c>
      <c r="Z423" s="27">
        <f t="shared" ref="Z423:AA434" si="35">Y423</f>
        <v>-0.25269999999999998</v>
      </c>
      <c r="AA423" s="27">
        <f t="shared" si="35"/>
        <v>-0.25269999999999998</v>
      </c>
      <c r="AB423" s="27" t="s">
        <v>42</v>
      </c>
      <c r="AC423" s="27">
        <v>4.0019999999999998</v>
      </c>
      <c r="AD423" s="85">
        <v>1.213598928416634E-4</v>
      </c>
      <c r="AE423" s="27">
        <v>-0.39</v>
      </c>
      <c r="AF423" s="27">
        <v>2.66</v>
      </c>
      <c r="AG423" s="27">
        <v>2.6</v>
      </c>
      <c r="AH423" s="118"/>
      <c r="AI423" s="28"/>
      <c r="AJ423" s="29">
        <f t="shared" si="33"/>
        <v>0</v>
      </c>
    </row>
    <row r="424" spans="1:41" x14ac:dyDescent="0.25">
      <c r="A424" s="26" t="s">
        <v>94</v>
      </c>
      <c r="B424" s="26"/>
      <c r="C424" s="27">
        <v>3.57</v>
      </c>
      <c r="D424" s="27"/>
      <c r="E424" s="27">
        <f t="shared" si="34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1.2643</v>
      </c>
      <c r="K424" s="27">
        <v>0.32500000000000001</v>
      </c>
      <c r="L424" s="27">
        <v>0.71120000000000005</v>
      </c>
      <c r="M424" s="27">
        <v>5.407</v>
      </c>
      <c r="N424" s="27">
        <v>5.407</v>
      </c>
      <c r="O424" s="27">
        <v>5.407</v>
      </c>
      <c r="P424" s="27"/>
      <c r="Q424" s="27"/>
      <c r="R424" s="27"/>
      <c r="S424" s="27">
        <v>2.2719999999999998</v>
      </c>
      <c r="T424" s="27">
        <v>2.2719999999999998</v>
      </c>
      <c r="U424" s="27">
        <v>2.2719999999999998</v>
      </c>
      <c r="V424" s="27">
        <v>16</v>
      </c>
      <c r="W424" s="27">
        <v>16</v>
      </c>
      <c r="X424" s="27">
        <v>16</v>
      </c>
      <c r="Y424" s="27">
        <f>Y423</f>
        <v>-0.25269999999999998</v>
      </c>
      <c r="Z424" s="27">
        <f t="shared" si="35"/>
        <v>-0.25269999999999998</v>
      </c>
      <c r="AA424" s="27">
        <f t="shared" si="35"/>
        <v>-0.25269999999999998</v>
      </c>
      <c r="AB424" s="27" t="s">
        <v>43</v>
      </c>
      <c r="AC424" s="27">
        <v>2.0099999999999998</v>
      </c>
      <c r="AD424" s="85">
        <v>1.0828692705685033E-4</v>
      </c>
      <c r="AE424" s="27">
        <v>-0.217</v>
      </c>
      <c r="AF424" s="27">
        <v>3.13</v>
      </c>
      <c r="AG424" s="27">
        <v>2.89</v>
      </c>
      <c r="AH424" s="118"/>
      <c r="AI424" s="28"/>
      <c r="AJ424" s="29">
        <f t="shared" si="33"/>
        <v>0</v>
      </c>
    </row>
    <row r="425" spans="1:41" x14ac:dyDescent="0.25">
      <c r="A425" s="26" t="s">
        <v>94</v>
      </c>
      <c r="B425" s="26"/>
      <c r="C425" s="27">
        <v>3.57</v>
      </c>
      <c r="D425" s="27"/>
      <c r="E425" s="27">
        <f t="shared" si="34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1.2643</v>
      </c>
      <c r="K425" s="27">
        <v>0.32500000000000001</v>
      </c>
      <c r="L425" s="27">
        <v>0.71120000000000005</v>
      </c>
      <c r="M425" s="27">
        <v>5.407</v>
      </c>
      <c r="N425" s="27">
        <v>5.407</v>
      </c>
      <c r="O425" s="27">
        <v>5.407</v>
      </c>
      <c r="P425" s="27"/>
      <c r="Q425" s="27"/>
      <c r="R425" s="27"/>
      <c r="S425" s="27">
        <v>2.2719999999999998</v>
      </c>
      <c r="T425" s="27">
        <v>2.2719999999999998</v>
      </c>
      <c r="U425" s="27">
        <v>2.2719999999999998</v>
      </c>
      <c r="V425" s="27">
        <v>16</v>
      </c>
      <c r="W425" s="27">
        <v>16</v>
      </c>
      <c r="X425" s="27">
        <v>16</v>
      </c>
      <c r="Y425" s="27">
        <f t="shared" ref="Y425:Y434" si="36">Y424</f>
        <v>-0.25269999999999998</v>
      </c>
      <c r="Z425" s="27">
        <f t="shared" si="35"/>
        <v>-0.25269999999999998</v>
      </c>
      <c r="AA425" s="27">
        <f t="shared" si="35"/>
        <v>-0.25269999999999998</v>
      </c>
      <c r="AB425" s="27" t="s">
        <v>44</v>
      </c>
      <c r="AC425" s="27">
        <v>31.998999999999999</v>
      </c>
      <c r="AD425" s="85">
        <v>1.5402755908922099E-5</v>
      </c>
      <c r="AE425" s="27">
        <v>2.1999999999999999E-2</v>
      </c>
      <c r="AF425" s="27">
        <v>2.94</v>
      </c>
      <c r="AG425" s="27">
        <v>3.46</v>
      </c>
      <c r="AH425" s="118"/>
      <c r="AI425" s="28"/>
      <c r="AJ425" s="29">
        <f t="shared" si="33"/>
        <v>0</v>
      </c>
    </row>
    <row r="426" spans="1:41" x14ac:dyDescent="0.25">
      <c r="A426" s="26" t="s">
        <v>94</v>
      </c>
      <c r="B426" s="26"/>
      <c r="C426" s="27">
        <v>3.57</v>
      </c>
      <c r="D426" s="27"/>
      <c r="E426" s="27">
        <f t="shared" si="34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1.2643</v>
      </c>
      <c r="K426" s="27">
        <v>0.32500000000000001</v>
      </c>
      <c r="L426" s="27">
        <v>0.71120000000000005</v>
      </c>
      <c r="M426" s="27">
        <v>5.407</v>
      </c>
      <c r="N426" s="27">
        <v>5.407</v>
      </c>
      <c r="O426" s="27">
        <v>5.407</v>
      </c>
      <c r="P426" s="27"/>
      <c r="Q426" s="27"/>
      <c r="R426" s="27"/>
      <c r="S426" s="27">
        <v>2.2719999999999998</v>
      </c>
      <c r="T426" s="27">
        <v>2.2719999999999998</v>
      </c>
      <c r="U426" s="27">
        <v>2.2719999999999998</v>
      </c>
      <c r="V426" s="27">
        <v>16</v>
      </c>
      <c r="W426" s="27">
        <v>16</v>
      </c>
      <c r="X426" s="27">
        <v>16</v>
      </c>
      <c r="Y426" s="27">
        <f t="shared" si="36"/>
        <v>-0.25269999999999998</v>
      </c>
      <c r="Z426" s="27">
        <f t="shared" si="35"/>
        <v>-0.25269999999999998</v>
      </c>
      <c r="AA426" s="27">
        <f t="shared" si="35"/>
        <v>-0.25269999999999998</v>
      </c>
      <c r="AB426" s="27" t="s">
        <v>45</v>
      </c>
      <c r="AC426" s="27">
        <v>44.01</v>
      </c>
      <c r="AD426" s="85">
        <v>8.9625087063364713E-6</v>
      </c>
      <c r="AE426" s="27">
        <v>0.22500000000000001</v>
      </c>
      <c r="AF426" s="27">
        <v>3.24</v>
      </c>
      <c r="AG426" s="27">
        <v>3.3</v>
      </c>
      <c r="AH426" s="118"/>
      <c r="AI426" s="28"/>
      <c r="AJ426" s="29">
        <f t="shared" si="33"/>
        <v>0</v>
      </c>
    </row>
    <row r="427" spans="1:41" x14ac:dyDescent="0.25">
      <c r="A427" s="26" t="s">
        <v>94</v>
      </c>
      <c r="B427" s="26"/>
      <c r="C427" s="27">
        <v>3.57</v>
      </c>
      <c r="D427" s="27"/>
      <c r="E427" s="27">
        <f t="shared" si="34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1.2643</v>
      </c>
      <c r="K427" s="27">
        <v>0.32500000000000001</v>
      </c>
      <c r="L427" s="27">
        <v>0.71120000000000005</v>
      </c>
      <c r="M427" s="27">
        <v>5.407</v>
      </c>
      <c r="N427" s="27">
        <v>5.407</v>
      </c>
      <c r="O427" s="27">
        <v>5.407</v>
      </c>
      <c r="P427" s="27"/>
      <c r="Q427" s="27"/>
      <c r="R427" s="27"/>
      <c r="S427" s="27">
        <v>2.2719999999999998</v>
      </c>
      <c r="T427" s="27">
        <v>2.2719999999999998</v>
      </c>
      <c r="U427" s="27">
        <v>2.2719999999999998</v>
      </c>
      <c r="V427" s="27">
        <v>16</v>
      </c>
      <c r="W427" s="27">
        <v>16</v>
      </c>
      <c r="X427" s="27">
        <v>16</v>
      </c>
      <c r="Y427" s="27">
        <f t="shared" si="36"/>
        <v>-0.25269999999999998</v>
      </c>
      <c r="Z427" s="27">
        <f t="shared" si="35"/>
        <v>-0.25269999999999998</v>
      </c>
      <c r="AA427" s="27">
        <f t="shared" si="35"/>
        <v>-0.25269999999999998</v>
      </c>
      <c r="AB427" s="27" t="s">
        <v>46</v>
      </c>
      <c r="AC427" s="27">
        <v>28</v>
      </c>
      <c r="AD427" s="85">
        <v>1.4859953853764374E-5</v>
      </c>
      <c r="AE427" s="27">
        <v>3.6999999999999998E-2</v>
      </c>
      <c r="AF427" s="27">
        <v>3.13</v>
      </c>
      <c r="AG427" s="27">
        <v>3.64</v>
      </c>
      <c r="AH427" s="126"/>
      <c r="AI427" s="28"/>
      <c r="AJ427" s="29">
        <f t="shared" si="33"/>
        <v>0</v>
      </c>
    </row>
    <row r="428" spans="1:41" x14ac:dyDescent="0.25">
      <c r="A428" s="26" t="s">
        <v>94</v>
      </c>
      <c r="B428" s="26"/>
      <c r="C428" s="27">
        <v>3.57</v>
      </c>
      <c r="D428" s="27"/>
      <c r="E428" s="27">
        <f t="shared" si="34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1.2643</v>
      </c>
      <c r="K428" s="27">
        <v>0.32500000000000001</v>
      </c>
      <c r="L428" s="27">
        <v>0.71120000000000005</v>
      </c>
      <c r="M428" s="27">
        <v>5.407</v>
      </c>
      <c r="N428" s="27">
        <v>5.407</v>
      </c>
      <c r="O428" s="27">
        <v>5.407</v>
      </c>
      <c r="P428" s="27"/>
      <c r="Q428" s="27"/>
      <c r="R428" s="27"/>
      <c r="S428" s="27">
        <v>2.2719999999999998</v>
      </c>
      <c r="T428" s="27">
        <v>2.2719999999999998</v>
      </c>
      <c r="U428" s="27">
        <v>2.2719999999999998</v>
      </c>
      <c r="V428" s="27">
        <v>16</v>
      </c>
      <c r="W428" s="27">
        <v>16</v>
      </c>
      <c r="X428" s="27">
        <v>16</v>
      </c>
      <c r="Y428" s="27">
        <f t="shared" si="36"/>
        <v>-0.25269999999999998</v>
      </c>
      <c r="Z428" s="27">
        <f t="shared" si="35"/>
        <v>-0.25269999999999998</v>
      </c>
      <c r="AA428" s="27">
        <f t="shared" si="35"/>
        <v>-0.25269999999999998</v>
      </c>
      <c r="AB428" s="27" t="s">
        <v>47</v>
      </c>
      <c r="AC428" s="27">
        <v>16.04</v>
      </c>
      <c r="AD428" s="85">
        <v>1.6328551327402565E-5</v>
      </c>
      <c r="AE428" s="27">
        <v>1.0999999999999999E-2</v>
      </c>
      <c r="AF428" s="27">
        <v>3.25</v>
      </c>
      <c r="AG428" s="27">
        <v>3.8</v>
      </c>
      <c r="AH428" s="126"/>
      <c r="AI428" s="28"/>
      <c r="AJ428" s="29">
        <f t="shared" si="33"/>
        <v>0</v>
      </c>
    </row>
    <row r="429" spans="1:41" x14ac:dyDescent="0.25">
      <c r="A429" s="26" t="s">
        <v>94</v>
      </c>
      <c r="B429" s="26"/>
      <c r="C429" s="27">
        <v>3.57</v>
      </c>
      <c r="D429" s="27"/>
      <c r="E429" s="27">
        <f t="shared" si="34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1.2643</v>
      </c>
      <c r="K429" s="27">
        <v>0.32500000000000001</v>
      </c>
      <c r="L429" s="27">
        <v>0.71120000000000005</v>
      </c>
      <c r="M429" s="27">
        <v>5.407</v>
      </c>
      <c r="N429" s="27">
        <v>5.407</v>
      </c>
      <c r="O429" s="27">
        <v>5.407</v>
      </c>
      <c r="P429" s="27"/>
      <c r="Q429" s="27"/>
      <c r="R429" s="27"/>
      <c r="S429" s="27">
        <v>2.2719999999999998</v>
      </c>
      <c r="T429" s="27">
        <v>2.2719999999999998</v>
      </c>
      <c r="U429" s="27">
        <v>2.2719999999999998</v>
      </c>
      <c r="V429" s="27">
        <v>16</v>
      </c>
      <c r="W429" s="27">
        <v>16</v>
      </c>
      <c r="X429" s="27">
        <v>16</v>
      </c>
      <c r="Y429" s="27">
        <f t="shared" si="36"/>
        <v>-0.25269999999999998</v>
      </c>
      <c r="Z429" s="27">
        <f t="shared" si="35"/>
        <v>-0.25269999999999998</v>
      </c>
      <c r="AA429" s="27">
        <f t="shared" si="35"/>
        <v>-0.25269999999999998</v>
      </c>
      <c r="AB429" s="27" t="s">
        <v>48</v>
      </c>
      <c r="AC429" s="27">
        <v>28.05</v>
      </c>
      <c r="AD429" s="27">
        <v>8.597859657763983E-6</v>
      </c>
      <c r="AE429" s="27">
        <v>8.6999999999999994E-2</v>
      </c>
      <c r="AF429" s="27">
        <v>3.59</v>
      </c>
      <c r="AG429" s="27">
        <v>3.9</v>
      </c>
      <c r="AH429" s="126"/>
      <c r="AI429" s="28"/>
      <c r="AJ429" s="30">
        <f t="shared" si="33"/>
        <v>0</v>
      </c>
    </row>
    <row r="430" spans="1:41" x14ac:dyDescent="0.25">
      <c r="A430" s="26" t="s">
        <v>94</v>
      </c>
      <c r="B430" s="26"/>
      <c r="C430" s="27">
        <v>3.57</v>
      </c>
      <c r="D430" s="27"/>
      <c r="E430" s="27">
        <f t="shared" si="34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1.2643</v>
      </c>
      <c r="K430" s="27">
        <v>0.32500000000000001</v>
      </c>
      <c r="L430" s="27">
        <v>0.71120000000000005</v>
      </c>
      <c r="M430" s="27">
        <v>5.407</v>
      </c>
      <c r="N430" s="27">
        <v>5.407</v>
      </c>
      <c r="O430" s="27">
        <v>5.407</v>
      </c>
      <c r="P430" s="27"/>
      <c r="Q430" s="27"/>
      <c r="R430" s="27"/>
      <c r="S430" s="27">
        <v>2.2719999999999998</v>
      </c>
      <c r="T430" s="27">
        <v>2.2719999999999998</v>
      </c>
      <c r="U430" s="27">
        <v>2.2719999999999998</v>
      </c>
      <c r="V430" s="27">
        <v>16</v>
      </c>
      <c r="W430" s="27">
        <v>16</v>
      </c>
      <c r="X430" s="27">
        <v>16</v>
      </c>
      <c r="Y430" s="27">
        <f t="shared" si="36"/>
        <v>-0.25269999999999998</v>
      </c>
      <c r="Z430" s="27">
        <f t="shared" si="35"/>
        <v>-0.25269999999999998</v>
      </c>
      <c r="AA430" s="27">
        <f t="shared" si="35"/>
        <v>-0.25269999999999998</v>
      </c>
      <c r="AB430" s="27" t="s">
        <v>49</v>
      </c>
      <c r="AC430" s="27">
        <v>30.07</v>
      </c>
      <c r="AD430" s="27">
        <v>7.4674534117532306E-6</v>
      </c>
      <c r="AE430" s="27">
        <v>9.9000000000000005E-2</v>
      </c>
      <c r="AF430" s="27">
        <v>3.72</v>
      </c>
      <c r="AG430" s="27">
        <v>4</v>
      </c>
      <c r="AH430" s="126"/>
      <c r="AI430" s="28"/>
      <c r="AJ430" s="30">
        <f t="shared" si="33"/>
        <v>0</v>
      </c>
    </row>
    <row r="431" spans="1:41" x14ac:dyDescent="0.25">
      <c r="A431" s="26" t="s">
        <v>94</v>
      </c>
      <c r="B431" s="26"/>
      <c r="C431" s="27">
        <v>3.57</v>
      </c>
      <c r="D431" s="27"/>
      <c r="E431" s="27">
        <f t="shared" si="34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1.2643</v>
      </c>
      <c r="K431" s="27">
        <v>0.32500000000000001</v>
      </c>
      <c r="L431" s="27">
        <v>0.71120000000000005</v>
      </c>
      <c r="M431" s="27">
        <v>5.407</v>
      </c>
      <c r="N431" s="27">
        <v>5.407</v>
      </c>
      <c r="O431" s="27">
        <v>5.407</v>
      </c>
      <c r="P431" s="27"/>
      <c r="Q431" s="27"/>
      <c r="R431" s="27"/>
      <c r="S431" s="27">
        <v>2.2719999999999998</v>
      </c>
      <c r="T431" s="27">
        <v>2.2719999999999998</v>
      </c>
      <c r="U431" s="27">
        <v>2.2719999999999998</v>
      </c>
      <c r="V431" s="27">
        <v>16</v>
      </c>
      <c r="W431" s="27">
        <v>16</v>
      </c>
      <c r="X431" s="27">
        <v>16</v>
      </c>
      <c r="Y431" s="27">
        <f t="shared" si="36"/>
        <v>-0.25269999999999998</v>
      </c>
      <c r="Z431" s="27">
        <f t="shared" si="35"/>
        <v>-0.25269999999999998</v>
      </c>
      <c r="AA431" s="27">
        <f t="shared" si="35"/>
        <v>-0.25269999999999998</v>
      </c>
      <c r="AB431" s="27" t="s">
        <v>50</v>
      </c>
      <c r="AC431" s="27">
        <v>42.08</v>
      </c>
      <c r="AD431" s="27">
        <v>4.9578486170417476E-6</v>
      </c>
      <c r="AE431" s="27">
        <v>0.14199999999999999</v>
      </c>
      <c r="AF431" s="27">
        <v>4.03</v>
      </c>
      <c r="AG431" s="27">
        <v>4.5</v>
      </c>
      <c r="AH431" s="126"/>
      <c r="AI431" s="28"/>
      <c r="AJ431" s="30">
        <f t="shared" si="33"/>
        <v>0</v>
      </c>
    </row>
    <row r="432" spans="1:41" x14ac:dyDescent="0.25">
      <c r="A432" s="26" t="s">
        <v>94</v>
      </c>
      <c r="B432" s="26"/>
      <c r="C432" s="27">
        <v>3.57</v>
      </c>
      <c r="D432" s="27"/>
      <c r="E432" s="27">
        <f t="shared" si="34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1.2643</v>
      </c>
      <c r="K432" s="27">
        <v>0.32500000000000001</v>
      </c>
      <c r="L432" s="27">
        <v>0.71120000000000005</v>
      </c>
      <c r="M432" s="27">
        <v>5.407</v>
      </c>
      <c r="N432" s="27">
        <v>5.407</v>
      </c>
      <c r="O432" s="27">
        <v>5.407</v>
      </c>
      <c r="P432" s="27"/>
      <c r="Q432" s="27"/>
      <c r="R432" s="27"/>
      <c r="S432" s="27">
        <v>2.2719999999999998</v>
      </c>
      <c r="T432" s="27">
        <v>2.2719999999999998</v>
      </c>
      <c r="U432" s="27">
        <v>2.2719999999999998</v>
      </c>
      <c r="V432" s="27">
        <v>16</v>
      </c>
      <c r="W432" s="27">
        <v>16</v>
      </c>
      <c r="X432" s="27">
        <v>16</v>
      </c>
      <c r="Y432" s="27">
        <f t="shared" si="36"/>
        <v>-0.25269999999999998</v>
      </c>
      <c r="Z432" s="27">
        <f t="shared" si="35"/>
        <v>-0.25269999999999998</v>
      </c>
      <c r="AA432" s="27">
        <f t="shared" si="35"/>
        <v>-0.25269999999999998</v>
      </c>
      <c r="AB432" s="27" t="s">
        <v>51</v>
      </c>
      <c r="AC432" s="27">
        <v>44.1</v>
      </c>
      <c r="AD432" s="27">
        <v>4.5187843755253608E-6</v>
      </c>
      <c r="AE432" s="27">
        <v>0.152</v>
      </c>
      <c r="AF432" s="27">
        <v>4.16</v>
      </c>
      <c r="AG432" s="27">
        <v>4.3</v>
      </c>
      <c r="AH432" s="126"/>
      <c r="AI432" s="28"/>
      <c r="AJ432" s="30">
        <f t="shared" si="33"/>
        <v>0</v>
      </c>
    </row>
    <row r="433" spans="1:41" x14ac:dyDescent="0.25">
      <c r="A433" s="26" t="s">
        <v>94</v>
      </c>
      <c r="B433" s="26"/>
      <c r="C433" s="27">
        <v>3.57</v>
      </c>
      <c r="D433" s="27"/>
      <c r="E433" s="27">
        <f t="shared" si="34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1.2643</v>
      </c>
      <c r="K433" s="27">
        <v>0.32500000000000001</v>
      </c>
      <c r="L433" s="27">
        <v>0.71120000000000005</v>
      </c>
      <c r="M433" s="27">
        <v>5.407</v>
      </c>
      <c r="N433" s="27">
        <v>5.407</v>
      </c>
      <c r="O433" s="27">
        <v>5.407</v>
      </c>
      <c r="P433" s="27"/>
      <c r="Q433" s="27"/>
      <c r="R433" s="27"/>
      <c r="S433" s="27">
        <v>2.2719999999999998</v>
      </c>
      <c r="T433" s="27">
        <v>2.2719999999999998</v>
      </c>
      <c r="U433" s="27">
        <v>2.2719999999999998</v>
      </c>
      <c r="V433" s="27">
        <v>16</v>
      </c>
      <c r="W433" s="27">
        <v>16</v>
      </c>
      <c r="X433" s="27">
        <v>16</v>
      </c>
      <c r="Y433" s="27">
        <f t="shared" si="36"/>
        <v>-0.25269999999999998</v>
      </c>
      <c r="Z433" s="27">
        <f t="shared" si="35"/>
        <v>-0.25269999999999998</v>
      </c>
      <c r="AA433" s="27">
        <f t="shared" si="35"/>
        <v>-0.25269999999999998</v>
      </c>
      <c r="AB433" s="27" t="s">
        <v>52</v>
      </c>
      <c r="AC433" s="27">
        <v>58.12</v>
      </c>
      <c r="AD433" s="27">
        <v>2.9135357642312415E-6</v>
      </c>
      <c r="AE433" s="27">
        <v>0.2</v>
      </c>
      <c r="AF433" s="27">
        <v>4.5199999999999996</v>
      </c>
      <c r="AG433" s="27">
        <v>4.5</v>
      </c>
      <c r="AH433" s="118"/>
      <c r="AI433" s="28"/>
      <c r="AJ433" s="30">
        <f t="shared" si="33"/>
        <v>0</v>
      </c>
    </row>
    <row r="434" spans="1:41" x14ac:dyDescent="0.25">
      <c r="A434" s="26" t="s">
        <v>94</v>
      </c>
      <c r="B434" s="26"/>
      <c r="C434" s="27">
        <v>3.57</v>
      </c>
      <c r="D434" s="27"/>
      <c r="E434" s="27">
        <f t="shared" si="34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1.2643</v>
      </c>
      <c r="K434" s="27">
        <v>0.32500000000000001</v>
      </c>
      <c r="L434" s="27">
        <v>0.71120000000000005</v>
      </c>
      <c r="M434" s="27">
        <v>5.407</v>
      </c>
      <c r="N434" s="27">
        <v>5.407</v>
      </c>
      <c r="O434" s="27">
        <v>5.407</v>
      </c>
      <c r="P434" s="27"/>
      <c r="Q434" s="27"/>
      <c r="R434" s="27"/>
      <c r="S434" s="27">
        <v>2.2719999999999998</v>
      </c>
      <c r="T434" s="27">
        <v>2.2719999999999998</v>
      </c>
      <c r="U434" s="27">
        <v>2.2719999999999998</v>
      </c>
      <c r="V434" s="27">
        <v>16</v>
      </c>
      <c r="W434" s="27">
        <v>16</v>
      </c>
      <c r="X434" s="27">
        <v>16</v>
      </c>
      <c r="Y434" s="27">
        <f t="shared" si="36"/>
        <v>-0.25269999999999998</v>
      </c>
      <c r="Z434" s="27">
        <f t="shared" si="35"/>
        <v>-0.25269999999999998</v>
      </c>
      <c r="AA434" s="27">
        <f t="shared" si="35"/>
        <v>-0.25269999999999998</v>
      </c>
      <c r="AB434" s="27" t="s">
        <v>58</v>
      </c>
      <c r="AC434" s="27">
        <v>58.12</v>
      </c>
      <c r="AD434" s="27">
        <v>3.1459786150702568E-6</v>
      </c>
      <c r="AE434" s="27">
        <v>0.183</v>
      </c>
      <c r="AF434" s="27">
        <v>4.8</v>
      </c>
      <c r="AG434" s="27">
        <v>4.42</v>
      </c>
      <c r="AH434" s="118"/>
      <c r="AI434" s="28"/>
      <c r="AJ434" s="30"/>
    </row>
    <row r="435" spans="1:41" s="116" customFormat="1" x14ac:dyDescent="0.25">
      <c r="A435" s="111" t="s">
        <v>95</v>
      </c>
      <c r="B435" s="111"/>
      <c r="C435" s="112">
        <v>3.29</v>
      </c>
      <c r="D435" s="112">
        <v>3.306</v>
      </c>
      <c r="E435" s="112">
        <f t="shared" si="34"/>
        <v>1.0048632218844984</v>
      </c>
      <c r="F435" s="112"/>
      <c r="G435" s="112">
        <v>2.0699999999999998</v>
      </c>
      <c r="H435" s="112">
        <v>44350</v>
      </c>
      <c r="I435" s="112">
        <v>74</v>
      </c>
      <c r="J435" s="112">
        <v>1.5841000000000001</v>
      </c>
      <c r="K435" s="112">
        <v>0.34</v>
      </c>
      <c r="L435" s="112">
        <v>1.2552000000000001</v>
      </c>
      <c r="M435" s="112">
        <v>7.2549999999999999</v>
      </c>
      <c r="N435" s="112">
        <v>7.2549999999999999</v>
      </c>
      <c r="O435" s="112">
        <v>7.2549999999999999</v>
      </c>
      <c r="P435" s="112">
        <v>134.90600000000001</v>
      </c>
      <c r="Q435" s="112">
        <v>134.90600000000001</v>
      </c>
      <c r="R435" s="112">
        <v>134.90600000000001</v>
      </c>
      <c r="S435" s="112">
        <v>2.1</v>
      </c>
      <c r="T435" s="112">
        <v>2.1</v>
      </c>
      <c r="U435" s="112">
        <v>2.1</v>
      </c>
      <c r="V435" s="112">
        <v>15</v>
      </c>
      <c r="W435" s="112">
        <v>15</v>
      </c>
      <c r="X435" s="112">
        <v>15</v>
      </c>
      <c r="Y435" s="112">
        <v>-0.2611</v>
      </c>
      <c r="Z435" s="112">
        <v>-0.2611</v>
      </c>
      <c r="AA435" s="112">
        <v>-0.2611</v>
      </c>
      <c r="AB435" s="112" t="s">
        <v>42</v>
      </c>
      <c r="AC435" s="112">
        <v>4.0019999999999998</v>
      </c>
      <c r="AD435" s="113">
        <v>1.213598928416634E-4</v>
      </c>
      <c r="AE435" s="112">
        <v>-0.39</v>
      </c>
      <c r="AF435" s="112">
        <v>2.66</v>
      </c>
      <c r="AG435" s="112">
        <v>2.6</v>
      </c>
      <c r="AH435" s="122">
        <v>4.4999999999999999E-8</v>
      </c>
      <c r="AI435" s="114"/>
      <c r="AJ435" s="115">
        <f t="shared" ref="AJ435:AJ446" si="37">AH435*10000*(AI435)*10000000000</f>
        <v>0</v>
      </c>
      <c r="AN435"/>
      <c r="AO435"/>
    </row>
    <row r="436" spans="1:41" s="116" customFormat="1" x14ac:dyDescent="0.25">
      <c r="A436" s="111" t="s">
        <v>95</v>
      </c>
      <c r="B436" s="111"/>
      <c r="C436" s="112">
        <v>3.29</v>
      </c>
      <c r="D436" s="112">
        <v>3.32</v>
      </c>
      <c r="E436" s="112">
        <f t="shared" si="34"/>
        <v>1.0091185410334347</v>
      </c>
      <c r="F436" s="112"/>
      <c r="G436" s="112">
        <v>2.0699999999999998</v>
      </c>
      <c r="H436" s="112">
        <v>44350</v>
      </c>
      <c r="I436" s="112">
        <v>74</v>
      </c>
      <c r="J436" s="112">
        <v>1.5841000000000001</v>
      </c>
      <c r="K436" s="112">
        <v>0.34</v>
      </c>
      <c r="L436" s="112">
        <v>1.2552000000000001</v>
      </c>
      <c r="M436" s="112">
        <v>7.2549999999999999</v>
      </c>
      <c r="N436" s="112">
        <v>7.2549999999999999</v>
      </c>
      <c r="O436" s="112">
        <v>7.2549999999999999</v>
      </c>
      <c r="P436" s="112">
        <v>134.90600000000001</v>
      </c>
      <c r="Q436" s="112">
        <v>134.90600000000001</v>
      </c>
      <c r="R436" s="112">
        <v>134.90600000000001</v>
      </c>
      <c r="S436" s="112">
        <v>2.1</v>
      </c>
      <c r="T436" s="112">
        <v>2.1</v>
      </c>
      <c r="U436" s="112">
        <v>2.1</v>
      </c>
      <c r="V436" s="112">
        <v>15</v>
      </c>
      <c r="W436" s="112">
        <v>15</v>
      </c>
      <c r="X436" s="112">
        <v>15</v>
      </c>
      <c r="Y436" s="112">
        <v>-0.2611</v>
      </c>
      <c r="Z436" s="112">
        <v>-0.2611</v>
      </c>
      <c r="AA436" s="112">
        <v>-0.2611</v>
      </c>
      <c r="AB436" s="112" t="s">
        <v>43</v>
      </c>
      <c r="AC436" s="112">
        <v>2.0099999999999998</v>
      </c>
      <c r="AD436" s="113">
        <v>1.0828692705685033E-4</v>
      </c>
      <c r="AE436" s="112">
        <v>-0.217</v>
      </c>
      <c r="AF436" s="112">
        <v>3.13</v>
      </c>
      <c r="AG436" s="112">
        <v>2.89</v>
      </c>
      <c r="AH436" s="122">
        <v>4.9000000000000002E-8</v>
      </c>
      <c r="AI436" s="114"/>
      <c r="AJ436" s="115">
        <f t="shared" si="37"/>
        <v>0</v>
      </c>
      <c r="AN436"/>
      <c r="AO436"/>
    </row>
    <row r="437" spans="1:41" s="116" customFormat="1" x14ac:dyDescent="0.25">
      <c r="A437" s="111" t="s">
        <v>95</v>
      </c>
      <c r="B437" s="111"/>
      <c r="C437" s="112">
        <v>3.29</v>
      </c>
      <c r="D437" s="112">
        <v>3.34</v>
      </c>
      <c r="E437" s="112">
        <f t="shared" si="34"/>
        <v>1.0151975683890577</v>
      </c>
      <c r="F437" s="112"/>
      <c r="G437" s="112">
        <v>2.0699999999999998</v>
      </c>
      <c r="H437" s="112">
        <v>44350</v>
      </c>
      <c r="I437" s="112">
        <v>74</v>
      </c>
      <c r="J437" s="112">
        <v>1.5841000000000001</v>
      </c>
      <c r="K437" s="112">
        <v>0.34</v>
      </c>
      <c r="L437" s="112">
        <v>1.2552000000000001</v>
      </c>
      <c r="M437" s="112">
        <v>7.2549999999999999</v>
      </c>
      <c r="N437" s="112">
        <v>7.2549999999999999</v>
      </c>
      <c r="O437" s="112">
        <v>7.2549999999999999</v>
      </c>
      <c r="P437" s="112">
        <v>134.90600000000001</v>
      </c>
      <c r="Q437" s="112">
        <v>134.90600000000001</v>
      </c>
      <c r="R437" s="112">
        <v>134.90600000000001</v>
      </c>
      <c r="S437" s="112">
        <v>2.1</v>
      </c>
      <c r="T437" s="112">
        <v>2.1</v>
      </c>
      <c r="U437" s="112">
        <v>2.1</v>
      </c>
      <c r="V437" s="112">
        <v>15</v>
      </c>
      <c r="W437" s="112">
        <v>15</v>
      </c>
      <c r="X437" s="112">
        <v>15</v>
      </c>
      <c r="Y437" s="112">
        <v>-0.2611</v>
      </c>
      <c r="Z437" s="112">
        <v>-0.2611</v>
      </c>
      <c r="AA437" s="112">
        <v>-0.2611</v>
      </c>
      <c r="AB437" s="112" t="s">
        <v>44</v>
      </c>
      <c r="AC437" s="112">
        <v>31.998999999999999</v>
      </c>
      <c r="AD437" s="113">
        <v>1.5402755908922099E-5</v>
      </c>
      <c r="AE437" s="112">
        <v>2.1999999999999999E-2</v>
      </c>
      <c r="AF437" s="112">
        <v>2.94</v>
      </c>
      <c r="AG437" s="112">
        <v>3.46</v>
      </c>
      <c r="AH437" s="122">
        <v>2.0000000000000001E-9</v>
      </c>
      <c r="AI437" s="114"/>
      <c r="AJ437" s="115">
        <f t="shared" si="37"/>
        <v>0</v>
      </c>
      <c r="AN437"/>
      <c r="AO437"/>
    </row>
    <row r="438" spans="1:41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34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1.5841000000000001</v>
      </c>
      <c r="K438" s="112">
        <v>0.34</v>
      </c>
      <c r="L438" s="112">
        <v>1.2552000000000001</v>
      </c>
      <c r="M438" s="112">
        <v>7.2549999999999999</v>
      </c>
      <c r="N438" s="112">
        <v>7.2549999999999999</v>
      </c>
      <c r="O438" s="112">
        <v>7.2549999999999999</v>
      </c>
      <c r="P438" s="112">
        <v>134.90600000000001</v>
      </c>
      <c r="Q438" s="112">
        <v>134.90600000000001</v>
      </c>
      <c r="R438" s="112">
        <v>134.90600000000001</v>
      </c>
      <c r="S438" s="112">
        <v>2.1</v>
      </c>
      <c r="T438" s="112">
        <v>2.1</v>
      </c>
      <c r="U438" s="112">
        <v>2.1</v>
      </c>
      <c r="V438" s="112">
        <v>15</v>
      </c>
      <c r="W438" s="112">
        <v>15</v>
      </c>
      <c r="X438" s="112">
        <v>15</v>
      </c>
      <c r="Y438" s="112">
        <v>-0.2611</v>
      </c>
      <c r="Z438" s="112">
        <v>-0.2611</v>
      </c>
      <c r="AA438" s="112">
        <v>-0.2611</v>
      </c>
      <c r="AB438" s="112" t="s">
        <v>45</v>
      </c>
      <c r="AC438" s="112">
        <v>44.01</v>
      </c>
      <c r="AD438" s="113">
        <v>8.9625087063364713E-6</v>
      </c>
      <c r="AE438" s="112">
        <v>0.22500000000000001</v>
      </c>
      <c r="AF438" s="112">
        <v>3.24</v>
      </c>
      <c r="AG438" s="112">
        <v>3.3</v>
      </c>
      <c r="AH438" s="122">
        <v>3E-9</v>
      </c>
      <c r="AI438" s="114"/>
      <c r="AJ438" s="115">
        <f t="shared" si="37"/>
        <v>0</v>
      </c>
      <c r="AN438"/>
      <c r="AO438"/>
    </row>
    <row r="439" spans="1:41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34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1.5841000000000001</v>
      </c>
      <c r="K439" s="112">
        <v>0.34</v>
      </c>
      <c r="L439" s="112">
        <v>1.2552000000000001</v>
      </c>
      <c r="M439" s="112">
        <v>7.2549999999999999</v>
      </c>
      <c r="N439" s="112">
        <v>7.2549999999999999</v>
      </c>
      <c r="O439" s="112">
        <v>7.2549999999999999</v>
      </c>
      <c r="P439" s="112">
        <v>134.90600000000001</v>
      </c>
      <c r="Q439" s="112">
        <v>134.90600000000001</v>
      </c>
      <c r="R439" s="112">
        <v>134.90600000000001</v>
      </c>
      <c r="S439" s="112">
        <v>2.1</v>
      </c>
      <c r="T439" s="112">
        <v>2.1</v>
      </c>
      <c r="U439" s="112">
        <v>2.1</v>
      </c>
      <c r="V439" s="112">
        <v>15</v>
      </c>
      <c r="W439" s="112">
        <v>15</v>
      </c>
      <c r="X439" s="112">
        <v>15</v>
      </c>
      <c r="Y439" s="112">
        <v>-0.2611</v>
      </c>
      <c r="Z439" s="112">
        <v>-0.2611</v>
      </c>
      <c r="AA439" s="112">
        <v>-0.2611</v>
      </c>
      <c r="AB439" s="112" t="s">
        <v>46</v>
      </c>
      <c r="AC439" s="112">
        <v>28</v>
      </c>
      <c r="AD439" s="113">
        <v>1.4859953853764374E-5</v>
      </c>
      <c r="AE439" s="112">
        <v>3.6999999999999998E-2</v>
      </c>
      <c r="AF439" s="112">
        <v>3.13</v>
      </c>
      <c r="AG439" s="112">
        <v>3.64</v>
      </c>
      <c r="AH439" s="129">
        <v>1.0999999999999999E-9</v>
      </c>
      <c r="AI439" s="114"/>
      <c r="AJ439" s="115">
        <f t="shared" si="37"/>
        <v>0</v>
      </c>
      <c r="AN439"/>
      <c r="AO439"/>
    </row>
    <row r="440" spans="1:41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34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1.5841000000000001</v>
      </c>
      <c r="K440" s="112">
        <v>0.34</v>
      </c>
      <c r="L440" s="112">
        <v>1.2552000000000001</v>
      </c>
      <c r="M440" s="112">
        <v>7.2549999999999999</v>
      </c>
      <c r="N440" s="112">
        <v>7.2549999999999999</v>
      </c>
      <c r="O440" s="112">
        <v>7.2549999999999999</v>
      </c>
      <c r="P440" s="112">
        <v>134.90600000000001</v>
      </c>
      <c r="Q440" s="112">
        <v>134.90600000000001</v>
      </c>
      <c r="R440" s="112">
        <v>134.90600000000001</v>
      </c>
      <c r="S440" s="112">
        <v>2.1</v>
      </c>
      <c r="T440" s="112">
        <v>2.1</v>
      </c>
      <c r="U440" s="112">
        <v>2.1</v>
      </c>
      <c r="V440" s="112">
        <v>15</v>
      </c>
      <c r="W440" s="112">
        <v>15</v>
      </c>
      <c r="X440" s="112">
        <v>15</v>
      </c>
      <c r="Y440" s="112">
        <v>-0.2611</v>
      </c>
      <c r="Z440" s="112">
        <v>-0.2611</v>
      </c>
      <c r="AA440" s="112">
        <v>-0.2611</v>
      </c>
      <c r="AB440" s="112" t="s">
        <v>47</v>
      </c>
      <c r="AC440" s="112">
        <v>16.04</v>
      </c>
      <c r="AD440" s="113">
        <v>1.6328551327402565E-5</v>
      </c>
      <c r="AE440" s="112">
        <v>1.0999999999999999E-2</v>
      </c>
      <c r="AF440" s="112">
        <v>3.25</v>
      </c>
      <c r="AG440" s="112">
        <v>3.8</v>
      </c>
      <c r="AH440" s="129">
        <v>2.11E-10</v>
      </c>
      <c r="AI440" s="114"/>
      <c r="AJ440" s="115">
        <f t="shared" si="37"/>
        <v>0</v>
      </c>
      <c r="AN440"/>
      <c r="AO440"/>
    </row>
    <row r="441" spans="1:41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34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1.5841000000000001</v>
      </c>
      <c r="K441" s="112">
        <v>0.34</v>
      </c>
      <c r="L441" s="112">
        <v>1.2552000000000001</v>
      </c>
      <c r="M441" s="112">
        <v>7.2549999999999999</v>
      </c>
      <c r="N441" s="112">
        <v>7.2549999999999999</v>
      </c>
      <c r="O441" s="112">
        <v>7.2549999999999999</v>
      </c>
      <c r="P441" s="112">
        <v>134.90600000000001</v>
      </c>
      <c r="Q441" s="112">
        <v>134.90600000000001</v>
      </c>
      <c r="R441" s="112">
        <v>134.90600000000001</v>
      </c>
      <c r="S441" s="112">
        <v>2.1</v>
      </c>
      <c r="T441" s="112">
        <v>2.1</v>
      </c>
      <c r="U441" s="112">
        <v>2.1</v>
      </c>
      <c r="V441" s="112">
        <v>15</v>
      </c>
      <c r="W441" s="112">
        <v>15</v>
      </c>
      <c r="X441" s="112">
        <v>15</v>
      </c>
      <c r="Y441" s="112">
        <v>-0.2611</v>
      </c>
      <c r="Z441" s="112">
        <v>-0.2611</v>
      </c>
      <c r="AA441" s="112">
        <v>-0.2611</v>
      </c>
      <c r="AB441" s="112" t="s">
        <v>48</v>
      </c>
      <c r="AC441" s="112">
        <v>28.05</v>
      </c>
      <c r="AD441" s="112">
        <v>8.597859657763983E-6</v>
      </c>
      <c r="AE441" s="112">
        <v>8.6999999999999994E-2</v>
      </c>
      <c r="AF441" s="112">
        <v>3.59</v>
      </c>
      <c r="AG441" s="112">
        <v>3.9</v>
      </c>
      <c r="AH441" s="129">
        <v>5.2000000000000001E-11</v>
      </c>
      <c r="AI441" s="114"/>
      <c r="AJ441" s="117">
        <f t="shared" si="37"/>
        <v>0</v>
      </c>
      <c r="AN441"/>
      <c r="AO441"/>
    </row>
    <row r="442" spans="1:41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34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1.5841000000000001</v>
      </c>
      <c r="K442" s="112">
        <v>0.34</v>
      </c>
      <c r="L442" s="112">
        <v>1.2552000000000001</v>
      </c>
      <c r="M442" s="112">
        <v>7.2549999999999999</v>
      </c>
      <c r="N442" s="112">
        <v>7.2549999999999999</v>
      </c>
      <c r="O442" s="112">
        <v>7.2549999999999999</v>
      </c>
      <c r="P442" s="112">
        <v>134.90600000000001</v>
      </c>
      <c r="Q442" s="112">
        <v>134.90600000000001</v>
      </c>
      <c r="R442" s="112">
        <v>134.90600000000001</v>
      </c>
      <c r="S442" s="112">
        <v>2.1</v>
      </c>
      <c r="T442" s="112">
        <v>2.1</v>
      </c>
      <c r="U442" s="112">
        <v>2.1</v>
      </c>
      <c r="V442" s="112">
        <v>15</v>
      </c>
      <c r="W442" s="112">
        <v>15</v>
      </c>
      <c r="X442" s="112">
        <v>15</v>
      </c>
      <c r="Y442" s="112">
        <v>-0.2611</v>
      </c>
      <c r="Z442" s="112">
        <v>-0.2611</v>
      </c>
      <c r="AA442" s="112">
        <v>-0.2611</v>
      </c>
      <c r="AB442" s="112" t="s">
        <v>49</v>
      </c>
      <c r="AC442" s="112">
        <v>30.07</v>
      </c>
      <c r="AD442" s="112">
        <v>7.4674534117532306E-6</v>
      </c>
      <c r="AE442" s="112">
        <v>9.9000000000000005E-2</v>
      </c>
      <c r="AF442" s="112">
        <v>3.72</v>
      </c>
      <c r="AG442" s="112">
        <v>4</v>
      </c>
      <c r="AH442" s="129">
        <v>1.5399999999999999E-12</v>
      </c>
      <c r="AI442" s="114"/>
      <c r="AJ442" s="117">
        <f t="shared" si="37"/>
        <v>0</v>
      </c>
      <c r="AN442"/>
      <c r="AO442"/>
    </row>
    <row r="443" spans="1:41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34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1.5841000000000001</v>
      </c>
      <c r="K443" s="112">
        <v>0.34</v>
      </c>
      <c r="L443" s="112">
        <v>1.2552000000000001</v>
      </c>
      <c r="M443" s="112">
        <v>7.2549999999999999</v>
      </c>
      <c r="N443" s="112">
        <v>7.2549999999999999</v>
      </c>
      <c r="O443" s="112">
        <v>7.2549999999999999</v>
      </c>
      <c r="P443" s="112">
        <v>134.90600000000001</v>
      </c>
      <c r="Q443" s="112">
        <v>134.90600000000001</v>
      </c>
      <c r="R443" s="112">
        <v>134.90600000000001</v>
      </c>
      <c r="S443" s="112">
        <v>2.1</v>
      </c>
      <c r="T443" s="112">
        <v>2.1</v>
      </c>
      <c r="U443" s="112">
        <v>2.1</v>
      </c>
      <c r="V443" s="112">
        <v>15</v>
      </c>
      <c r="W443" s="112">
        <v>15</v>
      </c>
      <c r="X443" s="112">
        <v>15</v>
      </c>
      <c r="Y443" s="112">
        <v>-0.2611</v>
      </c>
      <c r="Z443" s="112">
        <v>-0.2611</v>
      </c>
      <c r="AA443" s="112">
        <v>-0.2611</v>
      </c>
      <c r="AB443" s="112" t="s">
        <v>50</v>
      </c>
      <c r="AC443" s="112">
        <v>42.08</v>
      </c>
      <c r="AD443" s="112">
        <v>4.9578486170417476E-6</v>
      </c>
      <c r="AE443" s="112">
        <v>0.14199999999999999</v>
      </c>
      <c r="AF443" s="112">
        <v>4.03</v>
      </c>
      <c r="AG443" s="112">
        <v>4.5</v>
      </c>
      <c r="AH443" s="129">
        <v>3.3000000000000001E-13</v>
      </c>
      <c r="AI443" s="114"/>
      <c r="AJ443" s="117">
        <f t="shared" si="37"/>
        <v>0</v>
      </c>
      <c r="AN443"/>
      <c r="AO443"/>
    </row>
    <row r="444" spans="1:41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34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1.5841000000000001</v>
      </c>
      <c r="K444" s="112">
        <v>0.34</v>
      </c>
      <c r="L444" s="112">
        <v>1.2552000000000001</v>
      </c>
      <c r="M444" s="112">
        <v>7.2549999999999999</v>
      </c>
      <c r="N444" s="112">
        <v>7.2549999999999999</v>
      </c>
      <c r="O444" s="112">
        <v>7.2549999999999999</v>
      </c>
      <c r="P444" s="112">
        <v>134.90600000000001</v>
      </c>
      <c r="Q444" s="112">
        <v>134.90600000000001</v>
      </c>
      <c r="R444" s="112">
        <v>134.90600000000001</v>
      </c>
      <c r="S444" s="112">
        <v>2.1</v>
      </c>
      <c r="T444" s="112">
        <v>2.1</v>
      </c>
      <c r="U444" s="112">
        <v>2.1</v>
      </c>
      <c r="V444" s="112">
        <v>15</v>
      </c>
      <c r="W444" s="112">
        <v>15</v>
      </c>
      <c r="X444" s="112">
        <v>15</v>
      </c>
      <c r="Y444" s="112">
        <v>-0.2611</v>
      </c>
      <c r="Z444" s="112">
        <v>-0.2611</v>
      </c>
      <c r="AA444" s="112">
        <v>-0.2611</v>
      </c>
      <c r="AB444" s="112" t="s">
        <v>51</v>
      </c>
      <c r="AC444" s="112">
        <v>44.1</v>
      </c>
      <c r="AD444" s="112">
        <v>4.5187843755253608E-6</v>
      </c>
      <c r="AE444" s="112">
        <v>0.152</v>
      </c>
      <c r="AF444" s="112">
        <v>4.16</v>
      </c>
      <c r="AG444" s="112">
        <v>4.3</v>
      </c>
      <c r="AH444" s="129">
        <v>1.4000000000000001E-15</v>
      </c>
      <c r="AI444" s="114"/>
      <c r="AJ444" s="117">
        <f t="shared" si="37"/>
        <v>0</v>
      </c>
      <c r="AN444"/>
      <c r="AO444"/>
    </row>
    <row r="445" spans="1:41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34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1.5841000000000001</v>
      </c>
      <c r="K445" s="112">
        <v>0.34</v>
      </c>
      <c r="L445" s="112">
        <v>1.2552000000000001</v>
      </c>
      <c r="M445" s="112">
        <v>7.2549999999999999</v>
      </c>
      <c r="N445" s="112">
        <v>7.2549999999999999</v>
      </c>
      <c r="O445" s="112">
        <v>7.2549999999999999</v>
      </c>
      <c r="P445" s="112">
        <v>134.90600000000001</v>
      </c>
      <c r="Q445" s="112">
        <v>134.90600000000001</v>
      </c>
      <c r="R445" s="112">
        <v>134.90600000000001</v>
      </c>
      <c r="S445" s="112">
        <v>2.1</v>
      </c>
      <c r="T445" s="112">
        <v>2.1</v>
      </c>
      <c r="U445" s="112">
        <v>2.1</v>
      </c>
      <c r="V445" s="112">
        <v>15</v>
      </c>
      <c r="W445" s="112">
        <v>15</v>
      </c>
      <c r="X445" s="112">
        <v>15</v>
      </c>
      <c r="Y445" s="112">
        <v>-0.2611</v>
      </c>
      <c r="Z445" s="112">
        <v>-0.2611</v>
      </c>
      <c r="AA445" s="112">
        <v>-0.2611</v>
      </c>
      <c r="AB445" s="112" t="s">
        <v>52</v>
      </c>
      <c r="AC445" s="112">
        <v>58.12</v>
      </c>
      <c r="AD445" s="112">
        <v>2.9135357642312415E-6</v>
      </c>
      <c r="AE445" s="112">
        <v>0.2</v>
      </c>
      <c r="AF445" s="112">
        <v>4.5199999999999996</v>
      </c>
      <c r="AG445" s="112">
        <v>4.5</v>
      </c>
      <c r="AH445" s="122">
        <v>9.0000000000000003E-16</v>
      </c>
      <c r="AI445" s="114"/>
      <c r="AJ445" s="117">
        <f t="shared" si="37"/>
        <v>0</v>
      </c>
      <c r="AN445"/>
      <c r="AO445"/>
    </row>
    <row r="446" spans="1:41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34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1.5841000000000001</v>
      </c>
      <c r="K446" s="112">
        <v>0.34</v>
      </c>
      <c r="L446" s="112">
        <v>1.2552000000000001</v>
      </c>
      <c r="M446" s="112">
        <v>7.2549999999999999</v>
      </c>
      <c r="N446" s="112">
        <v>7.2549999999999999</v>
      </c>
      <c r="O446" s="112">
        <v>7.2549999999999999</v>
      </c>
      <c r="P446" s="112">
        <v>134.90600000000001</v>
      </c>
      <c r="Q446" s="112">
        <v>134.90600000000001</v>
      </c>
      <c r="R446" s="112">
        <v>134.90600000000001</v>
      </c>
      <c r="S446" s="112">
        <v>2.1</v>
      </c>
      <c r="T446" s="112">
        <v>2.1</v>
      </c>
      <c r="U446" s="112">
        <v>2.1</v>
      </c>
      <c r="V446" s="112">
        <v>15</v>
      </c>
      <c r="W446" s="112">
        <v>15</v>
      </c>
      <c r="X446" s="112">
        <v>15</v>
      </c>
      <c r="Y446" s="112">
        <v>-0.2611</v>
      </c>
      <c r="Z446" s="112">
        <v>-0.2611</v>
      </c>
      <c r="AA446" s="112">
        <v>-0.2611</v>
      </c>
      <c r="AB446" s="112" t="s">
        <v>58</v>
      </c>
      <c r="AC446" s="112">
        <v>58.12</v>
      </c>
      <c r="AD446" s="112">
        <v>3.1459786150702568E-6</v>
      </c>
      <c r="AE446" s="112">
        <v>0.183</v>
      </c>
      <c r="AF446" s="112">
        <v>4.8</v>
      </c>
      <c r="AG446" s="112">
        <v>4.42</v>
      </c>
      <c r="AH446" s="122"/>
      <c r="AI446" s="114"/>
      <c r="AJ446" s="117">
        <f t="shared" si="37"/>
        <v>0</v>
      </c>
      <c r="AN446"/>
      <c r="AO446"/>
    </row>
    <row r="447" spans="1:41" s="138" customFormat="1" x14ac:dyDescent="0.25">
      <c r="A447" s="132" t="s">
        <v>96</v>
      </c>
      <c r="B447" s="132"/>
      <c r="C447" s="133">
        <v>3.28</v>
      </c>
      <c r="D447" s="133"/>
      <c r="E447" s="133">
        <f t="shared" ref="E447:E470" si="38">D447/C447</f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1.5827</v>
      </c>
      <c r="K447" s="133">
        <v>0.34</v>
      </c>
      <c r="L447" s="133">
        <v>1.2552000000000001</v>
      </c>
      <c r="M447" s="133">
        <v>7.2549999999999999</v>
      </c>
      <c r="N447" s="133">
        <v>7.2549999999999999</v>
      </c>
      <c r="O447" s="133">
        <v>7.2549999999999999</v>
      </c>
      <c r="P447" s="133">
        <v>134.90600000000001</v>
      </c>
      <c r="Q447" s="133">
        <v>134.90600000000001</v>
      </c>
      <c r="R447" s="133">
        <v>134.90600000000001</v>
      </c>
      <c r="S447" s="133">
        <v>2.1</v>
      </c>
      <c r="T447" s="133">
        <v>2.1</v>
      </c>
      <c r="U447" s="133">
        <v>2.1</v>
      </c>
      <c r="V447" s="133">
        <v>15</v>
      </c>
      <c r="W447" s="133">
        <v>15</v>
      </c>
      <c r="X447" s="133">
        <v>15</v>
      </c>
      <c r="Y447" s="133">
        <v>-0.2102</v>
      </c>
      <c r="Z447" s="133">
        <v>-0.2102</v>
      </c>
      <c r="AA447" s="133">
        <v>-0.2102</v>
      </c>
      <c r="AB447" s="133" t="s">
        <v>42</v>
      </c>
      <c r="AC447" s="133">
        <v>4.0019999999999998</v>
      </c>
      <c r="AD447" s="134">
        <v>1.213598928416634E-4</v>
      </c>
      <c r="AE447" s="133">
        <v>-0.39</v>
      </c>
      <c r="AF447" s="133">
        <v>2.66</v>
      </c>
      <c r="AG447" s="133">
        <v>2.6</v>
      </c>
      <c r="AH447" s="135">
        <v>3.5999999999999998E-8</v>
      </c>
      <c r="AI447" s="136"/>
      <c r="AJ447" s="137">
        <f t="shared" ref="AJ447:AJ470" si="39">AH447*10000*(AI447)*10000000000</f>
        <v>0</v>
      </c>
      <c r="AN447"/>
      <c r="AO447"/>
    </row>
    <row r="448" spans="1:41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38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1.5827</v>
      </c>
      <c r="K448" s="133">
        <v>0.34</v>
      </c>
      <c r="L448" s="133">
        <v>1.2552000000000001</v>
      </c>
      <c r="M448" s="133">
        <v>7.2549999999999999</v>
      </c>
      <c r="N448" s="133">
        <v>7.2549999999999999</v>
      </c>
      <c r="O448" s="133">
        <v>7.2549999999999999</v>
      </c>
      <c r="P448" s="133">
        <v>134.90600000000001</v>
      </c>
      <c r="Q448" s="133">
        <v>134.90600000000001</v>
      </c>
      <c r="R448" s="133">
        <v>134.90600000000001</v>
      </c>
      <c r="S448" s="133">
        <v>2.1</v>
      </c>
      <c r="T448" s="133">
        <v>2.1</v>
      </c>
      <c r="U448" s="133">
        <v>2.1</v>
      </c>
      <c r="V448" s="133">
        <v>15</v>
      </c>
      <c r="W448" s="133">
        <v>15</v>
      </c>
      <c r="X448" s="133">
        <v>15</v>
      </c>
      <c r="Y448" s="133">
        <v>-0.2102</v>
      </c>
      <c r="Z448" s="133">
        <v>-0.2102</v>
      </c>
      <c r="AA448" s="133">
        <v>-0.2102</v>
      </c>
      <c r="AB448" s="133" t="s">
        <v>43</v>
      </c>
      <c r="AC448" s="133">
        <v>2.0099999999999998</v>
      </c>
      <c r="AD448" s="134">
        <v>1.0828692705685033E-4</v>
      </c>
      <c r="AE448" s="133">
        <v>-0.217</v>
      </c>
      <c r="AF448" s="133">
        <v>3.13</v>
      </c>
      <c r="AG448" s="133">
        <v>2.89</v>
      </c>
      <c r="AH448" s="135">
        <v>3.7E-8</v>
      </c>
      <c r="AI448" s="136"/>
      <c r="AJ448" s="137">
        <f t="shared" si="39"/>
        <v>0</v>
      </c>
      <c r="AN448"/>
      <c r="AO448"/>
    </row>
    <row r="449" spans="1:41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38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1.5827</v>
      </c>
      <c r="K449" s="133">
        <v>0.34</v>
      </c>
      <c r="L449" s="133">
        <v>1.2552000000000001</v>
      </c>
      <c r="M449" s="133">
        <v>7.2549999999999999</v>
      </c>
      <c r="N449" s="133">
        <v>7.2549999999999999</v>
      </c>
      <c r="O449" s="133">
        <v>7.2549999999999999</v>
      </c>
      <c r="P449" s="133">
        <v>134.90600000000001</v>
      </c>
      <c r="Q449" s="133">
        <v>134.90600000000001</v>
      </c>
      <c r="R449" s="133">
        <v>134.90600000000001</v>
      </c>
      <c r="S449" s="133">
        <v>2.1</v>
      </c>
      <c r="T449" s="133">
        <v>2.1</v>
      </c>
      <c r="U449" s="133">
        <v>2.1</v>
      </c>
      <c r="V449" s="133">
        <v>15</v>
      </c>
      <c r="W449" s="133">
        <v>15</v>
      </c>
      <c r="X449" s="133">
        <v>15</v>
      </c>
      <c r="Y449" s="133">
        <v>-0.2102</v>
      </c>
      <c r="Z449" s="133">
        <v>-0.2102</v>
      </c>
      <c r="AA449" s="133">
        <v>-0.2102</v>
      </c>
      <c r="AB449" s="133" t="s">
        <v>44</v>
      </c>
      <c r="AC449" s="133">
        <v>31.998999999999999</v>
      </c>
      <c r="AD449" s="134">
        <v>1.5402755908922099E-5</v>
      </c>
      <c r="AE449" s="133">
        <v>2.1999999999999999E-2</v>
      </c>
      <c r="AF449" s="133">
        <v>2.94</v>
      </c>
      <c r="AG449" s="133">
        <v>3.46</v>
      </c>
      <c r="AH449" s="135">
        <v>2.1200000000000001E-9</v>
      </c>
      <c r="AI449" s="136"/>
      <c r="AJ449" s="137">
        <f t="shared" si="39"/>
        <v>0</v>
      </c>
      <c r="AN449"/>
      <c r="AO449"/>
    </row>
    <row r="450" spans="1:41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38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1.5827</v>
      </c>
      <c r="K450" s="133">
        <v>0.34</v>
      </c>
      <c r="L450" s="133">
        <v>1.2552000000000001</v>
      </c>
      <c r="M450" s="133">
        <v>7.2549999999999999</v>
      </c>
      <c r="N450" s="133">
        <v>7.2549999999999999</v>
      </c>
      <c r="O450" s="133">
        <v>7.2549999999999999</v>
      </c>
      <c r="P450" s="133">
        <v>134.90600000000001</v>
      </c>
      <c r="Q450" s="133">
        <v>134.90600000000001</v>
      </c>
      <c r="R450" s="133">
        <v>134.90600000000001</v>
      </c>
      <c r="S450" s="133">
        <v>2.1</v>
      </c>
      <c r="T450" s="133">
        <v>2.1</v>
      </c>
      <c r="U450" s="133">
        <v>2.1</v>
      </c>
      <c r="V450" s="133">
        <v>15</v>
      </c>
      <c r="W450" s="133">
        <v>15</v>
      </c>
      <c r="X450" s="133">
        <v>15</v>
      </c>
      <c r="Y450" s="133">
        <v>-0.2102</v>
      </c>
      <c r="Z450" s="133">
        <v>-0.2102</v>
      </c>
      <c r="AA450" s="133">
        <v>-0.2102</v>
      </c>
      <c r="AB450" s="133" t="s">
        <v>45</v>
      </c>
      <c r="AC450" s="133">
        <v>44.01</v>
      </c>
      <c r="AD450" s="134">
        <v>8.9625087063364713E-6</v>
      </c>
      <c r="AE450" s="133">
        <v>0.22500000000000001</v>
      </c>
      <c r="AF450" s="133">
        <v>3.24</v>
      </c>
      <c r="AG450" s="133">
        <v>3.3</v>
      </c>
      <c r="AH450" s="135">
        <v>3.4999999999999999E-9</v>
      </c>
      <c r="AI450" s="136"/>
      <c r="AJ450" s="137">
        <f t="shared" si="39"/>
        <v>0</v>
      </c>
      <c r="AN450"/>
      <c r="AO450"/>
    </row>
    <row r="451" spans="1:41" s="138" customFormat="1" x14ac:dyDescent="0.25">
      <c r="A451" s="132" t="s">
        <v>96</v>
      </c>
      <c r="B451" s="132"/>
      <c r="C451" s="133">
        <v>3.28</v>
      </c>
      <c r="D451" s="132"/>
      <c r="E451" s="133">
        <f t="shared" si="38"/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1.5827</v>
      </c>
      <c r="K451" s="133">
        <v>0.34</v>
      </c>
      <c r="L451" s="133">
        <v>1.2552000000000001</v>
      </c>
      <c r="M451" s="133">
        <v>7.2549999999999999</v>
      </c>
      <c r="N451" s="133">
        <v>7.2549999999999999</v>
      </c>
      <c r="O451" s="133">
        <v>7.2549999999999999</v>
      </c>
      <c r="P451" s="133">
        <v>134.90600000000001</v>
      </c>
      <c r="Q451" s="133">
        <v>134.90600000000001</v>
      </c>
      <c r="R451" s="133">
        <v>134.90600000000001</v>
      </c>
      <c r="S451" s="133">
        <v>2.1</v>
      </c>
      <c r="T451" s="133">
        <v>2.1</v>
      </c>
      <c r="U451" s="133">
        <v>2.1</v>
      </c>
      <c r="V451" s="133">
        <v>15</v>
      </c>
      <c r="W451" s="133">
        <v>15</v>
      </c>
      <c r="X451" s="133">
        <v>15</v>
      </c>
      <c r="Y451" s="133">
        <v>-0.2102</v>
      </c>
      <c r="Z451" s="133">
        <v>-0.2102</v>
      </c>
      <c r="AA451" s="133">
        <v>-0.2102</v>
      </c>
      <c r="AB451" s="133" t="s">
        <v>46</v>
      </c>
      <c r="AC451" s="133">
        <v>28</v>
      </c>
      <c r="AD451" s="134">
        <v>1.4859953853764374E-5</v>
      </c>
      <c r="AE451" s="133">
        <v>3.6999999999999998E-2</v>
      </c>
      <c r="AF451" s="133">
        <v>3.13</v>
      </c>
      <c r="AG451" s="133">
        <v>3.64</v>
      </c>
      <c r="AH451" s="139">
        <v>8.3000000000000003E-10</v>
      </c>
      <c r="AI451" s="136"/>
      <c r="AJ451" s="137">
        <f t="shared" si="39"/>
        <v>0</v>
      </c>
      <c r="AN451"/>
      <c r="AO451"/>
    </row>
    <row r="452" spans="1:41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8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1.5827</v>
      </c>
      <c r="K452" s="133">
        <v>0.34</v>
      </c>
      <c r="L452" s="133">
        <v>1.2552000000000001</v>
      </c>
      <c r="M452" s="133">
        <v>7.2549999999999999</v>
      </c>
      <c r="N452" s="133">
        <v>7.2549999999999999</v>
      </c>
      <c r="O452" s="133">
        <v>7.2549999999999999</v>
      </c>
      <c r="P452" s="133">
        <v>134.90600000000001</v>
      </c>
      <c r="Q452" s="133">
        <v>134.90600000000001</v>
      </c>
      <c r="R452" s="133">
        <v>134.90600000000001</v>
      </c>
      <c r="S452" s="133">
        <v>2.1</v>
      </c>
      <c r="T452" s="133">
        <v>2.1</v>
      </c>
      <c r="U452" s="133">
        <v>2.1</v>
      </c>
      <c r="V452" s="133">
        <v>15</v>
      </c>
      <c r="W452" s="133">
        <v>15</v>
      </c>
      <c r="X452" s="133">
        <v>15</v>
      </c>
      <c r="Y452" s="133">
        <v>-0.2102</v>
      </c>
      <c r="Z452" s="133">
        <v>-0.2102</v>
      </c>
      <c r="AA452" s="133">
        <v>-0.2102</v>
      </c>
      <c r="AB452" s="133" t="s">
        <v>47</v>
      </c>
      <c r="AC452" s="133">
        <v>16.04</v>
      </c>
      <c r="AD452" s="134">
        <v>1.6328551327402565E-5</v>
      </c>
      <c r="AE452" s="133">
        <v>1.0999999999999999E-2</v>
      </c>
      <c r="AF452" s="133">
        <v>3.25</v>
      </c>
      <c r="AG452" s="133">
        <v>3.8</v>
      </c>
      <c r="AH452" s="139">
        <v>2.1999999999999999E-10</v>
      </c>
      <c r="AI452" s="136"/>
      <c r="AJ452" s="137">
        <f t="shared" si="39"/>
        <v>0</v>
      </c>
      <c r="AN452"/>
      <c r="AO452"/>
    </row>
    <row r="453" spans="1:41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8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1.5827</v>
      </c>
      <c r="K453" s="133">
        <v>0.34</v>
      </c>
      <c r="L453" s="133">
        <v>1.2552000000000001</v>
      </c>
      <c r="M453" s="133">
        <v>7.2549999999999999</v>
      </c>
      <c r="N453" s="133">
        <v>7.2549999999999999</v>
      </c>
      <c r="O453" s="133">
        <v>7.2549999999999999</v>
      </c>
      <c r="P453" s="133">
        <v>134.90600000000001</v>
      </c>
      <c r="Q453" s="133">
        <v>134.90600000000001</v>
      </c>
      <c r="R453" s="133">
        <v>134.90600000000001</v>
      </c>
      <c r="S453" s="133">
        <v>2.1</v>
      </c>
      <c r="T453" s="133">
        <v>2.1</v>
      </c>
      <c r="U453" s="133">
        <v>2.1</v>
      </c>
      <c r="V453" s="133">
        <v>15</v>
      </c>
      <c r="W453" s="133">
        <v>15</v>
      </c>
      <c r="X453" s="133">
        <v>15</v>
      </c>
      <c r="Y453" s="133">
        <v>-0.2102</v>
      </c>
      <c r="Z453" s="133">
        <v>-0.2102</v>
      </c>
      <c r="AA453" s="133">
        <v>-0.2102</v>
      </c>
      <c r="AB453" s="133" t="s">
        <v>48</v>
      </c>
      <c r="AC453" s="133">
        <v>28.05</v>
      </c>
      <c r="AD453" s="133">
        <v>8.597859657763983E-6</v>
      </c>
      <c r="AE453" s="133">
        <v>8.6999999999999994E-2</v>
      </c>
      <c r="AF453" s="133">
        <v>3.59</v>
      </c>
      <c r="AG453" s="133">
        <v>3.9</v>
      </c>
      <c r="AH453" s="139">
        <v>4.7499999999999998E-12</v>
      </c>
      <c r="AI453" s="136"/>
      <c r="AJ453" s="140">
        <f t="shared" si="39"/>
        <v>0</v>
      </c>
      <c r="AN453"/>
      <c r="AO453"/>
    </row>
    <row r="454" spans="1:41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8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1.5827</v>
      </c>
      <c r="K454" s="133">
        <v>0.34</v>
      </c>
      <c r="L454" s="133">
        <v>1.2552000000000001</v>
      </c>
      <c r="M454" s="133">
        <v>7.2549999999999999</v>
      </c>
      <c r="N454" s="133">
        <v>7.2549999999999999</v>
      </c>
      <c r="O454" s="133">
        <v>7.2549999999999999</v>
      </c>
      <c r="P454" s="133">
        <v>134.90600000000001</v>
      </c>
      <c r="Q454" s="133">
        <v>134.90600000000001</v>
      </c>
      <c r="R454" s="133">
        <v>134.90600000000001</v>
      </c>
      <c r="S454" s="133">
        <v>2.1</v>
      </c>
      <c r="T454" s="133">
        <v>2.1</v>
      </c>
      <c r="U454" s="133">
        <v>2.1</v>
      </c>
      <c r="V454" s="133">
        <v>15</v>
      </c>
      <c r="W454" s="133">
        <v>15</v>
      </c>
      <c r="X454" s="133">
        <v>15</v>
      </c>
      <c r="Y454" s="133">
        <v>-0.2102</v>
      </c>
      <c r="Z454" s="133">
        <v>-0.2102</v>
      </c>
      <c r="AA454" s="133">
        <v>-0.2102</v>
      </c>
      <c r="AB454" s="133" t="s">
        <v>49</v>
      </c>
      <c r="AC454" s="133">
        <v>30.07</v>
      </c>
      <c r="AD454" s="133">
        <v>7.4674534117532306E-6</v>
      </c>
      <c r="AE454" s="133">
        <v>9.9000000000000005E-2</v>
      </c>
      <c r="AF454" s="133">
        <v>3.72</v>
      </c>
      <c r="AG454" s="133">
        <v>4</v>
      </c>
      <c r="AH454" s="139">
        <v>9.1999999999999992E-13</v>
      </c>
      <c r="AI454" s="136"/>
      <c r="AJ454" s="140">
        <f t="shared" si="39"/>
        <v>0</v>
      </c>
      <c r="AN454"/>
      <c r="AO454"/>
    </row>
    <row r="455" spans="1:41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8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1.5827</v>
      </c>
      <c r="K455" s="133">
        <v>0.34</v>
      </c>
      <c r="L455" s="133">
        <v>1.2552000000000001</v>
      </c>
      <c r="M455" s="133">
        <v>7.2549999999999999</v>
      </c>
      <c r="N455" s="133">
        <v>7.2549999999999999</v>
      </c>
      <c r="O455" s="133">
        <v>7.2549999999999999</v>
      </c>
      <c r="P455" s="133">
        <v>134.90600000000001</v>
      </c>
      <c r="Q455" s="133">
        <v>134.90600000000001</v>
      </c>
      <c r="R455" s="133">
        <v>134.90600000000001</v>
      </c>
      <c r="S455" s="133">
        <v>2.1</v>
      </c>
      <c r="T455" s="133">
        <v>2.1</v>
      </c>
      <c r="U455" s="133">
        <v>2.1</v>
      </c>
      <c r="V455" s="133">
        <v>15</v>
      </c>
      <c r="W455" s="133">
        <v>15</v>
      </c>
      <c r="X455" s="133">
        <v>15</v>
      </c>
      <c r="Y455" s="133">
        <v>-0.2102</v>
      </c>
      <c r="Z455" s="133">
        <v>-0.2102</v>
      </c>
      <c r="AA455" s="133">
        <v>-0.2102</v>
      </c>
      <c r="AB455" s="133" t="s">
        <v>50</v>
      </c>
      <c r="AC455" s="133">
        <v>42.08</v>
      </c>
      <c r="AD455" s="133">
        <v>4.9578486170417476E-6</v>
      </c>
      <c r="AE455" s="133">
        <v>0.14199999999999999</v>
      </c>
      <c r="AF455" s="133">
        <v>4.03</v>
      </c>
      <c r="AG455" s="133">
        <v>4.5</v>
      </c>
      <c r="AH455" s="139">
        <v>7.5000000000000004E-13</v>
      </c>
      <c r="AI455" s="136"/>
      <c r="AJ455" s="140">
        <f t="shared" si="39"/>
        <v>0</v>
      </c>
      <c r="AN455"/>
      <c r="AO455"/>
    </row>
    <row r="456" spans="1:41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8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1.5827</v>
      </c>
      <c r="K456" s="133">
        <v>0.34</v>
      </c>
      <c r="L456" s="133">
        <v>1.2552000000000001</v>
      </c>
      <c r="M456" s="133">
        <v>7.2549999999999999</v>
      </c>
      <c r="N456" s="133">
        <v>7.2549999999999999</v>
      </c>
      <c r="O456" s="133">
        <v>7.2549999999999999</v>
      </c>
      <c r="P456" s="133">
        <v>134.90600000000001</v>
      </c>
      <c r="Q456" s="133">
        <v>134.90600000000001</v>
      </c>
      <c r="R456" s="133">
        <v>134.90600000000001</v>
      </c>
      <c r="S456" s="133">
        <v>2.1</v>
      </c>
      <c r="T456" s="133">
        <v>2.1</v>
      </c>
      <c r="U456" s="133">
        <v>2.1</v>
      </c>
      <c r="V456" s="133">
        <v>15</v>
      </c>
      <c r="W456" s="133">
        <v>15</v>
      </c>
      <c r="X456" s="133">
        <v>15</v>
      </c>
      <c r="Y456" s="133">
        <v>-0.2102</v>
      </c>
      <c r="Z456" s="133">
        <v>-0.2102</v>
      </c>
      <c r="AA456" s="133">
        <v>-0.2102</v>
      </c>
      <c r="AB456" s="133" t="s">
        <v>51</v>
      </c>
      <c r="AC456" s="133">
        <v>44.1</v>
      </c>
      <c r="AD456" s="133">
        <v>4.5187843755253608E-6</v>
      </c>
      <c r="AE456" s="133">
        <v>0.152</v>
      </c>
      <c r="AF456" s="133">
        <v>4.16</v>
      </c>
      <c r="AG456" s="133">
        <v>4.3</v>
      </c>
      <c r="AH456" s="139">
        <v>2.0000000000000002E-15</v>
      </c>
      <c r="AI456" s="136"/>
      <c r="AJ456" s="140">
        <f t="shared" si="39"/>
        <v>0</v>
      </c>
      <c r="AN456"/>
      <c r="AO456"/>
    </row>
    <row r="457" spans="1:41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8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1.5827</v>
      </c>
      <c r="K457" s="133">
        <v>0.34</v>
      </c>
      <c r="L457" s="133">
        <v>1.2552000000000001</v>
      </c>
      <c r="M457" s="133">
        <v>7.2549999999999999</v>
      </c>
      <c r="N457" s="133">
        <v>7.2549999999999999</v>
      </c>
      <c r="O457" s="133">
        <v>7.2549999999999999</v>
      </c>
      <c r="P457" s="133">
        <v>134.90600000000001</v>
      </c>
      <c r="Q457" s="133">
        <v>134.90600000000001</v>
      </c>
      <c r="R457" s="133">
        <v>134.90600000000001</v>
      </c>
      <c r="S457" s="133">
        <v>2.1</v>
      </c>
      <c r="T457" s="133">
        <v>2.1</v>
      </c>
      <c r="U457" s="133">
        <v>2.1</v>
      </c>
      <c r="V457" s="133">
        <v>15</v>
      </c>
      <c r="W457" s="133">
        <v>15</v>
      </c>
      <c r="X457" s="133">
        <v>15</v>
      </c>
      <c r="Y457" s="133">
        <v>-0.2102</v>
      </c>
      <c r="Z457" s="133">
        <v>-0.2102</v>
      </c>
      <c r="AA457" s="133">
        <v>-0.2102</v>
      </c>
      <c r="AB457" s="133" t="s">
        <v>52</v>
      </c>
      <c r="AC457" s="133">
        <v>58.12</v>
      </c>
      <c r="AD457" s="133">
        <v>2.9135357642312415E-6</v>
      </c>
      <c r="AE457" s="133">
        <v>0.2</v>
      </c>
      <c r="AF457" s="133">
        <v>4.5199999999999996</v>
      </c>
      <c r="AG457" s="133">
        <v>4.5</v>
      </c>
      <c r="AH457" s="135"/>
      <c r="AI457" s="136"/>
      <c r="AJ457" s="140">
        <f t="shared" si="39"/>
        <v>0</v>
      </c>
      <c r="AN457"/>
      <c r="AO457"/>
    </row>
    <row r="458" spans="1:41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8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1.5827</v>
      </c>
      <c r="K458" s="133">
        <v>0.34</v>
      </c>
      <c r="L458" s="133">
        <v>1.2552000000000001</v>
      </c>
      <c r="M458" s="133">
        <v>7.2549999999999999</v>
      </c>
      <c r="N458" s="133">
        <v>7.2549999999999999</v>
      </c>
      <c r="O458" s="133">
        <v>7.2549999999999999</v>
      </c>
      <c r="P458" s="133">
        <v>134.90600000000001</v>
      </c>
      <c r="Q458" s="133">
        <v>134.90600000000001</v>
      </c>
      <c r="R458" s="133">
        <v>134.90600000000001</v>
      </c>
      <c r="S458" s="133">
        <v>2.1</v>
      </c>
      <c r="T458" s="133">
        <v>2.1</v>
      </c>
      <c r="U458" s="133">
        <v>2.1</v>
      </c>
      <c r="V458" s="133">
        <v>15</v>
      </c>
      <c r="W458" s="133">
        <v>15</v>
      </c>
      <c r="X458" s="133">
        <v>15</v>
      </c>
      <c r="Y458" s="133">
        <v>-0.2102</v>
      </c>
      <c r="Z458" s="133">
        <v>-0.2102</v>
      </c>
      <c r="AA458" s="133">
        <v>-0.2102</v>
      </c>
      <c r="AB458" s="133" t="s">
        <v>58</v>
      </c>
      <c r="AC458" s="133">
        <v>58.12</v>
      </c>
      <c r="AD458" s="133">
        <v>3.1459786150702568E-6</v>
      </c>
      <c r="AE458" s="133">
        <v>0.183</v>
      </c>
      <c r="AF458" s="133">
        <v>4.8</v>
      </c>
      <c r="AG458" s="133">
        <v>4.42</v>
      </c>
      <c r="AH458" s="135"/>
      <c r="AI458" s="136"/>
      <c r="AJ458" s="140">
        <f t="shared" si="39"/>
        <v>0</v>
      </c>
      <c r="AN458"/>
      <c r="AO458"/>
    </row>
    <row r="459" spans="1:41" s="116" customFormat="1" x14ac:dyDescent="0.25">
      <c r="A459" s="111" t="s">
        <v>97</v>
      </c>
      <c r="B459" s="111"/>
      <c r="C459" s="112">
        <v>3.1</v>
      </c>
      <c r="D459" s="112">
        <v>3.11</v>
      </c>
      <c r="E459" s="112">
        <f t="shared" si="38"/>
        <v>1.0032258064516129</v>
      </c>
      <c r="F459" s="112"/>
      <c r="G459" s="112">
        <v>1.778</v>
      </c>
      <c r="H459" s="112">
        <v>42091.040000000001</v>
      </c>
      <c r="I459" s="112">
        <v>41</v>
      </c>
      <c r="J459" s="112">
        <v>2.0066999999999999</v>
      </c>
      <c r="K459" s="112">
        <v>0.34</v>
      </c>
      <c r="L459" s="112">
        <v>1.2552000000000001</v>
      </c>
      <c r="M459" s="112">
        <v>7.2549999999999999</v>
      </c>
      <c r="N459" s="112">
        <v>7.2549999999999999</v>
      </c>
      <c r="O459" s="112">
        <v>7.2549999999999999</v>
      </c>
      <c r="P459" s="112">
        <v>134.90600000000001</v>
      </c>
      <c r="Q459" s="112">
        <v>134.90600000000001</v>
      </c>
      <c r="R459" s="112">
        <v>134.90600000000001</v>
      </c>
      <c r="S459" s="112">
        <v>2.1</v>
      </c>
      <c r="T459" s="112">
        <v>2.1</v>
      </c>
      <c r="U459" s="112">
        <v>2.1</v>
      </c>
      <c r="V459" s="112">
        <v>15</v>
      </c>
      <c r="W459" s="112">
        <v>15</v>
      </c>
      <c r="X459" s="112">
        <v>15</v>
      </c>
      <c r="Y459" s="112">
        <v>-0.24479999999999999</v>
      </c>
      <c r="Z459" s="112">
        <v>-0.24479999999999999</v>
      </c>
      <c r="AA459" s="112">
        <v>-0.24479999999999999</v>
      </c>
      <c r="AB459" s="112" t="s">
        <v>42</v>
      </c>
      <c r="AC459" s="112">
        <v>4.0019999999999998</v>
      </c>
      <c r="AD459" s="113">
        <v>1.213598928416634E-4</v>
      </c>
      <c r="AE459" s="112">
        <v>-0.39</v>
      </c>
      <c r="AF459" s="112">
        <v>2.66</v>
      </c>
      <c r="AG459" s="112">
        <v>2.6</v>
      </c>
      <c r="AH459" s="122">
        <v>2.4E-8</v>
      </c>
      <c r="AI459" s="114"/>
      <c r="AJ459" s="115">
        <f t="shared" si="39"/>
        <v>0</v>
      </c>
      <c r="AN459"/>
      <c r="AO459"/>
    </row>
    <row r="460" spans="1:41" s="116" customFormat="1" x14ac:dyDescent="0.25">
      <c r="A460" s="111" t="s">
        <v>97</v>
      </c>
      <c r="B460" s="111"/>
      <c r="C460" s="112">
        <v>3.1</v>
      </c>
      <c r="D460" s="112">
        <v>3.13</v>
      </c>
      <c r="E460" s="112">
        <f t="shared" si="38"/>
        <v>1.0096774193548386</v>
      </c>
      <c r="F460" s="112"/>
      <c r="G460" s="112">
        <v>1.778</v>
      </c>
      <c r="H460" s="112">
        <v>42091.040000000001</v>
      </c>
      <c r="I460" s="112">
        <v>41</v>
      </c>
      <c r="J460" s="112">
        <v>2.0066999999999999</v>
      </c>
      <c r="K460" s="112">
        <v>0.34</v>
      </c>
      <c r="L460" s="112">
        <v>1.2552000000000001</v>
      </c>
      <c r="M460" s="112">
        <v>7.2549999999999999</v>
      </c>
      <c r="N460" s="112">
        <v>7.2549999999999999</v>
      </c>
      <c r="O460" s="112">
        <v>7.2549999999999999</v>
      </c>
      <c r="P460" s="112">
        <v>134.90600000000001</v>
      </c>
      <c r="Q460" s="112">
        <v>134.90600000000001</v>
      </c>
      <c r="R460" s="112">
        <v>134.90600000000001</v>
      </c>
      <c r="S460" s="112">
        <v>2.1</v>
      </c>
      <c r="T460" s="112">
        <v>2.1</v>
      </c>
      <c r="U460" s="112">
        <v>2.1</v>
      </c>
      <c r="V460" s="112">
        <v>15</v>
      </c>
      <c r="W460" s="112">
        <v>15</v>
      </c>
      <c r="X460" s="112">
        <v>15</v>
      </c>
      <c r="Y460" s="112">
        <v>-0.24479999999999999</v>
      </c>
      <c r="Z460" s="112">
        <v>-0.24479999999999999</v>
      </c>
      <c r="AA460" s="112">
        <v>-0.24479999999999999</v>
      </c>
      <c r="AB460" s="112" t="s">
        <v>43</v>
      </c>
      <c r="AC460" s="112">
        <v>2.0099999999999998</v>
      </c>
      <c r="AD460" s="113">
        <v>1.0828692705685033E-4</v>
      </c>
      <c r="AE460" s="112">
        <v>-0.217</v>
      </c>
      <c r="AF460" s="112">
        <v>3.13</v>
      </c>
      <c r="AG460" s="112">
        <v>2.89</v>
      </c>
      <c r="AH460" s="122">
        <v>1.7E-8</v>
      </c>
      <c r="AI460" s="114"/>
      <c r="AJ460" s="115">
        <f t="shared" si="39"/>
        <v>0</v>
      </c>
      <c r="AN460"/>
      <c r="AO460"/>
    </row>
    <row r="461" spans="1:41" s="116" customFormat="1" x14ac:dyDescent="0.25">
      <c r="A461" s="111" t="s">
        <v>97</v>
      </c>
      <c r="B461" s="111"/>
      <c r="C461" s="112">
        <v>3.1</v>
      </c>
      <c r="D461" s="112">
        <v>3.16</v>
      </c>
      <c r="E461" s="112">
        <f t="shared" si="38"/>
        <v>1.0193548387096774</v>
      </c>
      <c r="F461" s="112"/>
      <c r="G461" s="112">
        <v>1.778</v>
      </c>
      <c r="H461" s="112">
        <v>42091.040000000001</v>
      </c>
      <c r="I461" s="112">
        <v>41</v>
      </c>
      <c r="J461" s="112">
        <v>2.0066999999999999</v>
      </c>
      <c r="K461" s="112">
        <v>0.34</v>
      </c>
      <c r="L461" s="112">
        <v>1.2552000000000001</v>
      </c>
      <c r="M461" s="112">
        <v>7.2549999999999999</v>
      </c>
      <c r="N461" s="112">
        <v>7.2549999999999999</v>
      </c>
      <c r="O461" s="112">
        <v>7.2549999999999999</v>
      </c>
      <c r="P461" s="112">
        <v>134.90600000000001</v>
      </c>
      <c r="Q461" s="112">
        <v>134.90600000000001</v>
      </c>
      <c r="R461" s="112">
        <v>134.90600000000001</v>
      </c>
      <c r="S461" s="112">
        <v>2.1</v>
      </c>
      <c r="T461" s="112">
        <v>2.1</v>
      </c>
      <c r="U461" s="112">
        <v>2.1</v>
      </c>
      <c r="V461" s="112">
        <v>15</v>
      </c>
      <c r="W461" s="112">
        <v>15</v>
      </c>
      <c r="X461" s="112">
        <v>15</v>
      </c>
      <c r="Y461" s="112">
        <v>-0.24479999999999999</v>
      </c>
      <c r="Z461" s="112">
        <v>-0.24479999999999999</v>
      </c>
      <c r="AA461" s="112">
        <v>-0.24479999999999999</v>
      </c>
      <c r="AB461" s="112" t="s">
        <v>44</v>
      </c>
      <c r="AC461" s="112">
        <v>31.998999999999999</v>
      </c>
      <c r="AD461" s="113">
        <v>1.5402755908922099E-5</v>
      </c>
      <c r="AE461" s="112">
        <v>2.1999999999999999E-2</v>
      </c>
      <c r="AF461" s="112">
        <v>2.94</v>
      </c>
      <c r="AG461" s="112">
        <v>3.46</v>
      </c>
      <c r="AH461" s="122">
        <v>1.0000000000000001E-9</v>
      </c>
      <c r="AI461" s="114"/>
      <c r="AJ461" s="115">
        <f t="shared" si="39"/>
        <v>0</v>
      </c>
      <c r="AN461"/>
      <c r="AO461"/>
    </row>
    <row r="462" spans="1:41" s="116" customFormat="1" x14ac:dyDescent="0.25">
      <c r="A462" s="111" t="s">
        <v>97</v>
      </c>
      <c r="B462" s="111"/>
      <c r="C462" s="112">
        <v>3.1</v>
      </c>
      <c r="D462" s="111">
        <v>3.13</v>
      </c>
      <c r="E462" s="112">
        <f t="shared" si="38"/>
        <v>1.0096774193548386</v>
      </c>
      <c r="F462" s="112"/>
      <c r="G462" s="112">
        <v>1.778</v>
      </c>
      <c r="H462" s="112">
        <v>42091.040000000001</v>
      </c>
      <c r="I462" s="112">
        <v>41</v>
      </c>
      <c r="J462" s="112">
        <v>2.0066999999999999</v>
      </c>
      <c r="K462" s="112">
        <v>0.34</v>
      </c>
      <c r="L462" s="112">
        <v>1.2552000000000001</v>
      </c>
      <c r="M462" s="112">
        <v>7.2549999999999999</v>
      </c>
      <c r="N462" s="112">
        <v>7.2549999999999999</v>
      </c>
      <c r="O462" s="112">
        <v>7.2549999999999999</v>
      </c>
      <c r="P462" s="112">
        <v>134.90600000000001</v>
      </c>
      <c r="Q462" s="112">
        <v>134.90600000000001</v>
      </c>
      <c r="R462" s="112">
        <v>134.90600000000001</v>
      </c>
      <c r="S462" s="112">
        <v>2.1</v>
      </c>
      <c r="T462" s="112">
        <v>2.1</v>
      </c>
      <c r="U462" s="112">
        <v>2.1</v>
      </c>
      <c r="V462" s="112">
        <v>15</v>
      </c>
      <c r="W462" s="112">
        <v>15</v>
      </c>
      <c r="X462" s="112">
        <v>15</v>
      </c>
      <c r="Y462" s="112">
        <v>-0.24479999999999999</v>
      </c>
      <c r="Z462" s="112">
        <v>-0.24479999999999999</v>
      </c>
      <c r="AA462" s="112">
        <v>-0.24479999999999999</v>
      </c>
      <c r="AB462" s="112" t="s">
        <v>45</v>
      </c>
      <c r="AC462" s="112">
        <v>44.01</v>
      </c>
      <c r="AD462" s="113">
        <v>8.9625087063364713E-6</v>
      </c>
      <c r="AE462" s="112">
        <v>0.22500000000000001</v>
      </c>
      <c r="AF462" s="112">
        <v>3.24</v>
      </c>
      <c r="AG462" s="112">
        <v>3.3</v>
      </c>
      <c r="AH462" s="122">
        <v>2.1000000000000002E-9</v>
      </c>
      <c r="AI462" s="114"/>
      <c r="AJ462" s="115">
        <f t="shared" si="39"/>
        <v>0</v>
      </c>
      <c r="AN462"/>
      <c r="AO462"/>
    </row>
    <row r="463" spans="1:41" s="116" customFormat="1" x14ac:dyDescent="0.25">
      <c r="A463" s="111" t="s">
        <v>97</v>
      </c>
      <c r="B463" s="111"/>
      <c r="C463" s="112">
        <v>3.1</v>
      </c>
      <c r="D463" s="111">
        <v>3.18</v>
      </c>
      <c r="E463" s="112">
        <f t="shared" si="38"/>
        <v>1.0258064516129033</v>
      </c>
      <c r="F463" s="112"/>
      <c r="G463" s="112">
        <v>1.778</v>
      </c>
      <c r="H463" s="112">
        <v>42091.040000000001</v>
      </c>
      <c r="I463" s="112">
        <v>41</v>
      </c>
      <c r="J463" s="112">
        <v>2.0066999999999999</v>
      </c>
      <c r="K463" s="112">
        <v>0.34</v>
      </c>
      <c r="L463" s="112">
        <v>1.2552000000000001</v>
      </c>
      <c r="M463" s="112">
        <v>7.2549999999999999</v>
      </c>
      <c r="N463" s="112">
        <v>7.2549999999999999</v>
      </c>
      <c r="O463" s="112">
        <v>7.2549999999999999</v>
      </c>
      <c r="P463" s="112">
        <v>134.90600000000001</v>
      </c>
      <c r="Q463" s="112">
        <v>134.90600000000001</v>
      </c>
      <c r="R463" s="112">
        <v>134.90600000000001</v>
      </c>
      <c r="S463" s="112">
        <v>2.1</v>
      </c>
      <c r="T463" s="112">
        <v>2.1</v>
      </c>
      <c r="U463" s="112">
        <v>2.1</v>
      </c>
      <c r="V463" s="112">
        <v>15</v>
      </c>
      <c r="W463" s="112">
        <v>15</v>
      </c>
      <c r="X463" s="112">
        <v>15</v>
      </c>
      <c r="Y463" s="112">
        <v>-0.24479999999999999</v>
      </c>
      <c r="Z463" s="112">
        <v>-0.24479999999999999</v>
      </c>
      <c r="AA463" s="112">
        <v>-0.24479999999999999</v>
      </c>
      <c r="AB463" s="112" t="s">
        <v>46</v>
      </c>
      <c r="AC463" s="112">
        <v>28</v>
      </c>
      <c r="AD463" s="113">
        <v>1.4859953853764374E-5</v>
      </c>
      <c r="AE463" s="112">
        <v>3.6999999999999998E-2</v>
      </c>
      <c r="AF463" s="112">
        <v>3.13</v>
      </c>
      <c r="AG463" s="112">
        <v>3.64</v>
      </c>
      <c r="AH463" s="129">
        <v>3.1999999999999998E-10</v>
      </c>
      <c r="AI463" s="114"/>
      <c r="AJ463" s="115">
        <f t="shared" si="39"/>
        <v>0</v>
      </c>
      <c r="AN463"/>
      <c r="AO463"/>
    </row>
    <row r="464" spans="1:41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8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2.0066999999999999</v>
      </c>
      <c r="K464" s="112">
        <v>0.34</v>
      </c>
      <c r="L464" s="112">
        <v>1.2552000000000001</v>
      </c>
      <c r="M464" s="112">
        <v>7.2549999999999999</v>
      </c>
      <c r="N464" s="112">
        <v>7.2549999999999999</v>
      </c>
      <c r="O464" s="112">
        <v>7.2549999999999999</v>
      </c>
      <c r="P464" s="112">
        <v>134.90600000000001</v>
      </c>
      <c r="Q464" s="112">
        <v>134.90600000000001</v>
      </c>
      <c r="R464" s="112">
        <v>134.90600000000001</v>
      </c>
      <c r="S464" s="112">
        <v>2.1</v>
      </c>
      <c r="T464" s="112">
        <v>2.1</v>
      </c>
      <c r="U464" s="112">
        <v>2.1</v>
      </c>
      <c r="V464" s="112">
        <v>15</v>
      </c>
      <c r="W464" s="112">
        <v>15</v>
      </c>
      <c r="X464" s="112">
        <v>15</v>
      </c>
      <c r="Y464" s="112">
        <v>-0.24479999999999999</v>
      </c>
      <c r="Z464" s="112">
        <v>-0.24479999999999999</v>
      </c>
      <c r="AA464" s="112">
        <v>-0.24479999999999999</v>
      </c>
      <c r="AB464" s="112" t="s">
        <v>47</v>
      </c>
      <c r="AC464" s="112">
        <v>16.04</v>
      </c>
      <c r="AD464" s="113">
        <v>1.6328551327402565E-5</v>
      </c>
      <c r="AE464" s="112">
        <v>1.0999999999999999E-2</v>
      </c>
      <c r="AF464" s="112">
        <v>3.25</v>
      </c>
      <c r="AG464" s="112">
        <v>3.8</v>
      </c>
      <c r="AH464" s="129">
        <v>1.56E-11</v>
      </c>
      <c r="AI464" s="114"/>
      <c r="AJ464" s="115">
        <f t="shared" si="39"/>
        <v>0</v>
      </c>
      <c r="AN464"/>
      <c r="AO464"/>
    </row>
    <row r="465" spans="1:41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8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2.0066999999999999</v>
      </c>
      <c r="K465" s="112">
        <v>0.34</v>
      </c>
      <c r="L465" s="112">
        <v>1.2552000000000001</v>
      </c>
      <c r="M465" s="112">
        <v>7.2549999999999999</v>
      </c>
      <c r="N465" s="112">
        <v>7.2549999999999999</v>
      </c>
      <c r="O465" s="112">
        <v>7.2549999999999999</v>
      </c>
      <c r="P465" s="112">
        <v>134.90600000000001</v>
      </c>
      <c r="Q465" s="112">
        <v>134.90600000000001</v>
      </c>
      <c r="R465" s="112">
        <v>134.90600000000001</v>
      </c>
      <c r="S465" s="112">
        <v>2.1</v>
      </c>
      <c r="T465" s="112">
        <v>2.1</v>
      </c>
      <c r="U465" s="112">
        <v>2.1</v>
      </c>
      <c r="V465" s="112">
        <v>15</v>
      </c>
      <c r="W465" s="112">
        <v>15</v>
      </c>
      <c r="X465" s="112">
        <v>15</v>
      </c>
      <c r="Y465" s="112">
        <v>-0.24479999999999999</v>
      </c>
      <c r="Z465" s="112">
        <v>-0.24479999999999999</v>
      </c>
      <c r="AA465" s="112">
        <v>-0.24479999999999999</v>
      </c>
      <c r="AB465" s="112" t="s">
        <v>48</v>
      </c>
      <c r="AC465" s="112">
        <v>28.05</v>
      </c>
      <c r="AD465" s="112">
        <v>8.597859657763983E-6</v>
      </c>
      <c r="AE465" s="112">
        <v>8.6999999999999994E-2</v>
      </c>
      <c r="AF465" s="112">
        <v>3.59</v>
      </c>
      <c r="AG465" s="112">
        <v>3.9</v>
      </c>
      <c r="AH465" s="129">
        <v>2.3999999999999999E-12</v>
      </c>
      <c r="AI465" s="114"/>
      <c r="AJ465" s="117">
        <f t="shared" si="39"/>
        <v>0</v>
      </c>
      <c r="AN465"/>
      <c r="AO465"/>
    </row>
    <row r="466" spans="1:41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8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2.0066999999999999</v>
      </c>
      <c r="K466" s="112">
        <v>0.34</v>
      </c>
      <c r="L466" s="112">
        <v>1.2552000000000001</v>
      </c>
      <c r="M466" s="112">
        <v>7.2549999999999999</v>
      </c>
      <c r="N466" s="112">
        <v>7.2549999999999999</v>
      </c>
      <c r="O466" s="112">
        <v>7.2549999999999999</v>
      </c>
      <c r="P466" s="112">
        <v>134.90600000000001</v>
      </c>
      <c r="Q466" s="112">
        <v>134.90600000000001</v>
      </c>
      <c r="R466" s="112">
        <v>134.90600000000001</v>
      </c>
      <c r="S466" s="112">
        <v>2.1</v>
      </c>
      <c r="T466" s="112">
        <v>2.1</v>
      </c>
      <c r="U466" s="112">
        <v>2.1</v>
      </c>
      <c r="V466" s="112">
        <v>15</v>
      </c>
      <c r="W466" s="112">
        <v>15</v>
      </c>
      <c r="X466" s="112">
        <v>15</v>
      </c>
      <c r="Y466" s="112">
        <v>-0.24479999999999999</v>
      </c>
      <c r="Z466" s="112">
        <v>-0.24479999999999999</v>
      </c>
      <c r="AA466" s="112">
        <v>-0.24479999999999999</v>
      </c>
      <c r="AB466" s="112" t="s">
        <v>49</v>
      </c>
      <c r="AC466" s="112">
        <v>30.07</v>
      </c>
      <c r="AD466" s="112">
        <v>7.4674534117532306E-6</v>
      </c>
      <c r="AE466" s="112">
        <v>9.9000000000000005E-2</v>
      </c>
      <c r="AF466" s="112">
        <v>3.72</v>
      </c>
      <c r="AG466" s="112">
        <v>4</v>
      </c>
      <c r="AH466" s="129">
        <v>9.1500000000000004E-13</v>
      </c>
      <c r="AI466" s="114"/>
      <c r="AJ466" s="117">
        <f t="shared" si="39"/>
        <v>0</v>
      </c>
      <c r="AN466"/>
      <c r="AO466"/>
    </row>
    <row r="467" spans="1:41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8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2.0066999999999999</v>
      </c>
      <c r="K467" s="112">
        <v>0.34</v>
      </c>
      <c r="L467" s="112">
        <v>1.2552000000000001</v>
      </c>
      <c r="M467" s="112">
        <v>7.2549999999999999</v>
      </c>
      <c r="N467" s="112">
        <v>7.2549999999999999</v>
      </c>
      <c r="O467" s="112">
        <v>7.2549999999999999</v>
      </c>
      <c r="P467" s="112">
        <v>134.90600000000001</v>
      </c>
      <c r="Q467" s="112">
        <v>134.90600000000001</v>
      </c>
      <c r="R467" s="112">
        <v>134.90600000000001</v>
      </c>
      <c r="S467" s="112">
        <v>2.1</v>
      </c>
      <c r="T467" s="112">
        <v>2.1</v>
      </c>
      <c r="U467" s="112">
        <v>2.1</v>
      </c>
      <c r="V467" s="112">
        <v>15</v>
      </c>
      <c r="W467" s="112">
        <v>15</v>
      </c>
      <c r="X467" s="112">
        <v>15</v>
      </c>
      <c r="Y467" s="112">
        <v>-0.24479999999999999</v>
      </c>
      <c r="Z467" s="112">
        <v>-0.24479999999999999</v>
      </c>
      <c r="AA467" s="112">
        <v>-0.24479999999999999</v>
      </c>
      <c r="AB467" s="112" t="s">
        <v>50</v>
      </c>
      <c r="AC467" s="112">
        <v>42.08</v>
      </c>
      <c r="AD467" s="112">
        <v>4.9578486170417476E-6</v>
      </c>
      <c r="AE467" s="112">
        <v>0.14199999999999999</v>
      </c>
      <c r="AF467" s="112">
        <v>4.03</v>
      </c>
      <c r="AG467" s="112">
        <v>4.5</v>
      </c>
      <c r="AH467" s="129">
        <v>8.3799999999999997E-15</v>
      </c>
      <c r="AI467" s="114"/>
      <c r="AJ467" s="117">
        <f t="shared" si="39"/>
        <v>0</v>
      </c>
      <c r="AN467"/>
      <c r="AO467"/>
    </row>
    <row r="468" spans="1:41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8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2.0066999999999999</v>
      </c>
      <c r="K468" s="112">
        <v>0.34</v>
      </c>
      <c r="L468" s="112">
        <v>1.2552000000000001</v>
      </c>
      <c r="M468" s="112">
        <v>7.2549999999999999</v>
      </c>
      <c r="N468" s="112">
        <v>7.2549999999999999</v>
      </c>
      <c r="O468" s="112">
        <v>7.2549999999999999</v>
      </c>
      <c r="P468" s="112">
        <v>134.90600000000001</v>
      </c>
      <c r="Q468" s="112">
        <v>134.90600000000001</v>
      </c>
      <c r="R468" s="112">
        <v>134.90600000000001</v>
      </c>
      <c r="S468" s="112">
        <v>2.1</v>
      </c>
      <c r="T468" s="112">
        <v>2.1</v>
      </c>
      <c r="U468" s="112">
        <v>2.1</v>
      </c>
      <c r="V468" s="112">
        <v>15</v>
      </c>
      <c r="W468" s="112">
        <v>15</v>
      </c>
      <c r="X468" s="112">
        <v>15</v>
      </c>
      <c r="Y468" s="112">
        <v>-0.24479999999999999</v>
      </c>
      <c r="Z468" s="112">
        <v>-0.24479999999999999</v>
      </c>
      <c r="AA468" s="112">
        <v>-0.24479999999999999</v>
      </c>
      <c r="AB468" s="112" t="s">
        <v>51</v>
      </c>
      <c r="AC468" s="112">
        <v>44.1</v>
      </c>
      <c r="AD468" s="112">
        <v>4.5187843755253608E-6</v>
      </c>
      <c r="AE468" s="112">
        <v>0.152</v>
      </c>
      <c r="AF468" s="112">
        <v>4.16</v>
      </c>
      <c r="AG468" s="112">
        <v>4.3</v>
      </c>
      <c r="AH468" s="129">
        <v>6.6000000000000003E-18</v>
      </c>
      <c r="AI468" s="114"/>
      <c r="AJ468" s="117">
        <f t="shared" si="39"/>
        <v>0</v>
      </c>
      <c r="AN468"/>
      <c r="AO468"/>
    </row>
    <row r="469" spans="1:41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8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2.0066999999999999</v>
      </c>
      <c r="K469" s="112">
        <v>0.34</v>
      </c>
      <c r="L469" s="112">
        <v>1.2552000000000001</v>
      </c>
      <c r="M469" s="112">
        <v>7.2549999999999999</v>
      </c>
      <c r="N469" s="112">
        <v>7.2549999999999999</v>
      </c>
      <c r="O469" s="112">
        <v>7.2549999999999999</v>
      </c>
      <c r="P469" s="112">
        <v>134.90600000000001</v>
      </c>
      <c r="Q469" s="112">
        <v>134.90600000000001</v>
      </c>
      <c r="R469" s="112">
        <v>134.90600000000001</v>
      </c>
      <c r="S469" s="112">
        <v>2.1</v>
      </c>
      <c r="T469" s="112">
        <v>2.1</v>
      </c>
      <c r="U469" s="112">
        <v>2.1</v>
      </c>
      <c r="V469" s="112">
        <v>15</v>
      </c>
      <c r="W469" s="112">
        <v>15</v>
      </c>
      <c r="X469" s="112">
        <v>15</v>
      </c>
      <c r="Y469" s="112">
        <v>-0.24479999999999999</v>
      </c>
      <c r="Z469" s="112">
        <v>-0.24479999999999999</v>
      </c>
      <c r="AA469" s="112">
        <v>-0.24479999999999999</v>
      </c>
      <c r="AB469" s="112" t="s">
        <v>52</v>
      </c>
      <c r="AC469" s="112">
        <v>58.12</v>
      </c>
      <c r="AD469" s="112">
        <v>2.9135357642312415E-6</v>
      </c>
      <c r="AE469" s="112">
        <v>0.2</v>
      </c>
      <c r="AF469" s="112">
        <v>4.5199999999999996</v>
      </c>
      <c r="AG469" s="112">
        <v>4.5</v>
      </c>
      <c r="AH469" s="122"/>
      <c r="AI469" s="114"/>
      <c r="AJ469" s="117">
        <f t="shared" si="39"/>
        <v>0</v>
      </c>
      <c r="AN469"/>
      <c r="AO469"/>
    </row>
    <row r="470" spans="1:41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8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2.0066999999999999</v>
      </c>
      <c r="K470" s="112">
        <v>0.34</v>
      </c>
      <c r="L470" s="112">
        <v>1.2552000000000001</v>
      </c>
      <c r="M470" s="112">
        <v>7.2549999999999999</v>
      </c>
      <c r="N470" s="112">
        <v>7.2549999999999999</v>
      </c>
      <c r="O470" s="112">
        <v>7.2549999999999999</v>
      </c>
      <c r="P470" s="112">
        <v>134.90600000000001</v>
      </c>
      <c r="Q470" s="112">
        <v>134.90600000000001</v>
      </c>
      <c r="R470" s="112">
        <v>134.90600000000001</v>
      </c>
      <c r="S470" s="112">
        <v>2.1</v>
      </c>
      <c r="T470" s="112">
        <v>2.1</v>
      </c>
      <c r="U470" s="112">
        <v>2.1</v>
      </c>
      <c r="V470" s="112">
        <v>15</v>
      </c>
      <c r="W470" s="112">
        <v>15</v>
      </c>
      <c r="X470" s="112">
        <v>15</v>
      </c>
      <c r="Y470" s="112">
        <v>-0.24479999999999999</v>
      </c>
      <c r="Z470" s="112">
        <v>-0.24479999999999999</v>
      </c>
      <c r="AA470" s="112">
        <v>-0.24479999999999999</v>
      </c>
      <c r="AB470" s="112" t="s">
        <v>58</v>
      </c>
      <c r="AC470" s="112">
        <v>58.12</v>
      </c>
      <c r="AD470" s="112">
        <v>3.1459786150702568E-6</v>
      </c>
      <c r="AE470" s="112">
        <v>0.183</v>
      </c>
      <c r="AF470" s="112">
        <v>4.8</v>
      </c>
      <c r="AG470" s="112">
        <v>4.42</v>
      </c>
      <c r="AH470" s="122"/>
      <c r="AI470" s="114"/>
      <c r="AJ470" s="117">
        <f t="shared" si="39"/>
        <v>0</v>
      </c>
      <c r="AN470"/>
      <c r="AO470"/>
    </row>
    <row r="471" spans="1:41" s="138" customFormat="1" x14ac:dyDescent="0.25">
      <c r="A471" s="132" t="s">
        <v>98</v>
      </c>
      <c r="B471" s="132"/>
      <c r="C471" s="133">
        <v>3.4359999999999999</v>
      </c>
      <c r="D471" s="133">
        <v>3.44</v>
      </c>
      <c r="E471" s="133">
        <f t="shared" ref="E471:E506" si="40">D471/C471</f>
        <v>1.0011641443538999</v>
      </c>
      <c r="F471" s="133"/>
      <c r="G471" s="133">
        <v>2.2799999999999998</v>
      </c>
      <c r="H471" s="133">
        <v>38743</v>
      </c>
      <c r="I471" s="133">
        <v>92</v>
      </c>
      <c r="J471" s="133">
        <v>1.1739999999999999</v>
      </c>
      <c r="K471" s="133">
        <v>0.34</v>
      </c>
      <c r="L471" s="133">
        <v>1.2552000000000001</v>
      </c>
      <c r="M471" s="133">
        <v>7.2549999999999999</v>
      </c>
      <c r="N471" s="133">
        <v>7.2549999999999999</v>
      </c>
      <c r="O471" s="133">
        <v>7.2549999999999999</v>
      </c>
      <c r="P471" s="133">
        <v>134.90600000000001</v>
      </c>
      <c r="Q471" s="133">
        <v>134.90600000000001</v>
      </c>
      <c r="R471" s="133">
        <v>134.90600000000001</v>
      </c>
      <c r="S471" s="133">
        <v>2.1</v>
      </c>
      <c r="T471" s="133">
        <v>2.1</v>
      </c>
      <c r="U471" s="133">
        <v>2.1</v>
      </c>
      <c r="V471" s="133">
        <v>15</v>
      </c>
      <c r="W471" s="133">
        <v>15</v>
      </c>
      <c r="X471" s="133">
        <v>15</v>
      </c>
      <c r="Y471" s="133">
        <v>-0.2311</v>
      </c>
      <c r="Z471" s="133">
        <f t="shared" ref="Z471:AA482" si="41">Y471</f>
        <v>-0.2311</v>
      </c>
      <c r="AA471" s="133">
        <f t="shared" si="41"/>
        <v>-0.2311</v>
      </c>
      <c r="AB471" s="133" t="s">
        <v>42</v>
      </c>
      <c r="AC471" s="133">
        <v>4.0019999999999998</v>
      </c>
      <c r="AD471" s="134">
        <v>1.213598928416634E-4</v>
      </c>
      <c r="AE471" s="133">
        <v>-0.39</v>
      </c>
      <c r="AF471" s="133">
        <v>2.66</v>
      </c>
      <c r="AG471" s="133">
        <v>2.6</v>
      </c>
      <c r="AH471" s="135">
        <v>8.0999999999999997E-8</v>
      </c>
      <c r="AI471" s="136"/>
      <c r="AJ471" s="137">
        <f t="shared" ref="AJ471:AJ506" si="42">AH471*10000*(AI471)*10000000000</f>
        <v>0</v>
      </c>
      <c r="AN471"/>
      <c r="AO471"/>
    </row>
    <row r="472" spans="1:41" s="138" customFormat="1" x14ac:dyDescent="0.25">
      <c r="A472" s="132" t="s">
        <v>98</v>
      </c>
      <c r="B472" s="132"/>
      <c r="C472" s="133">
        <v>3.4359999999999999</v>
      </c>
      <c r="D472" s="133">
        <v>3.46</v>
      </c>
      <c r="E472" s="133">
        <f t="shared" si="40"/>
        <v>1.0069848661233993</v>
      </c>
      <c r="F472" s="133"/>
      <c r="G472" s="133">
        <v>2.2799999999999998</v>
      </c>
      <c r="H472" s="133">
        <v>38743</v>
      </c>
      <c r="I472" s="133">
        <v>92</v>
      </c>
      <c r="J472" s="133">
        <v>1.1739999999999999</v>
      </c>
      <c r="K472" s="133">
        <v>0.34</v>
      </c>
      <c r="L472" s="133">
        <v>1.2552000000000001</v>
      </c>
      <c r="M472" s="133">
        <v>7.2549999999999999</v>
      </c>
      <c r="N472" s="133">
        <v>7.2549999999999999</v>
      </c>
      <c r="O472" s="133">
        <v>7.2549999999999999</v>
      </c>
      <c r="P472" s="133">
        <v>134.90600000000001</v>
      </c>
      <c r="Q472" s="133">
        <v>134.90600000000001</v>
      </c>
      <c r="R472" s="133">
        <v>134.90600000000001</v>
      </c>
      <c r="S472" s="133">
        <v>2.1</v>
      </c>
      <c r="T472" s="133">
        <v>2.1</v>
      </c>
      <c r="U472" s="133">
        <v>2.1</v>
      </c>
      <c r="V472" s="133">
        <v>15</v>
      </c>
      <c r="W472" s="133">
        <v>15</v>
      </c>
      <c r="X472" s="133">
        <v>15</v>
      </c>
      <c r="Y472" s="133">
        <f>Y471</f>
        <v>-0.2311</v>
      </c>
      <c r="Z472" s="133">
        <f t="shared" si="41"/>
        <v>-0.2311</v>
      </c>
      <c r="AA472" s="133">
        <f t="shared" si="41"/>
        <v>-0.2311</v>
      </c>
      <c r="AB472" s="133" t="s">
        <v>43</v>
      </c>
      <c r="AC472" s="133">
        <v>2.0099999999999998</v>
      </c>
      <c r="AD472" s="134">
        <v>1.0828692705685033E-4</v>
      </c>
      <c r="AE472" s="133">
        <v>-0.217</v>
      </c>
      <c r="AF472" s="133">
        <v>3.13</v>
      </c>
      <c r="AG472" s="133">
        <v>2.89</v>
      </c>
      <c r="AH472" s="135">
        <v>5.2000000000000002E-8</v>
      </c>
      <c r="AI472" s="136"/>
      <c r="AJ472" s="137">
        <f t="shared" si="42"/>
        <v>0</v>
      </c>
      <c r="AN472"/>
      <c r="AO472"/>
    </row>
    <row r="473" spans="1:41" s="138" customFormat="1" x14ac:dyDescent="0.25">
      <c r="A473" s="132" t="s">
        <v>98</v>
      </c>
      <c r="B473" s="132"/>
      <c r="C473" s="133">
        <v>3.4359999999999999</v>
      </c>
      <c r="D473" s="133">
        <v>3.48</v>
      </c>
      <c r="E473" s="133">
        <f t="shared" si="40"/>
        <v>1.0128055878928988</v>
      </c>
      <c r="F473" s="133"/>
      <c r="G473" s="133">
        <v>2.2799999999999998</v>
      </c>
      <c r="H473" s="133">
        <v>38743</v>
      </c>
      <c r="I473" s="133">
        <v>92</v>
      </c>
      <c r="J473" s="133">
        <v>1.1739999999999999</v>
      </c>
      <c r="K473" s="133">
        <v>0.34</v>
      </c>
      <c r="L473" s="133">
        <v>1.2552000000000001</v>
      </c>
      <c r="M473" s="133">
        <v>7.2549999999999999</v>
      </c>
      <c r="N473" s="133">
        <v>7.2549999999999999</v>
      </c>
      <c r="O473" s="133">
        <v>7.2549999999999999</v>
      </c>
      <c r="P473" s="133">
        <v>134.90600000000001</v>
      </c>
      <c r="Q473" s="133">
        <v>134.90600000000001</v>
      </c>
      <c r="R473" s="133">
        <v>134.90600000000001</v>
      </c>
      <c r="S473" s="133">
        <v>2.1</v>
      </c>
      <c r="T473" s="133">
        <v>2.1</v>
      </c>
      <c r="U473" s="133">
        <v>2.1</v>
      </c>
      <c r="V473" s="133">
        <v>15</v>
      </c>
      <c r="W473" s="133">
        <v>15</v>
      </c>
      <c r="X473" s="133">
        <v>15</v>
      </c>
      <c r="Y473" s="133">
        <f t="shared" ref="Y473:Y482" si="43">Y472</f>
        <v>-0.2311</v>
      </c>
      <c r="Z473" s="133">
        <f t="shared" si="41"/>
        <v>-0.2311</v>
      </c>
      <c r="AA473" s="133">
        <f t="shared" si="41"/>
        <v>-0.2311</v>
      </c>
      <c r="AB473" s="133" t="s">
        <v>44</v>
      </c>
      <c r="AC473" s="133">
        <v>31.998999999999999</v>
      </c>
      <c r="AD473" s="134">
        <v>1.5402755908922099E-5</v>
      </c>
      <c r="AE473" s="133">
        <v>2.1999999999999999E-2</v>
      </c>
      <c r="AF473" s="133">
        <v>2.94</v>
      </c>
      <c r="AG473" s="133">
        <v>3.46</v>
      </c>
      <c r="AH473" s="135">
        <v>3.9000000000000002E-9</v>
      </c>
      <c r="AI473" s="136"/>
      <c r="AJ473" s="137">
        <f t="shared" si="42"/>
        <v>0</v>
      </c>
      <c r="AN473"/>
      <c r="AO473"/>
    </row>
    <row r="474" spans="1:41" s="138" customFormat="1" x14ac:dyDescent="0.25">
      <c r="A474" s="132" t="s">
        <v>98</v>
      </c>
      <c r="B474" s="132"/>
      <c r="C474" s="133">
        <v>3.4359999999999999</v>
      </c>
      <c r="D474" s="132">
        <v>3.44</v>
      </c>
      <c r="E474" s="133">
        <f t="shared" si="40"/>
        <v>1.0011641443538999</v>
      </c>
      <c r="F474" s="133"/>
      <c r="G474" s="133">
        <v>2.2799999999999998</v>
      </c>
      <c r="H474" s="133">
        <v>38743</v>
      </c>
      <c r="I474" s="133">
        <v>92</v>
      </c>
      <c r="J474" s="133">
        <v>1.1739999999999999</v>
      </c>
      <c r="K474" s="133">
        <v>0.34</v>
      </c>
      <c r="L474" s="133">
        <v>1.2552000000000001</v>
      </c>
      <c r="M474" s="133">
        <v>7.2549999999999999</v>
      </c>
      <c r="N474" s="133">
        <v>7.2549999999999999</v>
      </c>
      <c r="O474" s="133">
        <v>7.2549999999999999</v>
      </c>
      <c r="P474" s="133">
        <v>134.90600000000001</v>
      </c>
      <c r="Q474" s="133">
        <v>134.90600000000001</v>
      </c>
      <c r="R474" s="133">
        <v>134.90600000000001</v>
      </c>
      <c r="S474" s="133">
        <v>2.1</v>
      </c>
      <c r="T474" s="133">
        <v>2.1</v>
      </c>
      <c r="U474" s="133">
        <v>2.1</v>
      </c>
      <c r="V474" s="133">
        <v>15</v>
      </c>
      <c r="W474" s="133">
        <v>15</v>
      </c>
      <c r="X474" s="133">
        <v>15</v>
      </c>
      <c r="Y474" s="133">
        <f t="shared" si="43"/>
        <v>-0.2311</v>
      </c>
      <c r="Z474" s="133">
        <f t="shared" si="41"/>
        <v>-0.2311</v>
      </c>
      <c r="AA474" s="133">
        <f t="shared" si="41"/>
        <v>-0.2311</v>
      </c>
      <c r="AB474" s="133" t="s">
        <v>45</v>
      </c>
      <c r="AC474" s="133">
        <v>44.01</v>
      </c>
      <c r="AD474" s="134">
        <v>8.9625087063364713E-6</v>
      </c>
      <c r="AE474" s="133">
        <v>0.22500000000000001</v>
      </c>
      <c r="AF474" s="133">
        <v>3.24</v>
      </c>
      <c r="AG474" s="133">
        <v>3.3</v>
      </c>
      <c r="AH474" s="135">
        <v>3.6E-9</v>
      </c>
      <c r="AI474" s="136"/>
      <c r="AJ474" s="137">
        <f t="shared" si="42"/>
        <v>0</v>
      </c>
      <c r="AN474"/>
      <c r="AO474"/>
    </row>
    <row r="475" spans="1:41" s="138" customFormat="1" x14ac:dyDescent="0.25">
      <c r="A475" s="132" t="s">
        <v>98</v>
      </c>
      <c r="B475" s="132"/>
      <c r="C475" s="133">
        <v>3.4359999999999999</v>
      </c>
      <c r="D475" s="132">
        <v>3.51</v>
      </c>
      <c r="E475" s="133">
        <f t="shared" si="40"/>
        <v>1.0215366705471478</v>
      </c>
      <c r="F475" s="133"/>
      <c r="G475" s="133">
        <v>2.2799999999999998</v>
      </c>
      <c r="H475" s="133">
        <v>38743</v>
      </c>
      <c r="I475" s="133">
        <v>92</v>
      </c>
      <c r="J475" s="133">
        <v>1.1739999999999999</v>
      </c>
      <c r="K475" s="133">
        <v>0.34</v>
      </c>
      <c r="L475" s="133">
        <v>1.2552000000000001</v>
      </c>
      <c r="M475" s="133">
        <v>7.2549999999999999</v>
      </c>
      <c r="N475" s="133">
        <v>7.2549999999999999</v>
      </c>
      <c r="O475" s="133">
        <v>7.2549999999999999</v>
      </c>
      <c r="P475" s="133">
        <v>134.90600000000001</v>
      </c>
      <c r="Q475" s="133">
        <v>134.90600000000001</v>
      </c>
      <c r="R475" s="133">
        <v>134.90600000000001</v>
      </c>
      <c r="S475" s="133">
        <v>2.1</v>
      </c>
      <c r="T475" s="133">
        <v>2.1</v>
      </c>
      <c r="U475" s="133">
        <v>2.1</v>
      </c>
      <c r="V475" s="133">
        <v>15</v>
      </c>
      <c r="W475" s="133">
        <v>15</v>
      </c>
      <c r="X475" s="133">
        <v>15</v>
      </c>
      <c r="Y475" s="133">
        <f t="shared" si="43"/>
        <v>-0.2311</v>
      </c>
      <c r="Z475" s="133">
        <f t="shared" si="41"/>
        <v>-0.2311</v>
      </c>
      <c r="AA475" s="133">
        <f t="shared" si="41"/>
        <v>-0.2311</v>
      </c>
      <c r="AB475" s="133" t="s">
        <v>46</v>
      </c>
      <c r="AC475" s="133">
        <v>28</v>
      </c>
      <c r="AD475" s="134">
        <v>1.4859953853764374E-5</v>
      </c>
      <c r="AE475" s="133">
        <v>3.6999999999999998E-2</v>
      </c>
      <c r="AF475" s="133">
        <v>3.13</v>
      </c>
      <c r="AG475" s="133">
        <v>3.64</v>
      </c>
      <c r="AH475" s="139">
        <v>2.1999999999999998E-9</v>
      </c>
      <c r="AI475" s="136"/>
      <c r="AJ475" s="137">
        <f t="shared" si="42"/>
        <v>0</v>
      </c>
      <c r="AN475"/>
      <c r="AO475"/>
    </row>
    <row r="476" spans="1:41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40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1.1739999999999999</v>
      </c>
      <c r="K476" s="133">
        <v>0.34</v>
      </c>
      <c r="L476" s="133">
        <v>1.2552000000000001</v>
      </c>
      <c r="M476" s="133">
        <v>7.2549999999999999</v>
      </c>
      <c r="N476" s="133">
        <v>7.2549999999999999</v>
      </c>
      <c r="O476" s="133">
        <v>7.2549999999999999</v>
      </c>
      <c r="P476" s="133">
        <v>134.90600000000001</v>
      </c>
      <c r="Q476" s="133">
        <v>134.90600000000001</v>
      </c>
      <c r="R476" s="133">
        <v>134.90600000000001</v>
      </c>
      <c r="S476" s="133">
        <v>2.1</v>
      </c>
      <c r="T476" s="133">
        <v>2.1</v>
      </c>
      <c r="U476" s="133">
        <v>2.1</v>
      </c>
      <c r="V476" s="133">
        <v>15</v>
      </c>
      <c r="W476" s="133">
        <v>15</v>
      </c>
      <c r="X476" s="133">
        <v>15</v>
      </c>
      <c r="Y476" s="133">
        <f t="shared" si="43"/>
        <v>-0.2311</v>
      </c>
      <c r="Z476" s="133">
        <f t="shared" si="41"/>
        <v>-0.2311</v>
      </c>
      <c r="AA476" s="133">
        <f t="shared" si="41"/>
        <v>-0.2311</v>
      </c>
      <c r="AB476" s="133" t="s">
        <v>47</v>
      </c>
      <c r="AC476" s="133">
        <v>16.04</v>
      </c>
      <c r="AD476" s="134">
        <v>1.6328551327402565E-5</v>
      </c>
      <c r="AE476" s="133">
        <v>1.0999999999999999E-2</v>
      </c>
      <c r="AF476" s="133">
        <v>3.25</v>
      </c>
      <c r="AG476" s="133">
        <v>3.8</v>
      </c>
      <c r="AH476" s="139">
        <v>1.2400000000000001E-9</v>
      </c>
      <c r="AI476" s="136"/>
      <c r="AJ476" s="137">
        <f t="shared" si="42"/>
        <v>0</v>
      </c>
      <c r="AN476"/>
      <c r="AO476"/>
    </row>
    <row r="477" spans="1:41" s="138" customFormat="1" x14ac:dyDescent="0.25">
      <c r="A477" s="132" t="s">
        <v>98</v>
      </c>
      <c r="B477" s="132"/>
      <c r="C477" s="133">
        <v>3.4359999999999999</v>
      </c>
      <c r="D477" s="132">
        <v>3.61</v>
      </c>
      <c r="E477" s="133">
        <f t="shared" si="40"/>
        <v>1.050640279394645</v>
      </c>
      <c r="F477" s="133"/>
      <c r="G477" s="133">
        <v>2.2799999999999998</v>
      </c>
      <c r="H477" s="133">
        <v>38743</v>
      </c>
      <c r="I477" s="133">
        <v>92</v>
      </c>
      <c r="J477" s="133">
        <v>1.1739999999999999</v>
      </c>
      <c r="K477" s="133">
        <v>0.34</v>
      </c>
      <c r="L477" s="133">
        <v>1.2552000000000001</v>
      </c>
      <c r="M477" s="133">
        <v>7.2549999999999999</v>
      </c>
      <c r="N477" s="133">
        <v>7.2549999999999999</v>
      </c>
      <c r="O477" s="133">
        <v>7.2549999999999999</v>
      </c>
      <c r="P477" s="133">
        <v>134.90600000000001</v>
      </c>
      <c r="Q477" s="133">
        <v>134.90600000000001</v>
      </c>
      <c r="R477" s="133">
        <v>134.90600000000001</v>
      </c>
      <c r="S477" s="133">
        <v>2.1</v>
      </c>
      <c r="T477" s="133">
        <v>2.1</v>
      </c>
      <c r="U477" s="133">
        <v>2.1</v>
      </c>
      <c r="V477" s="133">
        <v>15</v>
      </c>
      <c r="W477" s="133">
        <v>15</v>
      </c>
      <c r="X477" s="133">
        <v>15</v>
      </c>
      <c r="Y477" s="133">
        <f t="shared" si="43"/>
        <v>-0.2311</v>
      </c>
      <c r="Z477" s="133">
        <f t="shared" si="41"/>
        <v>-0.2311</v>
      </c>
      <c r="AA477" s="133">
        <f t="shared" si="41"/>
        <v>-0.2311</v>
      </c>
      <c r="AB477" s="133" t="s">
        <v>48</v>
      </c>
      <c r="AC477" s="133">
        <v>28.05</v>
      </c>
      <c r="AD477" s="133">
        <v>8.597859657763983E-6</v>
      </c>
      <c r="AE477" s="133">
        <v>8.6999999999999994E-2</v>
      </c>
      <c r="AF477" s="133">
        <v>3.59</v>
      </c>
      <c r="AG477" s="133">
        <v>3.9</v>
      </c>
      <c r="AH477" s="139">
        <v>3.3000000000000002E-11</v>
      </c>
      <c r="AI477" s="136"/>
      <c r="AJ477" s="140">
        <f t="shared" si="42"/>
        <v>0</v>
      </c>
      <c r="AN477"/>
      <c r="AO477"/>
    </row>
    <row r="478" spans="1:41" s="138" customFormat="1" x14ac:dyDescent="0.25">
      <c r="A478" s="132" t="s">
        <v>98</v>
      </c>
      <c r="B478" s="132"/>
      <c r="C478" s="133">
        <v>3.4359999999999999</v>
      </c>
      <c r="D478" s="132">
        <v>3.62</v>
      </c>
      <c r="E478" s="133">
        <f t="shared" si="40"/>
        <v>1.0535506402793946</v>
      </c>
      <c r="F478" s="133"/>
      <c r="G478" s="133">
        <v>2.2799999999999998</v>
      </c>
      <c r="H478" s="133">
        <v>38743</v>
      </c>
      <c r="I478" s="133">
        <v>92</v>
      </c>
      <c r="J478" s="133">
        <v>1.1739999999999999</v>
      </c>
      <c r="K478" s="133">
        <v>0.34</v>
      </c>
      <c r="L478" s="133">
        <v>1.2552000000000001</v>
      </c>
      <c r="M478" s="133">
        <v>7.2549999999999999</v>
      </c>
      <c r="N478" s="133">
        <v>7.2549999999999999</v>
      </c>
      <c r="O478" s="133">
        <v>7.2549999999999999</v>
      </c>
      <c r="P478" s="133">
        <v>134.90600000000001</v>
      </c>
      <c r="Q478" s="133">
        <v>134.90600000000001</v>
      </c>
      <c r="R478" s="133">
        <v>134.90600000000001</v>
      </c>
      <c r="S478" s="133">
        <v>2.1</v>
      </c>
      <c r="T478" s="133">
        <v>2.1</v>
      </c>
      <c r="U478" s="133">
        <v>2.1</v>
      </c>
      <c r="V478" s="133">
        <v>15</v>
      </c>
      <c r="W478" s="133">
        <v>15</v>
      </c>
      <c r="X478" s="133">
        <v>15</v>
      </c>
      <c r="Y478" s="133">
        <f t="shared" si="43"/>
        <v>-0.2311</v>
      </c>
      <c r="Z478" s="133">
        <f t="shared" si="41"/>
        <v>-0.2311</v>
      </c>
      <c r="AA478" s="133">
        <f t="shared" si="41"/>
        <v>-0.2311</v>
      </c>
      <c r="AB478" s="133" t="s">
        <v>49</v>
      </c>
      <c r="AC478" s="133">
        <v>30.07</v>
      </c>
      <c r="AD478" s="133">
        <v>7.4674534117532306E-6</v>
      </c>
      <c r="AE478" s="133">
        <v>9.9000000000000005E-2</v>
      </c>
      <c r="AF478" s="133">
        <v>3.72</v>
      </c>
      <c r="AG478" s="133">
        <v>4</v>
      </c>
      <c r="AH478" s="139">
        <v>1.6E-11</v>
      </c>
      <c r="AI478" s="136"/>
      <c r="AJ478" s="140">
        <f t="shared" si="42"/>
        <v>0</v>
      </c>
      <c r="AN478"/>
      <c r="AO478"/>
    </row>
    <row r="479" spans="1:41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40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1.1739999999999999</v>
      </c>
      <c r="K479" s="133">
        <v>0.34</v>
      </c>
      <c r="L479" s="133">
        <v>1.2552000000000001</v>
      </c>
      <c r="M479" s="133">
        <v>7.2549999999999999</v>
      </c>
      <c r="N479" s="133">
        <v>7.2549999999999999</v>
      </c>
      <c r="O479" s="133">
        <v>7.2549999999999999</v>
      </c>
      <c r="P479" s="133">
        <v>134.90600000000001</v>
      </c>
      <c r="Q479" s="133">
        <v>134.90600000000001</v>
      </c>
      <c r="R479" s="133">
        <v>134.90600000000001</v>
      </c>
      <c r="S479" s="133">
        <v>2.1</v>
      </c>
      <c r="T479" s="133">
        <v>2.1</v>
      </c>
      <c r="U479" s="133">
        <v>2.1</v>
      </c>
      <c r="V479" s="133">
        <v>15</v>
      </c>
      <c r="W479" s="133">
        <v>15</v>
      </c>
      <c r="X479" s="133">
        <v>15</v>
      </c>
      <c r="Y479" s="133">
        <f t="shared" si="43"/>
        <v>-0.2311</v>
      </c>
      <c r="Z479" s="133">
        <f t="shared" si="41"/>
        <v>-0.2311</v>
      </c>
      <c r="AA479" s="133">
        <f t="shared" si="41"/>
        <v>-0.2311</v>
      </c>
      <c r="AB479" s="133" t="s">
        <v>50</v>
      </c>
      <c r="AC479" s="133">
        <v>42.08</v>
      </c>
      <c r="AD479" s="133">
        <v>4.9578486170417476E-6</v>
      </c>
      <c r="AE479" s="133">
        <v>0.14199999999999999</v>
      </c>
      <c r="AF479" s="133">
        <v>4.03</v>
      </c>
      <c r="AG479" s="133">
        <v>4.5</v>
      </c>
      <c r="AH479" s="139">
        <v>1E-13</v>
      </c>
      <c r="AI479" s="136"/>
      <c r="AJ479" s="140">
        <f t="shared" si="42"/>
        <v>0</v>
      </c>
      <c r="AN479"/>
      <c r="AO479"/>
    </row>
    <row r="480" spans="1:41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40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1.1739999999999999</v>
      </c>
      <c r="K480" s="133">
        <v>0.34</v>
      </c>
      <c r="L480" s="133">
        <v>1.2552000000000001</v>
      </c>
      <c r="M480" s="133">
        <v>7.2549999999999999</v>
      </c>
      <c r="N480" s="133">
        <v>7.2549999999999999</v>
      </c>
      <c r="O480" s="133">
        <v>7.2549999999999999</v>
      </c>
      <c r="P480" s="133">
        <v>134.90600000000001</v>
      </c>
      <c r="Q480" s="133">
        <v>134.90600000000001</v>
      </c>
      <c r="R480" s="133">
        <v>134.90600000000001</v>
      </c>
      <c r="S480" s="133">
        <v>2.1</v>
      </c>
      <c r="T480" s="133">
        <v>2.1</v>
      </c>
      <c r="U480" s="133">
        <v>2.1</v>
      </c>
      <c r="V480" s="133">
        <v>15</v>
      </c>
      <c r="W480" s="133">
        <v>15</v>
      </c>
      <c r="X480" s="133">
        <v>15</v>
      </c>
      <c r="Y480" s="133">
        <f t="shared" si="43"/>
        <v>-0.2311</v>
      </c>
      <c r="Z480" s="133">
        <f t="shared" si="41"/>
        <v>-0.2311</v>
      </c>
      <c r="AA480" s="133">
        <f t="shared" si="41"/>
        <v>-0.2311</v>
      </c>
      <c r="AB480" s="133" t="s">
        <v>51</v>
      </c>
      <c r="AC480" s="133">
        <v>44.1</v>
      </c>
      <c r="AD480" s="133">
        <v>4.5187843755253608E-6</v>
      </c>
      <c r="AE480" s="133">
        <v>0.152</v>
      </c>
      <c r="AF480" s="133">
        <v>4.16</v>
      </c>
      <c r="AG480" s="133">
        <v>4.3</v>
      </c>
      <c r="AH480" s="139"/>
      <c r="AI480" s="136"/>
      <c r="AJ480" s="140">
        <f t="shared" si="42"/>
        <v>0</v>
      </c>
      <c r="AN480"/>
      <c r="AO480"/>
    </row>
    <row r="481" spans="1:41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40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1.1739999999999999</v>
      </c>
      <c r="K481" s="133">
        <v>0.34</v>
      </c>
      <c r="L481" s="133">
        <v>1.2552000000000001</v>
      </c>
      <c r="M481" s="133">
        <v>7.2549999999999999</v>
      </c>
      <c r="N481" s="133">
        <v>7.2549999999999999</v>
      </c>
      <c r="O481" s="133">
        <v>7.2549999999999999</v>
      </c>
      <c r="P481" s="133">
        <v>134.90600000000001</v>
      </c>
      <c r="Q481" s="133">
        <v>134.90600000000001</v>
      </c>
      <c r="R481" s="133">
        <v>134.90600000000001</v>
      </c>
      <c r="S481" s="133">
        <v>2.1</v>
      </c>
      <c r="T481" s="133">
        <v>2.1</v>
      </c>
      <c r="U481" s="133">
        <v>2.1</v>
      </c>
      <c r="V481" s="133">
        <v>15</v>
      </c>
      <c r="W481" s="133">
        <v>15</v>
      </c>
      <c r="X481" s="133">
        <v>15</v>
      </c>
      <c r="Y481" s="133">
        <f t="shared" si="43"/>
        <v>-0.2311</v>
      </c>
      <c r="Z481" s="133">
        <f t="shared" si="41"/>
        <v>-0.2311</v>
      </c>
      <c r="AA481" s="133">
        <f t="shared" si="41"/>
        <v>-0.2311</v>
      </c>
      <c r="AB481" s="133" t="s">
        <v>52</v>
      </c>
      <c r="AC481" s="133">
        <v>58.12</v>
      </c>
      <c r="AD481" s="133">
        <v>2.9135357642312415E-6</v>
      </c>
      <c r="AE481" s="133">
        <v>0.2</v>
      </c>
      <c r="AF481" s="133">
        <v>4.5199999999999996</v>
      </c>
      <c r="AG481" s="133">
        <v>4.5</v>
      </c>
      <c r="AH481" s="135"/>
      <c r="AI481" s="136"/>
      <c r="AJ481" s="140">
        <f t="shared" si="42"/>
        <v>0</v>
      </c>
      <c r="AN481"/>
      <c r="AO481"/>
    </row>
    <row r="482" spans="1:41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40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1.1739999999999999</v>
      </c>
      <c r="K482" s="133">
        <v>0.34</v>
      </c>
      <c r="L482" s="133">
        <v>1.2552000000000001</v>
      </c>
      <c r="M482" s="133">
        <v>7.2549999999999999</v>
      </c>
      <c r="N482" s="133">
        <v>7.2549999999999999</v>
      </c>
      <c r="O482" s="133">
        <v>7.2549999999999999</v>
      </c>
      <c r="P482" s="133">
        <v>134.90600000000001</v>
      </c>
      <c r="Q482" s="133">
        <v>134.90600000000001</v>
      </c>
      <c r="R482" s="133">
        <v>134.90600000000001</v>
      </c>
      <c r="S482" s="133">
        <v>2.1</v>
      </c>
      <c r="T482" s="133">
        <v>2.1</v>
      </c>
      <c r="U482" s="133">
        <v>2.1</v>
      </c>
      <c r="V482" s="133">
        <v>15</v>
      </c>
      <c r="W482" s="133">
        <v>15</v>
      </c>
      <c r="X482" s="133">
        <v>15</v>
      </c>
      <c r="Y482" s="133">
        <f t="shared" si="43"/>
        <v>-0.2311</v>
      </c>
      <c r="Z482" s="133">
        <f t="shared" si="41"/>
        <v>-0.2311</v>
      </c>
      <c r="AA482" s="133">
        <f t="shared" si="41"/>
        <v>-0.2311</v>
      </c>
      <c r="AB482" s="133" t="s">
        <v>58</v>
      </c>
      <c r="AC482" s="133">
        <v>58.12</v>
      </c>
      <c r="AD482" s="133">
        <v>3.1459786150702568E-6</v>
      </c>
      <c r="AE482" s="133">
        <v>0.183</v>
      </c>
      <c r="AF482" s="133">
        <v>4.8</v>
      </c>
      <c r="AG482" s="133">
        <v>4.42</v>
      </c>
      <c r="AH482" s="135"/>
      <c r="AI482" s="136"/>
      <c r="AJ482" s="140">
        <f t="shared" si="42"/>
        <v>0</v>
      </c>
      <c r="AN482"/>
      <c r="AO482"/>
    </row>
    <row r="483" spans="1:41" s="116" customFormat="1" x14ac:dyDescent="0.25">
      <c r="A483" s="111" t="s">
        <v>99</v>
      </c>
      <c r="B483" s="111"/>
      <c r="C483" s="112">
        <v>3.4390000000000001</v>
      </c>
      <c r="D483" s="112">
        <v>3.49</v>
      </c>
      <c r="E483" s="112">
        <f t="shared" si="40"/>
        <v>1.0148298924105845</v>
      </c>
      <c r="F483" s="112"/>
      <c r="G483" s="112">
        <v>2.125</v>
      </c>
      <c r="H483" s="112">
        <v>42927</v>
      </c>
      <c r="I483" s="112">
        <v>71</v>
      </c>
      <c r="J483" s="112">
        <v>1.4595</v>
      </c>
      <c r="K483" s="112">
        <v>0.34</v>
      </c>
      <c r="L483" s="112">
        <v>1.2552000000000001</v>
      </c>
      <c r="M483" s="112">
        <v>7.2549999999999999</v>
      </c>
      <c r="N483" s="112">
        <v>7.2549999999999999</v>
      </c>
      <c r="O483" s="112">
        <v>7.2549999999999999</v>
      </c>
      <c r="P483" s="112">
        <v>134.90600000000001</v>
      </c>
      <c r="Q483" s="112">
        <v>134.90600000000001</v>
      </c>
      <c r="R483" s="112">
        <v>134.90600000000001</v>
      </c>
      <c r="S483" s="112">
        <v>2.1</v>
      </c>
      <c r="T483" s="112">
        <v>2.1</v>
      </c>
      <c r="U483" s="112">
        <v>2.1</v>
      </c>
      <c r="V483" s="112">
        <v>15</v>
      </c>
      <c r="W483" s="112">
        <v>15</v>
      </c>
      <c r="X483" s="112">
        <v>15</v>
      </c>
      <c r="Y483" s="112">
        <v>-0.2162</v>
      </c>
      <c r="Z483" s="112">
        <v>-0.2162</v>
      </c>
      <c r="AA483" s="112">
        <v>-0.2162</v>
      </c>
      <c r="AB483" s="112" t="s">
        <v>42</v>
      </c>
      <c r="AC483" s="112">
        <v>4.0019999999999998</v>
      </c>
      <c r="AD483" s="113">
        <v>1.213598928416634E-4</v>
      </c>
      <c r="AE483" s="112">
        <v>-0.39</v>
      </c>
      <c r="AF483" s="112">
        <v>2.66</v>
      </c>
      <c r="AG483" s="112">
        <v>2.6</v>
      </c>
      <c r="AH483" s="122">
        <v>5.7000000000000001E-8</v>
      </c>
      <c r="AI483" s="114"/>
      <c r="AJ483" s="115">
        <f t="shared" si="42"/>
        <v>0</v>
      </c>
      <c r="AN483"/>
      <c r="AO483"/>
    </row>
    <row r="484" spans="1:41" s="116" customFormat="1" x14ac:dyDescent="0.25">
      <c r="A484" s="111" t="s">
        <v>99</v>
      </c>
      <c r="B484" s="111"/>
      <c r="C484" s="112">
        <v>3.4390000000000001</v>
      </c>
      <c r="D484" s="112">
        <v>3.5</v>
      </c>
      <c r="E484" s="112">
        <f t="shared" si="40"/>
        <v>1.0177377144518756</v>
      </c>
      <c r="F484" s="112"/>
      <c r="G484" s="112">
        <v>2.125</v>
      </c>
      <c r="H484" s="112">
        <v>42927</v>
      </c>
      <c r="I484" s="112">
        <v>71</v>
      </c>
      <c r="J484" s="112">
        <v>1.4595</v>
      </c>
      <c r="K484" s="112">
        <v>0.34</v>
      </c>
      <c r="L484" s="112">
        <v>1.2552000000000001</v>
      </c>
      <c r="M484" s="112">
        <v>7.2549999999999999</v>
      </c>
      <c r="N484" s="112">
        <v>7.2549999999999999</v>
      </c>
      <c r="O484" s="112">
        <v>7.2549999999999999</v>
      </c>
      <c r="P484" s="112">
        <v>134.90600000000001</v>
      </c>
      <c r="Q484" s="112">
        <v>134.90600000000001</v>
      </c>
      <c r="R484" s="112">
        <v>134.90600000000001</v>
      </c>
      <c r="S484" s="112">
        <v>2.1</v>
      </c>
      <c r="T484" s="112">
        <v>2.1</v>
      </c>
      <c r="U484" s="112">
        <v>2.1</v>
      </c>
      <c r="V484" s="112">
        <v>15</v>
      </c>
      <c r="W484" s="112">
        <v>15</v>
      </c>
      <c r="X484" s="112">
        <v>15</v>
      </c>
      <c r="Y484" s="112">
        <v>-0.2162</v>
      </c>
      <c r="Z484" s="112">
        <v>-0.2162</v>
      </c>
      <c r="AA484" s="112">
        <v>-0.2162</v>
      </c>
      <c r="AB484" s="112" t="s">
        <v>43</v>
      </c>
      <c r="AC484" s="112">
        <v>2.0099999999999998</v>
      </c>
      <c r="AD484" s="113">
        <v>1.0828692705685033E-4</v>
      </c>
      <c r="AE484" s="112">
        <v>-0.217</v>
      </c>
      <c r="AF484" s="112">
        <v>3.13</v>
      </c>
      <c r="AG484" s="112">
        <v>2.89</v>
      </c>
      <c r="AH484" s="122">
        <v>4.0000000000000001E-8</v>
      </c>
      <c r="AI484" s="114"/>
      <c r="AJ484" s="115">
        <f t="shared" si="42"/>
        <v>0</v>
      </c>
      <c r="AN484"/>
      <c r="AO484"/>
    </row>
    <row r="485" spans="1:41" s="116" customFormat="1" x14ac:dyDescent="0.25">
      <c r="A485" s="111" t="s">
        <v>99</v>
      </c>
      <c r="B485" s="111"/>
      <c r="C485" s="112">
        <v>3.4390000000000001</v>
      </c>
      <c r="D485" s="112">
        <v>3.53</v>
      </c>
      <c r="E485" s="112">
        <f t="shared" si="40"/>
        <v>1.0264611805757486</v>
      </c>
      <c r="F485" s="112"/>
      <c r="G485" s="112">
        <v>2.125</v>
      </c>
      <c r="H485" s="112">
        <v>42927</v>
      </c>
      <c r="I485" s="112">
        <v>71</v>
      </c>
      <c r="J485" s="112">
        <v>1.4595</v>
      </c>
      <c r="K485" s="112">
        <v>0.34</v>
      </c>
      <c r="L485" s="112">
        <v>1.2552000000000001</v>
      </c>
      <c r="M485" s="112">
        <v>7.2549999999999999</v>
      </c>
      <c r="N485" s="112">
        <v>7.2549999999999999</v>
      </c>
      <c r="O485" s="112">
        <v>7.2549999999999999</v>
      </c>
      <c r="P485" s="112">
        <v>134.90600000000001</v>
      </c>
      <c r="Q485" s="112">
        <v>134.90600000000001</v>
      </c>
      <c r="R485" s="112">
        <v>134.90600000000001</v>
      </c>
      <c r="S485" s="112">
        <v>2.1</v>
      </c>
      <c r="T485" s="112">
        <v>2.1</v>
      </c>
      <c r="U485" s="112">
        <v>2.1</v>
      </c>
      <c r="V485" s="112">
        <v>15</v>
      </c>
      <c r="W485" s="112">
        <v>15</v>
      </c>
      <c r="X485" s="112">
        <v>15</v>
      </c>
      <c r="Y485" s="112">
        <v>-0.2162</v>
      </c>
      <c r="Z485" s="112">
        <v>-0.2162</v>
      </c>
      <c r="AA485" s="112">
        <v>-0.2162</v>
      </c>
      <c r="AB485" s="112" t="s">
        <v>44</v>
      </c>
      <c r="AC485" s="112">
        <v>31.998999999999999</v>
      </c>
      <c r="AD485" s="113">
        <v>1.5402755908922099E-5</v>
      </c>
      <c r="AE485" s="112">
        <v>2.1999999999999999E-2</v>
      </c>
      <c r="AF485" s="112">
        <v>2.94</v>
      </c>
      <c r="AG485" s="112">
        <v>3.46</v>
      </c>
      <c r="AH485" s="122">
        <v>5.2000000000000002E-9</v>
      </c>
      <c r="AI485" s="114"/>
      <c r="AJ485" s="115">
        <f t="shared" si="42"/>
        <v>0</v>
      </c>
      <c r="AN485"/>
      <c r="AO485"/>
    </row>
    <row r="486" spans="1:41" s="116" customFormat="1" x14ac:dyDescent="0.25">
      <c r="A486" s="111" t="s">
        <v>99</v>
      </c>
      <c r="B486" s="111"/>
      <c r="C486" s="112">
        <v>3.4390000000000001</v>
      </c>
      <c r="D486" s="111">
        <v>3.47</v>
      </c>
      <c r="E486" s="112">
        <f t="shared" si="40"/>
        <v>1.0090142483280025</v>
      </c>
      <c r="F486" s="112"/>
      <c r="G486" s="112">
        <v>2.125</v>
      </c>
      <c r="H486" s="112">
        <v>42927</v>
      </c>
      <c r="I486" s="112">
        <v>71</v>
      </c>
      <c r="J486" s="112">
        <v>1.4595</v>
      </c>
      <c r="K486" s="112">
        <v>0.34</v>
      </c>
      <c r="L486" s="112">
        <v>1.2552000000000001</v>
      </c>
      <c r="M486" s="112">
        <v>7.2549999999999999</v>
      </c>
      <c r="N486" s="112">
        <v>7.2549999999999999</v>
      </c>
      <c r="O486" s="112">
        <v>7.2549999999999999</v>
      </c>
      <c r="P486" s="112">
        <v>134.90600000000001</v>
      </c>
      <c r="Q486" s="112">
        <v>134.90600000000001</v>
      </c>
      <c r="R486" s="112">
        <v>134.90600000000001</v>
      </c>
      <c r="S486" s="112">
        <v>2.1</v>
      </c>
      <c r="T486" s="112">
        <v>2.1</v>
      </c>
      <c r="U486" s="112">
        <v>2.1</v>
      </c>
      <c r="V486" s="112">
        <v>15</v>
      </c>
      <c r="W486" s="112">
        <v>15</v>
      </c>
      <c r="X486" s="112">
        <v>15</v>
      </c>
      <c r="Y486" s="112">
        <v>-0.2162</v>
      </c>
      <c r="Z486" s="112">
        <v>-0.2162</v>
      </c>
      <c r="AA486" s="112">
        <v>-0.2162</v>
      </c>
      <c r="AB486" s="112" t="s">
        <v>45</v>
      </c>
      <c r="AC486" s="112">
        <v>44.01</v>
      </c>
      <c r="AD486" s="113">
        <v>8.9625087063364713E-6</v>
      </c>
      <c r="AE486" s="112">
        <v>0.22500000000000001</v>
      </c>
      <c r="AF486" s="112">
        <v>3.24</v>
      </c>
      <c r="AG486" s="112">
        <v>3.3</v>
      </c>
      <c r="AH486" s="122">
        <v>4.0000000000000002E-9</v>
      </c>
      <c r="AI486" s="114"/>
      <c r="AJ486" s="115">
        <f t="shared" si="42"/>
        <v>0</v>
      </c>
      <c r="AN486"/>
      <c r="AO486"/>
    </row>
    <row r="487" spans="1:41" s="116" customFormat="1" x14ac:dyDescent="0.25">
      <c r="A487" s="111" t="s">
        <v>99</v>
      </c>
      <c r="B487" s="111"/>
      <c r="C487" s="112">
        <v>3.4390000000000001</v>
      </c>
      <c r="D487" s="111">
        <v>3.54</v>
      </c>
      <c r="E487" s="112">
        <f t="shared" si="40"/>
        <v>1.0293690026170399</v>
      </c>
      <c r="F487" s="112"/>
      <c r="G487" s="112">
        <v>2.125</v>
      </c>
      <c r="H487" s="112">
        <v>42927</v>
      </c>
      <c r="I487" s="112">
        <v>71</v>
      </c>
      <c r="J487" s="112">
        <v>1.4595</v>
      </c>
      <c r="K487" s="112">
        <v>0.34</v>
      </c>
      <c r="L487" s="112">
        <v>1.2552000000000001</v>
      </c>
      <c r="M487" s="112">
        <v>7.2549999999999999</v>
      </c>
      <c r="N487" s="112">
        <v>7.2549999999999999</v>
      </c>
      <c r="O487" s="112">
        <v>7.2549999999999999</v>
      </c>
      <c r="P487" s="112">
        <v>134.90600000000001</v>
      </c>
      <c r="Q487" s="112">
        <v>134.90600000000001</v>
      </c>
      <c r="R487" s="112">
        <v>134.90600000000001</v>
      </c>
      <c r="S487" s="112">
        <v>2.1</v>
      </c>
      <c r="T487" s="112">
        <v>2.1</v>
      </c>
      <c r="U487" s="112">
        <v>2.1</v>
      </c>
      <c r="V487" s="112">
        <v>15</v>
      </c>
      <c r="W487" s="112">
        <v>15</v>
      </c>
      <c r="X487" s="112">
        <v>15</v>
      </c>
      <c r="Y487" s="112">
        <v>-0.2162</v>
      </c>
      <c r="Z487" s="112">
        <v>-0.2162</v>
      </c>
      <c r="AA487" s="112">
        <v>-0.2162</v>
      </c>
      <c r="AB487" s="112" t="s">
        <v>46</v>
      </c>
      <c r="AC487" s="112">
        <v>28</v>
      </c>
      <c r="AD487" s="113">
        <v>1.4859953853764374E-5</v>
      </c>
      <c r="AE487" s="112">
        <v>3.6999999999999998E-2</v>
      </c>
      <c r="AF487" s="112">
        <v>3.13</v>
      </c>
      <c r="AG487" s="112">
        <v>3.64</v>
      </c>
      <c r="AH487" s="129">
        <v>2.7999999999999998E-9</v>
      </c>
      <c r="AI487" s="114"/>
      <c r="AJ487" s="115">
        <f t="shared" si="42"/>
        <v>0</v>
      </c>
      <c r="AN487"/>
      <c r="AO487"/>
    </row>
    <row r="488" spans="1:41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40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1.4595</v>
      </c>
      <c r="K488" s="112">
        <v>0.34</v>
      </c>
      <c r="L488" s="112">
        <v>1.2552000000000001</v>
      </c>
      <c r="M488" s="112">
        <v>7.2549999999999999</v>
      </c>
      <c r="N488" s="112">
        <v>7.2549999999999999</v>
      </c>
      <c r="O488" s="112">
        <v>7.2549999999999999</v>
      </c>
      <c r="P488" s="112">
        <v>134.90600000000001</v>
      </c>
      <c r="Q488" s="112">
        <v>134.90600000000001</v>
      </c>
      <c r="R488" s="112">
        <v>134.90600000000001</v>
      </c>
      <c r="S488" s="112">
        <v>2.1</v>
      </c>
      <c r="T488" s="112">
        <v>2.1</v>
      </c>
      <c r="U488" s="112">
        <v>2.1</v>
      </c>
      <c r="V488" s="112">
        <v>15</v>
      </c>
      <c r="W488" s="112">
        <v>15</v>
      </c>
      <c r="X488" s="112">
        <v>15</v>
      </c>
      <c r="Y488" s="112">
        <v>-0.2162</v>
      </c>
      <c r="Z488" s="112">
        <v>-0.2162</v>
      </c>
      <c r="AA488" s="112">
        <v>-0.2162</v>
      </c>
      <c r="AB488" s="112" t="s">
        <v>47</v>
      </c>
      <c r="AC488" s="112">
        <v>16.04</v>
      </c>
      <c r="AD488" s="113">
        <v>1.6328551327402565E-5</v>
      </c>
      <c r="AE488" s="112">
        <v>1.0999999999999999E-2</v>
      </c>
      <c r="AF488" s="112">
        <v>3.25</v>
      </c>
      <c r="AG488" s="112">
        <v>3.8</v>
      </c>
      <c r="AH488" s="129">
        <v>6.5000000000000003E-10</v>
      </c>
      <c r="AI488" s="114"/>
      <c r="AJ488" s="115">
        <f t="shared" si="42"/>
        <v>0</v>
      </c>
      <c r="AN488"/>
      <c r="AO488"/>
    </row>
    <row r="489" spans="1:41" s="116" customFormat="1" x14ac:dyDescent="0.25">
      <c r="A489" s="111" t="s">
        <v>99</v>
      </c>
      <c r="B489" s="111"/>
      <c r="C489" s="112">
        <v>3.4390000000000001</v>
      </c>
      <c r="D489" s="111">
        <v>3.66</v>
      </c>
      <c r="E489" s="112">
        <f t="shared" si="40"/>
        <v>1.0642628671125327</v>
      </c>
      <c r="F489" s="112"/>
      <c r="G489" s="112">
        <v>2.125</v>
      </c>
      <c r="H489" s="112">
        <v>42927</v>
      </c>
      <c r="I489" s="112">
        <v>71</v>
      </c>
      <c r="J489" s="112">
        <v>1.4595</v>
      </c>
      <c r="K489" s="112">
        <v>0.34</v>
      </c>
      <c r="L489" s="112">
        <v>1.2552000000000001</v>
      </c>
      <c r="M489" s="112">
        <v>7.2549999999999999</v>
      </c>
      <c r="N489" s="112">
        <v>7.2549999999999999</v>
      </c>
      <c r="O489" s="112">
        <v>7.2549999999999999</v>
      </c>
      <c r="P489" s="112">
        <v>134.90600000000001</v>
      </c>
      <c r="Q489" s="112">
        <v>134.90600000000001</v>
      </c>
      <c r="R489" s="112">
        <v>134.90600000000001</v>
      </c>
      <c r="S489" s="112">
        <v>2.1</v>
      </c>
      <c r="T489" s="112">
        <v>2.1</v>
      </c>
      <c r="U489" s="112">
        <v>2.1</v>
      </c>
      <c r="V489" s="112">
        <v>15</v>
      </c>
      <c r="W489" s="112">
        <v>15</v>
      </c>
      <c r="X489" s="112">
        <v>15</v>
      </c>
      <c r="Y489" s="112">
        <v>-0.2162</v>
      </c>
      <c r="Z489" s="112">
        <v>-0.2162</v>
      </c>
      <c r="AA489" s="112">
        <v>-0.2162</v>
      </c>
      <c r="AB489" s="112" t="s">
        <v>48</v>
      </c>
      <c r="AC489" s="112">
        <v>28.05</v>
      </c>
      <c r="AD489" s="112">
        <v>8.597859657763983E-6</v>
      </c>
      <c r="AE489" s="112">
        <v>8.6999999999999994E-2</v>
      </c>
      <c r="AF489" s="112">
        <v>3.59</v>
      </c>
      <c r="AG489" s="112">
        <v>3.9</v>
      </c>
      <c r="AH489" s="129">
        <v>7.5999999999999996E-11</v>
      </c>
      <c r="AI489" s="114"/>
      <c r="AJ489" s="117">
        <f t="shared" si="42"/>
        <v>0</v>
      </c>
      <c r="AN489"/>
      <c r="AO489"/>
    </row>
    <row r="490" spans="1:41" s="116" customFormat="1" x14ac:dyDescent="0.25">
      <c r="A490" s="111" t="s">
        <v>99</v>
      </c>
      <c r="B490" s="111"/>
      <c r="C490" s="112">
        <v>3.4390000000000001</v>
      </c>
      <c r="D490" s="111">
        <v>3.67</v>
      </c>
      <c r="E490" s="112">
        <f t="shared" si="40"/>
        <v>1.0671706891538237</v>
      </c>
      <c r="F490" s="112"/>
      <c r="G490" s="112">
        <v>2.125</v>
      </c>
      <c r="H490" s="112">
        <v>42927</v>
      </c>
      <c r="I490" s="112">
        <v>71</v>
      </c>
      <c r="J490" s="112">
        <v>1.4595</v>
      </c>
      <c r="K490" s="112">
        <v>0.34</v>
      </c>
      <c r="L490" s="112">
        <v>1.2552000000000001</v>
      </c>
      <c r="M490" s="112">
        <v>7.2549999999999999</v>
      </c>
      <c r="N490" s="112">
        <v>7.2549999999999999</v>
      </c>
      <c r="O490" s="112">
        <v>7.2549999999999999</v>
      </c>
      <c r="P490" s="112">
        <v>134.90600000000001</v>
      </c>
      <c r="Q490" s="112">
        <v>134.90600000000001</v>
      </c>
      <c r="R490" s="112">
        <v>134.90600000000001</v>
      </c>
      <c r="S490" s="112">
        <v>2.1</v>
      </c>
      <c r="T490" s="112">
        <v>2.1</v>
      </c>
      <c r="U490" s="112">
        <v>2.1</v>
      </c>
      <c r="V490" s="112">
        <v>15</v>
      </c>
      <c r="W490" s="112">
        <v>15</v>
      </c>
      <c r="X490" s="112">
        <v>15</v>
      </c>
      <c r="Y490" s="112">
        <v>-0.2162</v>
      </c>
      <c r="Z490" s="112">
        <v>-0.2162</v>
      </c>
      <c r="AA490" s="112">
        <v>-0.2162</v>
      </c>
      <c r="AB490" s="112" t="s">
        <v>49</v>
      </c>
      <c r="AC490" s="112">
        <v>30.07</v>
      </c>
      <c r="AD490" s="112">
        <v>7.4674534117532306E-6</v>
      </c>
      <c r="AE490" s="112">
        <v>9.9000000000000005E-2</v>
      </c>
      <c r="AF490" s="112">
        <v>3.72</v>
      </c>
      <c r="AG490" s="112">
        <v>4</v>
      </c>
      <c r="AH490" s="129">
        <v>2.7E-11</v>
      </c>
      <c r="AI490" s="114"/>
      <c r="AJ490" s="117">
        <f t="shared" si="42"/>
        <v>0</v>
      </c>
      <c r="AN490"/>
      <c r="AO490"/>
    </row>
    <row r="491" spans="1:41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40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1.4595</v>
      </c>
      <c r="K491" s="112">
        <v>0.34</v>
      </c>
      <c r="L491" s="112">
        <v>1.2552000000000001</v>
      </c>
      <c r="M491" s="112">
        <v>7.2549999999999999</v>
      </c>
      <c r="N491" s="112">
        <v>7.2549999999999999</v>
      </c>
      <c r="O491" s="112">
        <v>7.2549999999999999</v>
      </c>
      <c r="P491" s="112">
        <v>134.90600000000001</v>
      </c>
      <c r="Q491" s="112">
        <v>134.90600000000001</v>
      </c>
      <c r="R491" s="112">
        <v>134.90600000000001</v>
      </c>
      <c r="S491" s="112">
        <v>2.1</v>
      </c>
      <c r="T491" s="112">
        <v>2.1</v>
      </c>
      <c r="U491" s="112">
        <v>2.1</v>
      </c>
      <c r="V491" s="112">
        <v>15</v>
      </c>
      <c r="W491" s="112">
        <v>15</v>
      </c>
      <c r="X491" s="112">
        <v>15</v>
      </c>
      <c r="Y491" s="112">
        <v>-0.2162</v>
      </c>
      <c r="Z491" s="112">
        <v>-0.2162</v>
      </c>
      <c r="AA491" s="112">
        <v>-0.2162</v>
      </c>
      <c r="AB491" s="112" t="s">
        <v>50</v>
      </c>
      <c r="AC491" s="112">
        <v>42.08</v>
      </c>
      <c r="AD491" s="112">
        <v>4.9578486170417476E-6</v>
      </c>
      <c r="AE491" s="112">
        <v>0.14199999999999999</v>
      </c>
      <c r="AF491" s="112">
        <v>4.03</v>
      </c>
      <c r="AG491" s="112">
        <v>4.5</v>
      </c>
      <c r="AH491" s="129">
        <v>2.7500000000000002E-12</v>
      </c>
      <c r="AI491" s="114"/>
      <c r="AJ491" s="117">
        <f t="shared" si="42"/>
        <v>0</v>
      </c>
      <c r="AN491"/>
      <c r="AO491"/>
    </row>
    <row r="492" spans="1:41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40"/>
        <v>0</v>
      </c>
      <c r="F492" s="112"/>
      <c r="G492" s="112">
        <v>2.125</v>
      </c>
      <c r="H492" s="112">
        <v>42927</v>
      </c>
      <c r="I492" s="112">
        <v>71</v>
      </c>
      <c r="J492" s="112">
        <v>1.4595</v>
      </c>
      <c r="K492" s="112">
        <v>0.34</v>
      </c>
      <c r="L492" s="112">
        <v>1.2552000000000001</v>
      </c>
      <c r="M492" s="112">
        <v>7.2549999999999999</v>
      </c>
      <c r="N492" s="112">
        <v>7.2549999999999999</v>
      </c>
      <c r="O492" s="112">
        <v>7.2549999999999999</v>
      </c>
      <c r="P492" s="112">
        <v>134.90600000000001</v>
      </c>
      <c r="Q492" s="112">
        <v>134.90600000000001</v>
      </c>
      <c r="R492" s="112">
        <v>134.90600000000001</v>
      </c>
      <c r="S492" s="112">
        <v>2.1</v>
      </c>
      <c r="T492" s="112">
        <v>2.1</v>
      </c>
      <c r="U492" s="112">
        <v>2.1</v>
      </c>
      <c r="V492" s="112">
        <v>15</v>
      </c>
      <c r="W492" s="112">
        <v>15</v>
      </c>
      <c r="X492" s="112">
        <v>15</v>
      </c>
      <c r="Y492" s="112">
        <v>-0.2162</v>
      </c>
      <c r="Z492" s="112">
        <v>-0.2162</v>
      </c>
      <c r="AA492" s="112">
        <v>-0.2162</v>
      </c>
      <c r="AB492" s="112" t="s">
        <v>51</v>
      </c>
      <c r="AC492" s="112">
        <v>44.1</v>
      </c>
      <c r="AD492" s="112">
        <v>4.5187843755253608E-6</v>
      </c>
      <c r="AE492" s="112">
        <v>0.152</v>
      </c>
      <c r="AF492" s="112">
        <v>4.16</v>
      </c>
      <c r="AG492" s="112">
        <v>4.3</v>
      </c>
      <c r="AH492" s="129"/>
      <c r="AI492" s="114"/>
      <c r="AJ492" s="117">
        <f t="shared" si="42"/>
        <v>0</v>
      </c>
      <c r="AN492"/>
      <c r="AO492"/>
    </row>
    <row r="493" spans="1:41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40"/>
        <v>0</v>
      </c>
      <c r="F493" s="112"/>
      <c r="G493" s="112">
        <v>2.125</v>
      </c>
      <c r="H493" s="112">
        <v>42927</v>
      </c>
      <c r="I493" s="112">
        <v>71</v>
      </c>
      <c r="J493" s="112">
        <v>1.4595</v>
      </c>
      <c r="K493" s="112">
        <v>0.34</v>
      </c>
      <c r="L493" s="112">
        <v>1.2552000000000001</v>
      </c>
      <c r="M493" s="112">
        <v>7.2549999999999999</v>
      </c>
      <c r="N493" s="112">
        <v>7.2549999999999999</v>
      </c>
      <c r="O493" s="112">
        <v>7.2549999999999999</v>
      </c>
      <c r="P493" s="112">
        <v>134.90600000000001</v>
      </c>
      <c r="Q493" s="112">
        <v>134.90600000000001</v>
      </c>
      <c r="R493" s="112">
        <v>134.90600000000001</v>
      </c>
      <c r="S493" s="112">
        <v>2.1</v>
      </c>
      <c r="T493" s="112">
        <v>2.1</v>
      </c>
      <c r="U493" s="112">
        <v>2.1</v>
      </c>
      <c r="V493" s="112">
        <v>15</v>
      </c>
      <c r="W493" s="112">
        <v>15</v>
      </c>
      <c r="X493" s="112">
        <v>15</v>
      </c>
      <c r="Y493" s="112">
        <v>-0.2162</v>
      </c>
      <c r="Z493" s="112">
        <v>-0.2162</v>
      </c>
      <c r="AA493" s="112">
        <v>-0.2162</v>
      </c>
      <c r="AB493" s="112" t="s">
        <v>52</v>
      </c>
      <c r="AC493" s="112">
        <v>58.12</v>
      </c>
      <c r="AD493" s="112">
        <v>2.9135357642312415E-6</v>
      </c>
      <c r="AE493" s="112">
        <v>0.2</v>
      </c>
      <c r="AF493" s="112">
        <v>4.5199999999999996</v>
      </c>
      <c r="AG493" s="112">
        <v>4.5</v>
      </c>
      <c r="AH493" s="122"/>
      <c r="AI493" s="114"/>
      <c r="AJ493" s="117">
        <f t="shared" si="42"/>
        <v>0</v>
      </c>
      <c r="AN493"/>
      <c r="AO493"/>
    </row>
    <row r="494" spans="1:41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40"/>
        <v>0</v>
      </c>
      <c r="F494" s="112"/>
      <c r="G494" s="112">
        <v>2.125</v>
      </c>
      <c r="H494" s="112">
        <v>42927</v>
      </c>
      <c r="I494" s="112">
        <v>71</v>
      </c>
      <c r="J494" s="112">
        <v>1.4595</v>
      </c>
      <c r="K494" s="112">
        <v>0.34</v>
      </c>
      <c r="L494" s="112">
        <v>1.2552000000000001</v>
      </c>
      <c r="M494" s="112">
        <v>7.2549999999999999</v>
      </c>
      <c r="N494" s="112">
        <v>7.2549999999999999</v>
      </c>
      <c r="O494" s="112">
        <v>7.2549999999999999</v>
      </c>
      <c r="P494" s="112">
        <v>134.90600000000001</v>
      </c>
      <c r="Q494" s="112">
        <v>134.90600000000001</v>
      </c>
      <c r="R494" s="112">
        <v>134.90600000000001</v>
      </c>
      <c r="S494" s="112">
        <v>2.1</v>
      </c>
      <c r="T494" s="112">
        <v>2.1</v>
      </c>
      <c r="U494" s="112">
        <v>2.1</v>
      </c>
      <c r="V494" s="112">
        <v>15</v>
      </c>
      <c r="W494" s="112">
        <v>15</v>
      </c>
      <c r="X494" s="112">
        <v>15</v>
      </c>
      <c r="Y494" s="112">
        <v>-0.2162</v>
      </c>
      <c r="Z494" s="112">
        <v>-0.2162</v>
      </c>
      <c r="AA494" s="112">
        <v>-0.2162</v>
      </c>
      <c r="AB494" s="112" t="s">
        <v>58</v>
      </c>
      <c r="AC494" s="112">
        <v>58.12</v>
      </c>
      <c r="AD494" s="112">
        <v>3.1459786150702568E-6</v>
      </c>
      <c r="AE494" s="112">
        <v>0.183</v>
      </c>
      <c r="AF494" s="112">
        <v>4.8</v>
      </c>
      <c r="AG494" s="112">
        <v>4.42</v>
      </c>
      <c r="AH494" s="122"/>
      <c r="AI494" s="114"/>
      <c r="AJ494" s="117">
        <f t="shared" si="42"/>
        <v>0</v>
      </c>
      <c r="AN494"/>
      <c r="AO494"/>
    </row>
    <row r="495" spans="1:41" s="94" customFormat="1" x14ac:dyDescent="0.25">
      <c r="A495" s="87" t="s">
        <v>100</v>
      </c>
      <c r="B495" s="87"/>
      <c r="C495" s="88">
        <v>1.96</v>
      </c>
      <c r="D495" s="88"/>
      <c r="E495" s="88">
        <f t="shared" si="40"/>
        <v>0</v>
      </c>
      <c r="F495" s="88"/>
      <c r="G495" s="88">
        <v>1.738</v>
      </c>
      <c r="H495" s="88">
        <v>60023</v>
      </c>
      <c r="I495" s="88">
        <v>41</v>
      </c>
      <c r="J495" s="88">
        <v>1.6282000000000001</v>
      </c>
      <c r="K495" s="88">
        <v>0.25</v>
      </c>
      <c r="L495" s="88">
        <v>6.2700000000000006E-2</v>
      </c>
      <c r="M495" s="88">
        <v>5.75</v>
      </c>
      <c r="N495" s="88">
        <v>5.75</v>
      </c>
      <c r="O495" s="88">
        <v>7.3079999999999998</v>
      </c>
      <c r="P495" s="88">
        <v>81</v>
      </c>
      <c r="Q495" s="88">
        <v>81</v>
      </c>
      <c r="R495" s="32">
        <v>117</v>
      </c>
      <c r="S495" s="88">
        <v>2.1</v>
      </c>
      <c r="T495" s="88">
        <v>2.1</v>
      </c>
      <c r="U495" s="88">
        <v>2.1059999999999999</v>
      </c>
      <c r="V495" s="88">
        <v>15</v>
      </c>
      <c r="W495" s="88">
        <v>15</v>
      </c>
      <c r="X495" s="88">
        <v>126.9</v>
      </c>
      <c r="Y495" s="88">
        <v>-0.20849999999999999</v>
      </c>
      <c r="Z495" s="88">
        <v>-0.20849999999999999</v>
      </c>
      <c r="AA495" s="88">
        <v>-0.21560000000000001</v>
      </c>
      <c r="AB495" s="88" t="s">
        <v>42</v>
      </c>
      <c r="AC495" s="88">
        <v>4.0019999999999998</v>
      </c>
      <c r="AD495" s="89">
        <v>1.213598928416634E-4</v>
      </c>
      <c r="AE495" s="88">
        <v>-0.39</v>
      </c>
      <c r="AF495" s="88">
        <v>2.66</v>
      </c>
      <c r="AG495" s="88">
        <v>2.6</v>
      </c>
      <c r="AH495" s="120"/>
      <c r="AI495" s="90"/>
      <c r="AJ495" s="91">
        <f t="shared" si="42"/>
        <v>0</v>
      </c>
      <c r="AN495"/>
      <c r="AO495"/>
    </row>
    <row r="496" spans="1:41" s="94" customFormat="1" x14ac:dyDescent="0.25">
      <c r="A496" s="87" t="s">
        <v>100</v>
      </c>
      <c r="B496" s="87"/>
      <c r="C496" s="88">
        <v>1.96</v>
      </c>
      <c r="D496" s="88"/>
      <c r="E496" s="88">
        <f t="shared" si="40"/>
        <v>0</v>
      </c>
      <c r="F496" s="88"/>
      <c r="G496" s="88">
        <v>1.738</v>
      </c>
      <c r="H496" s="88">
        <v>60023</v>
      </c>
      <c r="I496" s="88">
        <v>41</v>
      </c>
      <c r="J496" s="88">
        <v>1.6282000000000001</v>
      </c>
      <c r="K496" s="88">
        <v>0.25</v>
      </c>
      <c r="L496" s="88">
        <v>6.2700000000000006E-2</v>
      </c>
      <c r="M496" s="88">
        <v>5.75</v>
      </c>
      <c r="N496" s="88">
        <v>5.75</v>
      </c>
      <c r="O496" s="88">
        <v>7.3079999999999998</v>
      </c>
      <c r="P496" s="88">
        <v>81</v>
      </c>
      <c r="Q496" s="88">
        <v>81</v>
      </c>
      <c r="R496" s="32">
        <v>117</v>
      </c>
      <c r="S496" s="88">
        <v>2.1</v>
      </c>
      <c r="T496" s="88">
        <v>2.1</v>
      </c>
      <c r="U496" s="88">
        <v>2.1059999999999999</v>
      </c>
      <c r="V496" s="88">
        <v>15</v>
      </c>
      <c r="W496" s="88">
        <v>15</v>
      </c>
      <c r="X496" s="88">
        <v>126.9</v>
      </c>
      <c r="Y496" s="88">
        <v>-0.20849999999999999</v>
      </c>
      <c r="Z496" s="88">
        <v>-0.20849999999999999</v>
      </c>
      <c r="AA496" s="88">
        <v>-0.21560000000000001</v>
      </c>
      <c r="AB496" s="88" t="s">
        <v>43</v>
      </c>
      <c r="AC496" s="88">
        <v>2.0099999999999998</v>
      </c>
      <c r="AD496" s="89">
        <v>1.0828692705685033E-4</v>
      </c>
      <c r="AE496" s="88">
        <v>-0.217</v>
      </c>
      <c r="AF496" s="88">
        <v>3.13</v>
      </c>
      <c r="AG496" s="88">
        <v>2.89</v>
      </c>
      <c r="AH496" s="120"/>
      <c r="AI496" s="90"/>
      <c r="AJ496" s="91">
        <f t="shared" si="42"/>
        <v>0</v>
      </c>
      <c r="AN496"/>
      <c r="AO496"/>
    </row>
    <row r="497" spans="1:41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40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1.6282000000000001</v>
      </c>
      <c r="K497" s="88">
        <v>0.25</v>
      </c>
      <c r="L497" s="88">
        <v>6.2700000000000006E-2</v>
      </c>
      <c r="M497" s="88">
        <v>5.75</v>
      </c>
      <c r="N497" s="88">
        <v>5.75</v>
      </c>
      <c r="O497" s="88">
        <v>7.3079999999999998</v>
      </c>
      <c r="P497" s="88">
        <v>81</v>
      </c>
      <c r="Q497" s="88">
        <v>81</v>
      </c>
      <c r="R497" s="32">
        <v>117</v>
      </c>
      <c r="S497" s="88">
        <v>2.1</v>
      </c>
      <c r="T497" s="88">
        <v>2.1</v>
      </c>
      <c r="U497" s="88">
        <v>2.1059999999999999</v>
      </c>
      <c r="V497" s="88">
        <v>15</v>
      </c>
      <c r="W497" s="88">
        <v>15</v>
      </c>
      <c r="X497" s="88">
        <v>126.9</v>
      </c>
      <c r="Y497" s="88">
        <v>-0.20849999999999999</v>
      </c>
      <c r="Z497" s="88">
        <v>-0.20849999999999999</v>
      </c>
      <c r="AA497" s="88">
        <v>-0.21560000000000001</v>
      </c>
      <c r="AB497" s="88" t="s">
        <v>44</v>
      </c>
      <c r="AC497" s="88">
        <v>31.998999999999999</v>
      </c>
      <c r="AD497" s="89">
        <v>1.5402755908922099E-5</v>
      </c>
      <c r="AE497" s="88">
        <v>2.1999999999999999E-2</v>
      </c>
      <c r="AF497" s="88">
        <v>2.94</v>
      </c>
      <c r="AG497" s="88">
        <v>3.46</v>
      </c>
      <c r="AH497" s="120">
        <v>7.0000000000000003E-17</v>
      </c>
      <c r="AI497" s="90"/>
      <c r="AJ497" s="91">
        <f t="shared" si="42"/>
        <v>0</v>
      </c>
      <c r="AN497"/>
      <c r="AO497"/>
    </row>
    <row r="498" spans="1:41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40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1.6282000000000001</v>
      </c>
      <c r="K498" s="88">
        <v>0.25</v>
      </c>
      <c r="L498" s="88">
        <v>6.2700000000000006E-2</v>
      </c>
      <c r="M498" s="88">
        <v>5.75</v>
      </c>
      <c r="N498" s="88">
        <v>5.75</v>
      </c>
      <c r="O498" s="88">
        <v>7.3079999999999998</v>
      </c>
      <c r="P498" s="88">
        <v>81</v>
      </c>
      <c r="Q498" s="88">
        <v>81</v>
      </c>
      <c r="R498" s="32">
        <v>117</v>
      </c>
      <c r="S498" s="88">
        <v>2.1</v>
      </c>
      <c r="T498" s="88">
        <v>2.1</v>
      </c>
      <c r="U498" s="88">
        <v>2.1059999999999999</v>
      </c>
      <c r="V498" s="88">
        <v>15</v>
      </c>
      <c r="W498" s="88">
        <v>15</v>
      </c>
      <c r="X498" s="88">
        <v>126.9</v>
      </c>
      <c r="Y498" s="88">
        <v>-0.20849999999999999</v>
      </c>
      <c r="Z498" s="88">
        <v>-0.20849999999999999</v>
      </c>
      <c r="AA498" s="88">
        <v>-0.21560000000000001</v>
      </c>
      <c r="AB498" s="88" t="s">
        <v>45</v>
      </c>
      <c r="AC498" s="88">
        <v>44.01</v>
      </c>
      <c r="AD498" s="89">
        <v>8.9625087063364713E-6</v>
      </c>
      <c r="AE498" s="88">
        <v>0.22500000000000001</v>
      </c>
      <c r="AF498" s="88">
        <v>3.24</v>
      </c>
      <c r="AG498" s="88">
        <v>3.3</v>
      </c>
      <c r="AH498" s="120">
        <v>3.8099999999999999E-17</v>
      </c>
      <c r="AI498" s="90"/>
      <c r="AJ498" s="91">
        <f t="shared" si="42"/>
        <v>0</v>
      </c>
      <c r="AN498"/>
      <c r="AO498"/>
    </row>
    <row r="499" spans="1:41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40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1.6282000000000001</v>
      </c>
      <c r="K499" s="88">
        <v>0.25</v>
      </c>
      <c r="L499" s="88">
        <v>6.2700000000000006E-2</v>
      </c>
      <c r="M499" s="88">
        <v>5.75</v>
      </c>
      <c r="N499" s="88">
        <v>5.75</v>
      </c>
      <c r="O499" s="88">
        <v>7.3079999999999998</v>
      </c>
      <c r="P499" s="88">
        <v>81</v>
      </c>
      <c r="Q499" s="88">
        <v>81</v>
      </c>
      <c r="R499" s="32">
        <v>117</v>
      </c>
      <c r="S499" s="88">
        <v>2.1</v>
      </c>
      <c r="T499" s="88">
        <v>2.1</v>
      </c>
      <c r="U499" s="88">
        <v>2.1059999999999999</v>
      </c>
      <c r="V499" s="88">
        <v>15</v>
      </c>
      <c r="W499" s="88">
        <v>15</v>
      </c>
      <c r="X499" s="88">
        <v>126.9</v>
      </c>
      <c r="Y499" s="88">
        <v>-0.20849999999999999</v>
      </c>
      <c r="Z499" s="88">
        <v>-0.20849999999999999</v>
      </c>
      <c r="AA499" s="88">
        <v>-0.21560000000000001</v>
      </c>
      <c r="AB499" s="88" t="s">
        <v>46</v>
      </c>
      <c r="AC499" s="88">
        <v>28</v>
      </c>
      <c r="AD499" s="89">
        <v>1.4859953853764374E-5</v>
      </c>
      <c r="AE499" s="88">
        <v>3.6999999999999998E-2</v>
      </c>
      <c r="AF499" s="88">
        <v>3.13</v>
      </c>
      <c r="AG499" s="88">
        <v>3.64</v>
      </c>
      <c r="AH499" s="127">
        <v>4.5299999999999999E-20</v>
      </c>
      <c r="AI499" s="90"/>
      <c r="AJ499" s="91">
        <f t="shared" si="42"/>
        <v>0</v>
      </c>
      <c r="AN499"/>
      <c r="AO499"/>
    </row>
    <row r="500" spans="1:41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40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1.6282000000000001</v>
      </c>
      <c r="K500" s="88">
        <v>0.25</v>
      </c>
      <c r="L500" s="88">
        <v>6.2700000000000006E-2</v>
      </c>
      <c r="M500" s="88">
        <v>5.75</v>
      </c>
      <c r="N500" s="88">
        <v>5.75</v>
      </c>
      <c r="O500" s="88">
        <v>7.3079999999999998</v>
      </c>
      <c r="P500" s="88">
        <v>81</v>
      </c>
      <c r="Q500" s="88">
        <v>81</v>
      </c>
      <c r="R500" s="32">
        <v>117</v>
      </c>
      <c r="S500" s="88">
        <v>2.1</v>
      </c>
      <c r="T500" s="88">
        <v>2.1</v>
      </c>
      <c r="U500" s="88">
        <v>2.1059999999999999</v>
      </c>
      <c r="V500" s="88">
        <v>15</v>
      </c>
      <c r="W500" s="88">
        <v>15</v>
      </c>
      <c r="X500" s="88">
        <v>126.9</v>
      </c>
      <c r="Y500" s="88">
        <v>-0.20849999999999999</v>
      </c>
      <c r="Z500" s="88">
        <v>-0.20849999999999999</v>
      </c>
      <c r="AA500" s="88">
        <v>-0.21560000000000001</v>
      </c>
      <c r="AB500" s="88" t="s">
        <v>47</v>
      </c>
      <c r="AC500" s="88">
        <v>16.04</v>
      </c>
      <c r="AD500" s="89">
        <v>1.6328551327402565E-5</v>
      </c>
      <c r="AE500" s="88">
        <v>1.0999999999999999E-2</v>
      </c>
      <c r="AF500" s="88">
        <v>3.25</v>
      </c>
      <c r="AG500" s="88">
        <v>3.8</v>
      </c>
      <c r="AH500" s="127">
        <v>1.94E-25</v>
      </c>
      <c r="AI500" s="90"/>
      <c r="AJ500" s="91">
        <f t="shared" si="42"/>
        <v>0</v>
      </c>
      <c r="AN500"/>
      <c r="AO500"/>
    </row>
    <row r="501" spans="1:41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40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1.6282000000000001</v>
      </c>
      <c r="K501" s="88">
        <v>0.25</v>
      </c>
      <c r="L501" s="88">
        <v>6.2700000000000006E-2</v>
      </c>
      <c r="M501" s="88">
        <v>5.75</v>
      </c>
      <c r="N501" s="88">
        <v>5.75</v>
      </c>
      <c r="O501" s="88">
        <v>7.3079999999999998</v>
      </c>
      <c r="P501" s="88">
        <v>81</v>
      </c>
      <c r="Q501" s="88">
        <v>81</v>
      </c>
      <c r="R501" s="32">
        <v>117</v>
      </c>
      <c r="S501" s="88">
        <v>2.1</v>
      </c>
      <c r="T501" s="88">
        <v>2.1</v>
      </c>
      <c r="U501" s="88">
        <v>2.1059999999999999</v>
      </c>
      <c r="V501" s="88">
        <v>15</v>
      </c>
      <c r="W501" s="88">
        <v>15</v>
      </c>
      <c r="X501" s="88">
        <v>126.9</v>
      </c>
      <c r="Y501" s="88">
        <v>-0.20849999999999999</v>
      </c>
      <c r="Z501" s="88">
        <v>-0.20849999999999999</v>
      </c>
      <c r="AA501" s="88">
        <v>-0.21560000000000001</v>
      </c>
      <c r="AB501" s="88" t="s">
        <v>48</v>
      </c>
      <c r="AC501" s="88">
        <v>28.05</v>
      </c>
      <c r="AD501" s="88">
        <v>8.597859657763983E-6</v>
      </c>
      <c r="AE501" s="88">
        <v>8.6999999999999994E-2</v>
      </c>
      <c r="AF501" s="88">
        <v>3.59</v>
      </c>
      <c r="AG501" s="88">
        <v>3.9</v>
      </c>
      <c r="AH501" s="127">
        <v>1.93E-26</v>
      </c>
      <c r="AI501" s="90"/>
      <c r="AJ501" s="97">
        <f t="shared" si="42"/>
        <v>0</v>
      </c>
      <c r="AN501"/>
      <c r="AO501"/>
    </row>
    <row r="502" spans="1:41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40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1.6282000000000001</v>
      </c>
      <c r="K502" s="88">
        <v>0.25</v>
      </c>
      <c r="L502" s="88">
        <v>6.2700000000000006E-2</v>
      </c>
      <c r="M502" s="88">
        <v>5.75</v>
      </c>
      <c r="N502" s="88">
        <v>5.75</v>
      </c>
      <c r="O502" s="88">
        <v>7.3079999999999998</v>
      </c>
      <c r="P502" s="88">
        <v>81</v>
      </c>
      <c r="Q502" s="88">
        <v>81</v>
      </c>
      <c r="R502" s="32">
        <v>117</v>
      </c>
      <c r="S502" s="88">
        <v>2.1</v>
      </c>
      <c r="T502" s="88">
        <v>2.1</v>
      </c>
      <c r="U502" s="88">
        <v>2.1059999999999999</v>
      </c>
      <c r="V502" s="88">
        <v>15</v>
      </c>
      <c r="W502" s="88">
        <v>15</v>
      </c>
      <c r="X502" s="88">
        <v>126.9</v>
      </c>
      <c r="Y502" s="88">
        <v>-0.20849999999999999</v>
      </c>
      <c r="Z502" s="88">
        <v>-0.20849999999999999</v>
      </c>
      <c r="AA502" s="88">
        <v>-0.21560000000000001</v>
      </c>
      <c r="AB502" s="88" t="s">
        <v>49</v>
      </c>
      <c r="AC502" s="88">
        <v>30.07</v>
      </c>
      <c r="AD502" s="88">
        <v>7.4674534117532306E-6</v>
      </c>
      <c r="AE502" s="88">
        <v>9.9000000000000005E-2</v>
      </c>
      <c r="AF502" s="88">
        <v>3.72</v>
      </c>
      <c r="AG502" s="88">
        <v>4</v>
      </c>
      <c r="AH502" s="127">
        <v>7.83E-28</v>
      </c>
      <c r="AI502" s="90"/>
      <c r="AJ502" s="97">
        <f t="shared" si="42"/>
        <v>0</v>
      </c>
      <c r="AN502"/>
      <c r="AO502"/>
    </row>
    <row r="503" spans="1:41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40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1.6282000000000001</v>
      </c>
      <c r="K503" s="88">
        <v>0.25</v>
      </c>
      <c r="L503" s="88">
        <v>6.2700000000000006E-2</v>
      </c>
      <c r="M503" s="88">
        <v>5.75</v>
      </c>
      <c r="N503" s="88">
        <v>5.75</v>
      </c>
      <c r="O503" s="88">
        <v>7.3079999999999998</v>
      </c>
      <c r="P503" s="88">
        <v>81</v>
      </c>
      <c r="Q503" s="88">
        <v>81</v>
      </c>
      <c r="R503" s="32">
        <v>117</v>
      </c>
      <c r="S503" s="88">
        <v>2.1</v>
      </c>
      <c r="T503" s="88">
        <v>2.1</v>
      </c>
      <c r="U503" s="88">
        <v>2.1059999999999999</v>
      </c>
      <c r="V503" s="88">
        <v>15</v>
      </c>
      <c r="W503" s="88">
        <v>15</v>
      </c>
      <c r="X503" s="88">
        <v>126.9</v>
      </c>
      <c r="Y503" s="88">
        <v>-0.20849999999999999</v>
      </c>
      <c r="Z503" s="88">
        <v>-0.20849999999999999</v>
      </c>
      <c r="AA503" s="88">
        <v>-0.21560000000000001</v>
      </c>
      <c r="AB503" s="88" t="s">
        <v>50</v>
      </c>
      <c r="AC503" s="88">
        <v>42.08</v>
      </c>
      <c r="AD503" s="88">
        <v>4.9578486170417476E-6</v>
      </c>
      <c r="AE503" s="88">
        <v>0.14199999999999999</v>
      </c>
      <c r="AF503" s="88">
        <v>4.03</v>
      </c>
      <c r="AG503" s="88">
        <v>4.5</v>
      </c>
      <c r="AH503" s="127">
        <v>2.2999999999999998E-31</v>
      </c>
      <c r="AI503" s="90"/>
      <c r="AJ503" s="97">
        <f t="shared" si="42"/>
        <v>0</v>
      </c>
      <c r="AN503"/>
      <c r="AO503"/>
    </row>
    <row r="504" spans="1:41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40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1.6282000000000001</v>
      </c>
      <c r="K504" s="88">
        <v>0.25</v>
      </c>
      <c r="L504" s="88">
        <v>6.2700000000000006E-2</v>
      </c>
      <c r="M504" s="88">
        <v>5.75</v>
      </c>
      <c r="N504" s="88">
        <v>5.75</v>
      </c>
      <c r="O504" s="88">
        <v>7.3079999999999998</v>
      </c>
      <c r="P504" s="88">
        <v>81</v>
      </c>
      <c r="Q504" s="88">
        <v>81</v>
      </c>
      <c r="R504" s="32">
        <v>117</v>
      </c>
      <c r="S504" s="88">
        <v>2.1</v>
      </c>
      <c r="T504" s="88">
        <v>2.1</v>
      </c>
      <c r="U504" s="88">
        <v>2.1059999999999999</v>
      </c>
      <c r="V504" s="88">
        <v>15</v>
      </c>
      <c r="W504" s="88">
        <v>15</v>
      </c>
      <c r="X504" s="88">
        <v>126.9</v>
      </c>
      <c r="Y504" s="88">
        <v>-0.20849999999999999</v>
      </c>
      <c r="Z504" s="88">
        <v>-0.20849999999999999</v>
      </c>
      <c r="AA504" s="88">
        <v>-0.21560000000000001</v>
      </c>
      <c r="AB504" s="88" t="s">
        <v>51</v>
      </c>
      <c r="AC504" s="88">
        <v>44.1</v>
      </c>
      <c r="AD504" s="88">
        <v>4.5187843755253608E-6</v>
      </c>
      <c r="AE504" s="88">
        <v>0.152</v>
      </c>
      <c r="AF504" s="88">
        <v>4.16</v>
      </c>
      <c r="AG504" s="88">
        <v>4.3</v>
      </c>
      <c r="AH504" s="127">
        <v>4.7300000000000001E-36</v>
      </c>
      <c r="AI504" s="90"/>
      <c r="AJ504" s="97">
        <f t="shared" si="42"/>
        <v>0</v>
      </c>
      <c r="AN504"/>
      <c r="AO504"/>
    </row>
    <row r="505" spans="1:41" s="94" customFormat="1" x14ac:dyDescent="0.25">
      <c r="A505" s="87" t="s">
        <v>100</v>
      </c>
      <c r="B505" s="87"/>
      <c r="C505" s="88">
        <v>1.96</v>
      </c>
      <c r="D505" s="88"/>
      <c r="E505" s="88">
        <f t="shared" si="40"/>
        <v>0</v>
      </c>
      <c r="F505" s="88"/>
      <c r="G505" s="88">
        <v>1.738</v>
      </c>
      <c r="H505" s="88">
        <v>60023</v>
      </c>
      <c r="I505" s="88">
        <v>41</v>
      </c>
      <c r="J505" s="88">
        <v>1.6282000000000001</v>
      </c>
      <c r="K505" s="88">
        <v>0.25</v>
      </c>
      <c r="L505" s="88">
        <v>6.2700000000000006E-2</v>
      </c>
      <c r="M505" s="88">
        <v>5.75</v>
      </c>
      <c r="N505" s="88">
        <v>5.75</v>
      </c>
      <c r="O505" s="88">
        <v>7.3079999999999998</v>
      </c>
      <c r="P505" s="88">
        <v>81</v>
      </c>
      <c r="Q505" s="88">
        <v>81</v>
      </c>
      <c r="R505" s="32">
        <v>117</v>
      </c>
      <c r="S505" s="88">
        <v>2.1</v>
      </c>
      <c r="T505" s="88">
        <v>2.1</v>
      </c>
      <c r="U505" s="88">
        <v>2.1059999999999999</v>
      </c>
      <c r="V505" s="88">
        <v>15</v>
      </c>
      <c r="W505" s="88">
        <v>15</v>
      </c>
      <c r="X505" s="88">
        <v>126.9</v>
      </c>
      <c r="Y505" s="88">
        <v>-0.20849999999999999</v>
      </c>
      <c r="Z505" s="88">
        <v>-0.20849999999999999</v>
      </c>
      <c r="AA505" s="88">
        <v>-0.21560000000000001</v>
      </c>
      <c r="AB505" s="88" t="s">
        <v>52</v>
      </c>
      <c r="AC505" s="88">
        <v>58.12</v>
      </c>
      <c r="AD505" s="88">
        <v>2.9135357642312415E-6</v>
      </c>
      <c r="AE505" s="88">
        <v>0.2</v>
      </c>
      <c r="AF505" s="88">
        <v>4.5199999999999996</v>
      </c>
      <c r="AG505" s="88">
        <v>4.5</v>
      </c>
      <c r="AH505" s="120"/>
      <c r="AI505" s="90"/>
      <c r="AJ505" s="97">
        <f t="shared" si="42"/>
        <v>0</v>
      </c>
      <c r="AN505"/>
      <c r="AO505"/>
    </row>
    <row r="506" spans="1:41" s="94" customFormat="1" x14ac:dyDescent="0.25">
      <c r="A506" s="87" t="s">
        <v>100</v>
      </c>
      <c r="B506" s="87"/>
      <c r="C506" s="88">
        <v>1.96</v>
      </c>
      <c r="D506" s="88"/>
      <c r="E506" s="88">
        <f t="shared" si="40"/>
        <v>0</v>
      </c>
      <c r="F506" s="88"/>
      <c r="G506" s="88">
        <v>1.738</v>
      </c>
      <c r="H506" s="88">
        <v>60023</v>
      </c>
      <c r="I506" s="88">
        <v>41</v>
      </c>
      <c r="J506" s="88">
        <v>1.6282000000000001</v>
      </c>
      <c r="K506" s="88">
        <v>0.25</v>
      </c>
      <c r="L506" s="88">
        <v>6.2700000000000006E-2</v>
      </c>
      <c r="M506" s="88">
        <v>5.75</v>
      </c>
      <c r="N506" s="88">
        <v>5.75</v>
      </c>
      <c r="O506" s="88">
        <v>7.3079999999999998</v>
      </c>
      <c r="P506" s="88">
        <v>81</v>
      </c>
      <c r="Q506" s="88">
        <v>81</v>
      </c>
      <c r="R506" s="32">
        <v>117</v>
      </c>
      <c r="S506" s="88">
        <v>2.1</v>
      </c>
      <c r="T506" s="88">
        <v>2.1</v>
      </c>
      <c r="U506" s="88">
        <v>2.1059999999999999</v>
      </c>
      <c r="V506" s="88">
        <v>15</v>
      </c>
      <c r="W506" s="88">
        <v>15</v>
      </c>
      <c r="X506" s="88">
        <v>126.9</v>
      </c>
      <c r="Y506" s="88">
        <v>-0.20849999999999999</v>
      </c>
      <c r="Z506" s="88">
        <v>-0.20849999999999999</v>
      </c>
      <c r="AA506" s="88">
        <v>-0.21560000000000001</v>
      </c>
      <c r="AB506" s="88" t="s">
        <v>58</v>
      </c>
      <c r="AC506" s="88">
        <v>58.12</v>
      </c>
      <c r="AD506" s="88">
        <v>3.1459786150702568E-6</v>
      </c>
      <c r="AE506" s="88">
        <v>0.183</v>
      </c>
      <c r="AF506" s="88">
        <v>4.8</v>
      </c>
      <c r="AG506" s="88">
        <v>4.42</v>
      </c>
      <c r="AH506" s="120"/>
      <c r="AI506" s="90"/>
      <c r="AJ506" s="97">
        <f t="shared" si="42"/>
        <v>0</v>
      </c>
      <c r="AN506"/>
      <c r="AO506"/>
    </row>
    <row r="507" spans="1:41" s="116" customFormat="1" x14ac:dyDescent="0.25">
      <c r="A507" s="111" t="s">
        <v>101</v>
      </c>
      <c r="B507" s="111"/>
      <c r="C507" s="112">
        <v>3.81</v>
      </c>
      <c r="D507" s="112"/>
      <c r="E507" s="112">
        <f t="shared" ref="E507:E542" si="44">D507/C507</f>
        <v>0</v>
      </c>
      <c r="F507" s="112"/>
      <c r="G507" s="112">
        <v>2.0339999999999998</v>
      </c>
      <c r="H507" s="112">
        <v>65957</v>
      </c>
      <c r="I507" s="112">
        <v>71</v>
      </c>
      <c r="J507" s="112">
        <v>1.333</v>
      </c>
      <c r="K507" s="112">
        <v>0.25</v>
      </c>
      <c r="L507" s="112">
        <v>6.2700000000000006E-2</v>
      </c>
      <c r="M507" s="112">
        <v>5.75</v>
      </c>
      <c r="N507" s="112">
        <v>5.75</v>
      </c>
      <c r="O507" s="112">
        <v>5.75</v>
      </c>
      <c r="P507" s="112">
        <v>81</v>
      </c>
      <c r="Q507" s="112">
        <v>81</v>
      </c>
      <c r="R507" s="112">
        <v>81</v>
      </c>
      <c r="S507" s="112">
        <v>2.4</v>
      </c>
      <c r="T507" s="112">
        <v>2.4</v>
      </c>
      <c r="U507" s="112">
        <v>2.4</v>
      </c>
      <c r="V507" s="112">
        <v>31</v>
      </c>
      <c r="W507" s="112">
        <v>31</v>
      </c>
      <c r="X507" s="112">
        <v>31</v>
      </c>
      <c r="Y507" s="112">
        <v>-0.2419</v>
      </c>
      <c r="Z507" s="112">
        <v>-0.2419</v>
      </c>
      <c r="AA507" s="112">
        <v>-0.2419</v>
      </c>
      <c r="AB507" s="112" t="s">
        <v>42</v>
      </c>
      <c r="AC507" s="112">
        <v>4.0019999999999998</v>
      </c>
      <c r="AD507" s="113">
        <v>1.213598928416634E-4</v>
      </c>
      <c r="AE507" s="112">
        <v>-0.39</v>
      </c>
      <c r="AF507" s="112">
        <v>2.66</v>
      </c>
      <c r="AG507" s="112">
        <v>2.6</v>
      </c>
      <c r="AH507" s="122"/>
      <c r="AI507" s="114"/>
      <c r="AJ507" s="115">
        <f t="shared" ref="AJ507:AJ542" si="45">AH507*10000*(AI507)*10000000000</f>
        <v>0</v>
      </c>
      <c r="AN507"/>
      <c r="AO507"/>
    </row>
    <row r="508" spans="1:41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44"/>
        <v>0</v>
      </c>
      <c r="F508" s="112"/>
      <c r="G508" s="112">
        <v>2.0339999999999998</v>
      </c>
      <c r="H508" s="112">
        <v>65957</v>
      </c>
      <c r="I508" s="112">
        <v>71</v>
      </c>
      <c r="J508" s="112">
        <v>1.333</v>
      </c>
      <c r="K508" s="112">
        <v>0.25</v>
      </c>
      <c r="L508" s="112">
        <v>6.2700000000000006E-2</v>
      </c>
      <c r="M508" s="112">
        <v>5.75</v>
      </c>
      <c r="N508" s="112">
        <v>5.75</v>
      </c>
      <c r="O508" s="112">
        <v>5.75</v>
      </c>
      <c r="P508" s="112">
        <v>81</v>
      </c>
      <c r="Q508" s="112">
        <v>81</v>
      </c>
      <c r="R508" s="112">
        <v>81</v>
      </c>
      <c r="S508" s="112">
        <v>2.4</v>
      </c>
      <c r="T508" s="112">
        <v>2.4</v>
      </c>
      <c r="U508" s="112">
        <v>2.4</v>
      </c>
      <c r="V508" s="112">
        <v>31</v>
      </c>
      <c r="W508" s="112">
        <v>31</v>
      </c>
      <c r="X508" s="112">
        <v>31</v>
      </c>
      <c r="Y508" s="112">
        <v>-0.2419</v>
      </c>
      <c r="Z508" s="112">
        <v>-0.2419</v>
      </c>
      <c r="AA508" s="112">
        <v>-0.2419</v>
      </c>
      <c r="AB508" s="112" t="s">
        <v>43</v>
      </c>
      <c r="AC508" s="112">
        <v>2.0099999999999998</v>
      </c>
      <c r="AD508" s="113">
        <v>1.0828692705685033E-4</v>
      </c>
      <c r="AE508" s="112">
        <v>-0.217</v>
      </c>
      <c r="AF508" s="112">
        <v>3.13</v>
      </c>
      <c r="AG508" s="112">
        <v>2.89</v>
      </c>
      <c r="AH508" s="122"/>
      <c r="AI508" s="114"/>
      <c r="AJ508" s="115">
        <f t="shared" si="45"/>
        <v>0</v>
      </c>
      <c r="AN508"/>
      <c r="AO508"/>
    </row>
    <row r="509" spans="1:41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44"/>
        <v>0</v>
      </c>
      <c r="F509" s="112"/>
      <c r="G509" s="112">
        <v>2.0339999999999998</v>
      </c>
      <c r="H509" s="112">
        <v>65957</v>
      </c>
      <c r="I509" s="112">
        <v>71</v>
      </c>
      <c r="J509" s="112">
        <v>1.333</v>
      </c>
      <c r="K509" s="112">
        <v>0.25</v>
      </c>
      <c r="L509" s="112">
        <v>6.2700000000000006E-2</v>
      </c>
      <c r="M509" s="112">
        <v>5.75</v>
      </c>
      <c r="N509" s="112">
        <v>5.75</v>
      </c>
      <c r="O509" s="112">
        <v>5.75</v>
      </c>
      <c r="P509" s="112">
        <v>81</v>
      </c>
      <c r="Q509" s="112">
        <v>81</v>
      </c>
      <c r="R509" s="112">
        <v>81</v>
      </c>
      <c r="S509" s="112">
        <v>2.4</v>
      </c>
      <c r="T509" s="112">
        <v>2.4</v>
      </c>
      <c r="U509" s="112">
        <v>2.4</v>
      </c>
      <c r="V509" s="112">
        <v>31</v>
      </c>
      <c r="W509" s="112">
        <v>31</v>
      </c>
      <c r="X509" s="112">
        <v>31</v>
      </c>
      <c r="Y509" s="112">
        <v>-0.2419</v>
      </c>
      <c r="Z509" s="112">
        <v>-0.2419</v>
      </c>
      <c r="AA509" s="112">
        <v>-0.2419</v>
      </c>
      <c r="AB509" s="112" t="s">
        <v>44</v>
      </c>
      <c r="AC509" s="112">
        <v>31.998999999999999</v>
      </c>
      <c r="AD509" s="113">
        <v>1.5402755908922099E-5</v>
      </c>
      <c r="AE509" s="112">
        <v>2.1999999999999999E-2</v>
      </c>
      <c r="AF509" s="112">
        <v>2.94</v>
      </c>
      <c r="AG509" s="112">
        <v>3.46</v>
      </c>
      <c r="AH509" s="122"/>
      <c r="AI509" s="114"/>
      <c r="AJ509" s="115">
        <f t="shared" si="45"/>
        <v>0</v>
      </c>
      <c r="AN509"/>
      <c r="AO509"/>
    </row>
    <row r="510" spans="1:41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44"/>
        <v>0</v>
      </c>
      <c r="F510" s="112"/>
      <c r="G510" s="112">
        <v>2.0339999999999998</v>
      </c>
      <c r="H510" s="112">
        <v>65957</v>
      </c>
      <c r="I510" s="112">
        <v>71</v>
      </c>
      <c r="J510" s="112">
        <v>1.333</v>
      </c>
      <c r="K510" s="112">
        <v>0.25</v>
      </c>
      <c r="L510" s="112">
        <v>6.2700000000000006E-2</v>
      </c>
      <c r="M510" s="112">
        <v>5.75</v>
      </c>
      <c r="N510" s="112">
        <v>5.75</v>
      </c>
      <c r="O510" s="112">
        <v>5.75</v>
      </c>
      <c r="P510" s="112">
        <v>81</v>
      </c>
      <c r="Q510" s="112">
        <v>81</v>
      </c>
      <c r="R510" s="112">
        <v>81</v>
      </c>
      <c r="S510" s="112">
        <v>2.4</v>
      </c>
      <c r="T510" s="112">
        <v>2.4</v>
      </c>
      <c r="U510" s="112">
        <v>2.4</v>
      </c>
      <c r="V510" s="112">
        <v>31</v>
      </c>
      <c r="W510" s="112">
        <v>31</v>
      </c>
      <c r="X510" s="112">
        <v>31</v>
      </c>
      <c r="Y510" s="112">
        <v>-0.2419</v>
      </c>
      <c r="Z510" s="112">
        <v>-0.2419</v>
      </c>
      <c r="AA510" s="112">
        <v>-0.2419</v>
      </c>
      <c r="AB510" s="112" t="s">
        <v>45</v>
      </c>
      <c r="AC510" s="112">
        <v>44.01</v>
      </c>
      <c r="AD510" s="113">
        <v>8.9625087063364713E-6</v>
      </c>
      <c r="AE510" s="112">
        <v>0.22500000000000001</v>
      </c>
      <c r="AF510" s="112">
        <v>3.24</v>
      </c>
      <c r="AG510" s="112">
        <v>3.3</v>
      </c>
      <c r="AH510" s="122"/>
      <c r="AI510" s="114"/>
      <c r="AJ510" s="115">
        <f t="shared" si="45"/>
        <v>0</v>
      </c>
      <c r="AN510"/>
      <c r="AO510"/>
    </row>
    <row r="511" spans="1:41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44"/>
        <v>0</v>
      </c>
      <c r="F511" s="112"/>
      <c r="G511" s="112">
        <v>2.0339999999999998</v>
      </c>
      <c r="H511" s="112">
        <v>65957</v>
      </c>
      <c r="I511" s="112">
        <v>71</v>
      </c>
      <c r="J511" s="112">
        <v>1.333</v>
      </c>
      <c r="K511" s="112">
        <v>0.25</v>
      </c>
      <c r="L511" s="112">
        <v>6.2700000000000006E-2</v>
      </c>
      <c r="M511" s="112">
        <v>5.75</v>
      </c>
      <c r="N511" s="112">
        <v>5.75</v>
      </c>
      <c r="O511" s="112">
        <v>5.75</v>
      </c>
      <c r="P511" s="112">
        <v>81</v>
      </c>
      <c r="Q511" s="112">
        <v>81</v>
      </c>
      <c r="R511" s="112">
        <v>81</v>
      </c>
      <c r="S511" s="112">
        <v>2.4</v>
      </c>
      <c r="T511" s="112">
        <v>2.4</v>
      </c>
      <c r="U511" s="112">
        <v>2.4</v>
      </c>
      <c r="V511" s="112">
        <v>31</v>
      </c>
      <c r="W511" s="112">
        <v>31</v>
      </c>
      <c r="X511" s="112">
        <v>31</v>
      </c>
      <c r="Y511" s="112">
        <v>-0.2419</v>
      </c>
      <c r="Z511" s="112">
        <v>-0.2419</v>
      </c>
      <c r="AA511" s="112">
        <v>-0.2419</v>
      </c>
      <c r="AB511" s="112" t="s">
        <v>46</v>
      </c>
      <c r="AC511" s="112">
        <v>28</v>
      </c>
      <c r="AD511" s="113">
        <v>1.4859953853764374E-5</v>
      </c>
      <c r="AE511" s="112">
        <v>3.6999999999999998E-2</v>
      </c>
      <c r="AF511" s="112">
        <v>3.13</v>
      </c>
      <c r="AG511" s="112">
        <v>3.64</v>
      </c>
      <c r="AH511" s="129"/>
      <c r="AI511" s="114"/>
      <c r="AJ511" s="115">
        <f t="shared" si="45"/>
        <v>0</v>
      </c>
      <c r="AN511"/>
      <c r="AO511"/>
    </row>
    <row r="512" spans="1:41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44"/>
        <v>0</v>
      </c>
      <c r="F512" s="112"/>
      <c r="G512" s="112">
        <v>2.0339999999999998</v>
      </c>
      <c r="H512" s="112">
        <v>65957</v>
      </c>
      <c r="I512" s="112">
        <v>71</v>
      </c>
      <c r="J512" s="112">
        <v>1.333</v>
      </c>
      <c r="K512" s="112">
        <v>0.25</v>
      </c>
      <c r="L512" s="112">
        <v>6.2700000000000006E-2</v>
      </c>
      <c r="M512" s="112">
        <v>5.75</v>
      </c>
      <c r="N512" s="112">
        <v>5.75</v>
      </c>
      <c r="O512" s="112">
        <v>5.75</v>
      </c>
      <c r="P512" s="112">
        <v>81</v>
      </c>
      <c r="Q512" s="112">
        <v>81</v>
      </c>
      <c r="R512" s="112">
        <v>81</v>
      </c>
      <c r="S512" s="112">
        <v>2.4</v>
      </c>
      <c r="T512" s="112">
        <v>2.4</v>
      </c>
      <c r="U512" s="112">
        <v>2.4</v>
      </c>
      <c r="V512" s="112">
        <v>31</v>
      </c>
      <c r="W512" s="112">
        <v>31</v>
      </c>
      <c r="X512" s="112">
        <v>31</v>
      </c>
      <c r="Y512" s="112">
        <v>-0.2419</v>
      </c>
      <c r="Z512" s="112">
        <v>-0.2419</v>
      </c>
      <c r="AA512" s="112">
        <v>-0.2419</v>
      </c>
      <c r="AB512" s="112" t="s">
        <v>47</v>
      </c>
      <c r="AC512" s="112">
        <v>16.04</v>
      </c>
      <c r="AD512" s="113">
        <v>1.6328551327402565E-5</v>
      </c>
      <c r="AE512" s="112">
        <v>1.0999999999999999E-2</v>
      </c>
      <c r="AF512" s="112">
        <v>3.25</v>
      </c>
      <c r="AG512" s="112">
        <v>3.8</v>
      </c>
      <c r="AH512" s="129"/>
      <c r="AI512" s="114"/>
      <c r="AJ512" s="115">
        <f t="shared" si="45"/>
        <v>0</v>
      </c>
      <c r="AN512"/>
      <c r="AO512"/>
    </row>
    <row r="513" spans="1:41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44"/>
        <v>0</v>
      </c>
      <c r="F513" s="112"/>
      <c r="G513" s="112">
        <v>2.0339999999999998</v>
      </c>
      <c r="H513" s="112">
        <v>65957</v>
      </c>
      <c r="I513" s="112">
        <v>71</v>
      </c>
      <c r="J513" s="112">
        <v>1.333</v>
      </c>
      <c r="K513" s="112">
        <v>0.25</v>
      </c>
      <c r="L513" s="112">
        <v>6.2700000000000006E-2</v>
      </c>
      <c r="M513" s="112">
        <v>5.75</v>
      </c>
      <c r="N513" s="112">
        <v>5.75</v>
      </c>
      <c r="O513" s="112">
        <v>5.75</v>
      </c>
      <c r="P513" s="112">
        <v>81</v>
      </c>
      <c r="Q513" s="112">
        <v>81</v>
      </c>
      <c r="R513" s="112">
        <v>81</v>
      </c>
      <c r="S513" s="112">
        <v>2.4</v>
      </c>
      <c r="T513" s="112">
        <v>2.4</v>
      </c>
      <c r="U513" s="112">
        <v>2.4</v>
      </c>
      <c r="V513" s="112">
        <v>31</v>
      </c>
      <c r="W513" s="112">
        <v>31</v>
      </c>
      <c r="X513" s="112">
        <v>31</v>
      </c>
      <c r="Y513" s="112">
        <v>-0.2419</v>
      </c>
      <c r="Z513" s="112">
        <v>-0.2419</v>
      </c>
      <c r="AA513" s="112">
        <v>-0.2419</v>
      </c>
      <c r="AB513" s="112" t="s">
        <v>48</v>
      </c>
      <c r="AC513" s="112">
        <v>28.05</v>
      </c>
      <c r="AD513" s="112">
        <v>8.597859657763983E-6</v>
      </c>
      <c r="AE513" s="112">
        <v>8.6999999999999994E-2</v>
      </c>
      <c r="AF513" s="112">
        <v>3.59</v>
      </c>
      <c r="AG513" s="112">
        <v>3.9</v>
      </c>
      <c r="AH513" s="129"/>
      <c r="AI513" s="114"/>
      <c r="AJ513" s="117">
        <f t="shared" si="45"/>
        <v>0</v>
      </c>
      <c r="AN513"/>
      <c r="AO513"/>
    </row>
    <row r="514" spans="1:41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44"/>
        <v>1.026246719160105</v>
      </c>
      <c r="F514" s="112"/>
      <c r="G514" s="112">
        <v>2.0339999999999998</v>
      </c>
      <c r="H514" s="112">
        <v>65957</v>
      </c>
      <c r="I514" s="112">
        <v>71</v>
      </c>
      <c r="J514" s="112">
        <v>1.333</v>
      </c>
      <c r="K514" s="112">
        <v>0.25</v>
      </c>
      <c r="L514" s="112">
        <v>6.2700000000000006E-2</v>
      </c>
      <c r="M514" s="112">
        <v>5.75</v>
      </c>
      <c r="N514" s="112">
        <v>5.75</v>
      </c>
      <c r="O514" s="112">
        <v>5.75</v>
      </c>
      <c r="P514" s="112">
        <v>81</v>
      </c>
      <c r="Q514" s="112">
        <v>81</v>
      </c>
      <c r="R514" s="112">
        <v>81</v>
      </c>
      <c r="S514" s="112">
        <v>2.4</v>
      </c>
      <c r="T514" s="112">
        <v>2.4</v>
      </c>
      <c r="U514" s="112">
        <v>2.4</v>
      </c>
      <c r="V514" s="112">
        <v>31</v>
      </c>
      <c r="W514" s="112">
        <v>31</v>
      </c>
      <c r="X514" s="112">
        <v>31</v>
      </c>
      <c r="Y514" s="112">
        <v>-0.2419</v>
      </c>
      <c r="Z514" s="112">
        <v>-0.2419</v>
      </c>
      <c r="AA514" s="112">
        <v>-0.2419</v>
      </c>
      <c r="AB514" s="112" t="s">
        <v>49</v>
      </c>
      <c r="AC514" s="112">
        <v>30.07</v>
      </c>
      <c r="AD514" s="112">
        <v>7.4674534117532306E-6</v>
      </c>
      <c r="AE514" s="112">
        <v>9.9000000000000005E-2</v>
      </c>
      <c r="AF514" s="112">
        <v>3.72</v>
      </c>
      <c r="AG514" s="112">
        <v>4</v>
      </c>
      <c r="AH514" s="129">
        <v>3.28E-10</v>
      </c>
      <c r="AI514" s="114"/>
      <c r="AJ514" s="117">
        <f t="shared" si="45"/>
        <v>0</v>
      </c>
      <c r="AN514"/>
      <c r="AO514"/>
    </row>
    <row r="515" spans="1:41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si="44"/>
        <v>1.0367454068241471</v>
      </c>
      <c r="F515" s="112"/>
      <c r="G515" s="112">
        <v>2.0339999999999998</v>
      </c>
      <c r="H515" s="112">
        <v>65957</v>
      </c>
      <c r="I515" s="112">
        <v>71</v>
      </c>
      <c r="J515" s="112">
        <v>1.333</v>
      </c>
      <c r="K515" s="112">
        <v>0.25</v>
      </c>
      <c r="L515" s="112">
        <v>6.2700000000000006E-2</v>
      </c>
      <c r="M515" s="112">
        <v>5.75</v>
      </c>
      <c r="N515" s="112">
        <v>5.75</v>
      </c>
      <c r="O515" s="112">
        <v>5.75</v>
      </c>
      <c r="P515" s="112">
        <v>81</v>
      </c>
      <c r="Q515" s="112">
        <v>81</v>
      </c>
      <c r="R515" s="112">
        <v>81</v>
      </c>
      <c r="S515" s="112">
        <v>2.4</v>
      </c>
      <c r="T515" s="112">
        <v>2.4</v>
      </c>
      <c r="U515" s="112">
        <v>2.4</v>
      </c>
      <c r="V515" s="112">
        <v>31</v>
      </c>
      <c r="W515" s="112">
        <v>31</v>
      </c>
      <c r="X515" s="112">
        <v>31</v>
      </c>
      <c r="Y515" s="112">
        <v>-0.2419</v>
      </c>
      <c r="Z515" s="112">
        <v>-0.2419</v>
      </c>
      <c r="AA515" s="112">
        <v>-0.2419</v>
      </c>
      <c r="AB515" s="112" t="s">
        <v>50</v>
      </c>
      <c r="AC515" s="112">
        <v>42.08</v>
      </c>
      <c r="AD515" s="112">
        <v>4.9578486170417476E-6</v>
      </c>
      <c r="AE515" s="112">
        <v>0.14199999999999999</v>
      </c>
      <c r="AF515" s="112">
        <v>4.03</v>
      </c>
      <c r="AG515" s="112">
        <v>4.5</v>
      </c>
      <c r="AH515" s="129">
        <v>7.0000000000000004E-11</v>
      </c>
      <c r="AI515" s="114"/>
      <c r="AJ515" s="117">
        <f t="shared" si="45"/>
        <v>0</v>
      </c>
      <c r="AN515"/>
      <c r="AO515"/>
    </row>
    <row r="516" spans="1:41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44"/>
        <v>1.0519685039370079</v>
      </c>
      <c r="F516" s="112"/>
      <c r="G516" s="112">
        <v>2.0339999999999998</v>
      </c>
      <c r="H516" s="112">
        <v>65957</v>
      </c>
      <c r="I516" s="112">
        <v>71</v>
      </c>
      <c r="J516" s="112">
        <v>1.333</v>
      </c>
      <c r="K516" s="112">
        <v>0.25</v>
      </c>
      <c r="L516" s="112">
        <v>6.2700000000000006E-2</v>
      </c>
      <c r="M516" s="112">
        <v>5.75</v>
      </c>
      <c r="N516" s="112">
        <v>5.75</v>
      </c>
      <c r="O516" s="112">
        <v>5.75</v>
      </c>
      <c r="P516" s="112">
        <v>81</v>
      </c>
      <c r="Q516" s="112">
        <v>81</v>
      </c>
      <c r="R516" s="112">
        <v>81</v>
      </c>
      <c r="S516" s="112">
        <v>2.4</v>
      </c>
      <c r="T516" s="112">
        <v>2.4</v>
      </c>
      <c r="U516" s="112">
        <v>2.4</v>
      </c>
      <c r="V516" s="112">
        <v>31</v>
      </c>
      <c r="W516" s="112">
        <v>31</v>
      </c>
      <c r="X516" s="112">
        <v>31</v>
      </c>
      <c r="Y516" s="112">
        <v>-0.2419</v>
      </c>
      <c r="Z516" s="112">
        <v>-0.2419</v>
      </c>
      <c r="AA516" s="112">
        <v>-0.2419</v>
      </c>
      <c r="AB516" s="112" t="s">
        <v>51</v>
      </c>
      <c r="AC516" s="112">
        <v>44.1</v>
      </c>
      <c r="AD516" s="112">
        <v>4.5187843755253608E-6</v>
      </c>
      <c r="AE516" s="112">
        <v>0.152</v>
      </c>
      <c r="AF516" s="112">
        <v>4.16</v>
      </c>
      <c r="AG516" s="112">
        <v>4.3</v>
      </c>
      <c r="AH516" s="129">
        <v>5.1900000000000003E-12</v>
      </c>
      <c r="AI516" s="114"/>
      <c r="AJ516" s="117">
        <f t="shared" si="45"/>
        <v>0</v>
      </c>
      <c r="AN516"/>
      <c r="AO516"/>
    </row>
    <row r="517" spans="1:41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44"/>
        <v>0</v>
      </c>
      <c r="F517" s="112"/>
      <c r="G517" s="112">
        <v>2.0339999999999998</v>
      </c>
      <c r="H517" s="112">
        <v>65957</v>
      </c>
      <c r="I517" s="112">
        <v>71</v>
      </c>
      <c r="J517" s="112">
        <v>1.333</v>
      </c>
      <c r="K517" s="112">
        <v>0.25</v>
      </c>
      <c r="L517" s="112">
        <v>6.2700000000000006E-2</v>
      </c>
      <c r="M517" s="112">
        <v>5.75</v>
      </c>
      <c r="N517" s="112">
        <v>5.75</v>
      </c>
      <c r="O517" s="112">
        <v>5.75</v>
      </c>
      <c r="P517" s="112">
        <v>81</v>
      </c>
      <c r="Q517" s="112">
        <v>81</v>
      </c>
      <c r="R517" s="112">
        <v>81</v>
      </c>
      <c r="S517" s="112">
        <v>2.4</v>
      </c>
      <c r="T517" s="112">
        <v>2.4</v>
      </c>
      <c r="U517" s="112">
        <v>2.4</v>
      </c>
      <c r="V517" s="112">
        <v>31</v>
      </c>
      <c r="W517" s="112">
        <v>31</v>
      </c>
      <c r="X517" s="112">
        <v>31</v>
      </c>
      <c r="Y517" s="112">
        <v>-0.2419</v>
      </c>
      <c r="Z517" s="112">
        <v>-0.2419</v>
      </c>
      <c r="AA517" s="112">
        <v>-0.2419</v>
      </c>
      <c r="AB517" s="112" t="s">
        <v>52</v>
      </c>
      <c r="AC517" s="112">
        <v>58.12</v>
      </c>
      <c r="AD517" s="112">
        <v>2.9135357642312415E-6</v>
      </c>
      <c r="AE517" s="112">
        <v>0.2</v>
      </c>
      <c r="AF517" s="112">
        <v>4.5199999999999996</v>
      </c>
      <c r="AG517" s="112">
        <v>4.5</v>
      </c>
      <c r="AH517" s="122"/>
      <c r="AI517" s="114"/>
      <c r="AJ517" s="117">
        <f t="shared" si="45"/>
        <v>0</v>
      </c>
      <c r="AN517"/>
      <c r="AO517"/>
    </row>
    <row r="518" spans="1:41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44"/>
        <v>0</v>
      </c>
      <c r="F518" s="112"/>
      <c r="G518" s="112">
        <v>2.0339999999999998</v>
      </c>
      <c r="H518" s="112">
        <v>65957</v>
      </c>
      <c r="I518" s="112">
        <v>71</v>
      </c>
      <c r="J518" s="112">
        <v>1.333</v>
      </c>
      <c r="K518" s="112">
        <v>0.25</v>
      </c>
      <c r="L518" s="112">
        <v>6.2700000000000006E-2</v>
      </c>
      <c r="M518" s="112">
        <v>5.75</v>
      </c>
      <c r="N518" s="112">
        <v>5.75</v>
      </c>
      <c r="O518" s="112">
        <v>5.75</v>
      </c>
      <c r="P518" s="112">
        <v>81</v>
      </c>
      <c r="Q518" s="112">
        <v>81</v>
      </c>
      <c r="R518" s="112">
        <v>81</v>
      </c>
      <c r="S518" s="112">
        <v>2.4</v>
      </c>
      <c r="T518" s="112">
        <v>2.4</v>
      </c>
      <c r="U518" s="112">
        <v>2.4</v>
      </c>
      <c r="V518" s="112">
        <v>31</v>
      </c>
      <c r="W518" s="112">
        <v>31</v>
      </c>
      <c r="X518" s="112">
        <v>31</v>
      </c>
      <c r="Y518" s="112">
        <v>-0.2419</v>
      </c>
      <c r="Z518" s="112">
        <v>-0.2419</v>
      </c>
      <c r="AA518" s="112">
        <v>-0.2419</v>
      </c>
      <c r="AB518" s="112" t="s">
        <v>58</v>
      </c>
      <c r="AC518" s="112">
        <v>58.12</v>
      </c>
      <c r="AD518" s="112">
        <v>3.1459786150702568E-6</v>
      </c>
      <c r="AE518" s="112">
        <v>0.183</v>
      </c>
      <c r="AF518" s="112">
        <v>4.8</v>
      </c>
      <c r="AG518" s="112">
        <v>4.42</v>
      </c>
      <c r="AH518" s="122"/>
      <c r="AI518" s="114"/>
      <c r="AJ518" s="117">
        <f t="shared" si="45"/>
        <v>0</v>
      </c>
      <c r="AN518"/>
      <c r="AO518"/>
    </row>
    <row r="519" spans="1:41" s="94" customFormat="1" x14ac:dyDescent="0.25">
      <c r="A519" s="87" t="s">
        <v>102</v>
      </c>
      <c r="B519" s="87"/>
      <c r="C519" s="88">
        <v>3.6</v>
      </c>
      <c r="D519" s="88"/>
      <c r="E519" s="88">
        <f t="shared" si="44"/>
        <v>0</v>
      </c>
      <c r="F519" s="88"/>
      <c r="G519" s="88">
        <v>2.008</v>
      </c>
      <c r="H519" s="88">
        <v>59245</v>
      </c>
      <c r="I519" s="88">
        <v>71</v>
      </c>
      <c r="J519" s="88">
        <v>1.0849</v>
      </c>
      <c r="K519" s="88">
        <v>0.32500000000000001</v>
      </c>
      <c r="L519" s="88">
        <v>0.71120000000000005</v>
      </c>
      <c r="M519" s="88">
        <v>5.407</v>
      </c>
      <c r="N519" s="88">
        <v>5.407</v>
      </c>
      <c r="O519" s="88">
        <v>5.407</v>
      </c>
      <c r="P519" s="88">
        <v>83</v>
      </c>
      <c r="Q519" s="88">
        <v>83</v>
      </c>
      <c r="R519" s="88">
        <v>83</v>
      </c>
      <c r="S519" s="88">
        <v>2.1</v>
      </c>
      <c r="T519" s="88">
        <v>2.1</v>
      </c>
      <c r="U519" s="88">
        <v>2.1</v>
      </c>
      <c r="V519" s="88">
        <v>15</v>
      </c>
      <c r="W519" s="88">
        <v>15</v>
      </c>
      <c r="X519" s="88">
        <v>15</v>
      </c>
      <c r="Y519" s="88">
        <v>-0.25</v>
      </c>
      <c r="Z519" s="88">
        <v>-0.25</v>
      </c>
      <c r="AA519" s="88">
        <v>-0.25</v>
      </c>
      <c r="AB519" s="88" t="s">
        <v>42</v>
      </c>
      <c r="AC519" s="88">
        <v>4.0019999999999998</v>
      </c>
      <c r="AD519" s="89">
        <v>1.213598928416634E-4</v>
      </c>
      <c r="AE519" s="88">
        <v>-0.39</v>
      </c>
      <c r="AF519" s="88">
        <v>2.66</v>
      </c>
      <c r="AG519" s="88">
        <v>2.6</v>
      </c>
      <c r="AH519" s="120"/>
      <c r="AI519" s="90"/>
      <c r="AJ519" s="91">
        <f t="shared" si="45"/>
        <v>0</v>
      </c>
      <c r="AN519"/>
      <c r="AO519"/>
    </row>
    <row r="520" spans="1:41" s="94" customFormat="1" x14ac:dyDescent="0.25">
      <c r="A520" s="87" t="s">
        <v>102</v>
      </c>
      <c r="B520" s="87"/>
      <c r="C520" s="88">
        <v>3.6</v>
      </c>
      <c r="D520" s="88"/>
      <c r="E520" s="88">
        <f t="shared" si="44"/>
        <v>0</v>
      </c>
      <c r="F520" s="88"/>
      <c r="G520" s="88">
        <v>2.008</v>
      </c>
      <c r="H520" s="88">
        <v>59245</v>
      </c>
      <c r="I520" s="88">
        <v>71</v>
      </c>
      <c r="J520" s="88">
        <v>1.0849</v>
      </c>
      <c r="K520" s="88">
        <v>0.32500000000000001</v>
      </c>
      <c r="L520" s="88">
        <v>0.71120000000000005</v>
      </c>
      <c r="M520" s="88">
        <v>5.407</v>
      </c>
      <c r="N520" s="88">
        <v>5.407</v>
      </c>
      <c r="O520" s="88">
        <v>5.407</v>
      </c>
      <c r="P520" s="88">
        <v>83</v>
      </c>
      <c r="Q520" s="88">
        <v>83</v>
      </c>
      <c r="R520" s="88">
        <v>83</v>
      </c>
      <c r="S520" s="88">
        <v>2.1</v>
      </c>
      <c r="T520" s="88">
        <v>2.1</v>
      </c>
      <c r="U520" s="88">
        <v>2.1</v>
      </c>
      <c r="V520" s="88">
        <v>15</v>
      </c>
      <c r="W520" s="88">
        <v>15</v>
      </c>
      <c r="X520" s="88">
        <v>15</v>
      </c>
      <c r="Y520" s="88">
        <v>-0.25</v>
      </c>
      <c r="Z520" s="88">
        <v>-0.25</v>
      </c>
      <c r="AA520" s="88">
        <v>-0.25</v>
      </c>
      <c r="AB520" s="88" t="s">
        <v>43</v>
      </c>
      <c r="AC520" s="88">
        <v>2.0099999999999998</v>
      </c>
      <c r="AD520" s="89">
        <v>1.0828692705685033E-4</v>
      </c>
      <c r="AE520" s="88">
        <v>-0.217</v>
      </c>
      <c r="AF520" s="88">
        <v>3.13</v>
      </c>
      <c r="AG520" s="88">
        <v>2.89</v>
      </c>
      <c r="AH520" s="120"/>
      <c r="AI520" s="90"/>
      <c r="AJ520" s="91">
        <f t="shared" si="45"/>
        <v>0</v>
      </c>
      <c r="AN520"/>
      <c r="AO520"/>
    </row>
    <row r="521" spans="1:41" s="94" customFormat="1" x14ac:dyDescent="0.25">
      <c r="A521" s="87" t="s">
        <v>102</v>
      </c>
      <c r="B521" s="87"/>
      <c r="C521" s="88">
        <v>3.6</v>
      </c>
      <c r="D521" s="88"/>
      <c r="E521" s="88">
        <f t="shared" si="44"/>
        <v>0</v>
      </c>
      <c r="F521" s="88"/>
      <c r="G521" s="88">
        <v>2.008</v>
      </c>
      <c r="H521" s="88">
        <v>59245</v>
      </c>
      <c r="I521" s="88">
        <v>71</v>
      </c>
      <c r="J521" s="88">
        <v>1.0849</v>
      </c>
      <c r="K521" s="88">
        <v>0.32500000000000001</v>
      </c>
      <c r="L521" s="88">
        <v>0.71120000000000005</v>
      </c>
      <c r="M521" s="88">
        <v>5.407</v>
      </c>
      <c r="N521" s="88">
        <v>5.407</v>
      </c>
      <c r="O521" s="88">
        <v>5.407</v>
      </c>
      <c r="P521" s="88">
        <v>83</v>
      </c>
      <c r="Q521" s="88">
        <v>83</v>
      </c>
      <c r="R521" s="88">
        <v>83</v>
      </c>
      <c r="S521" s="88">
        <v>2.1</v>
      </c>
      <c r="T521" s="88">
        <v>2.1</v>
      </c>
      <c r="U521" s="88">
        <v>2.1</v>
      </c>
      <c r="V521" s="88">
        <v>15</v>
      </c>
      <c r="W521" s="88">
        <v>15</v>
      </c>
      <c r="X521" s="88">
        <v>15</v>
      </c>
      <c r="Y521" s="88">
        <v>-0.25</v>
      </c>
      <c r="Z521" s="88">
        <v>-0.25</v>
      </c>
      <c r="AA521" s="88">
        <v>-0.25</v>
      </c>
      <c r="AB521" s="88" t="s">
        <v>44</v>
      </c>
      <c r="AC521" s="88">
        <v>31.998999999999999</v>
      </c>
      <c r="AD521" s="89">
        <v>1.5402755908922099E-5</v>
      </c>
      <c r="AE521" s="88">
        <v>2.1999999999999999E-2</v>
      </c>
      <c r="AF521" s="88">
        <v>2.94</v>
      </c>
      <c r="AG521" s="88">
        <v>3.46</v>
      </c>
      <c r="AH521" s="120"/>
      <c r="AI521" s="90"/>
      <c r="AJ521" s="91">
        <f t="shared" si="45"/>
        <v>0</v>
      </c>
      <c r="AN521"/>
      <c r="AO521"/>
    </row>
    <row r="522" spans="1:41" s="94" customFormat="1" x14ac:dyDescent="0.25">
      <c r="A522" s="87" t="s">
        <v>102</v>
      </c>
      <c r="B522" s="87"/>
      <c r="C522" s="88">
        <v>3.6</v>
      </c>
      <c r="D522" s="88"/>
      <c r="E522" s="88">
        <f t="shared" si="44"/>
        <v>0</v>
      </c>
      <c r="F522" s="88"/>
      <c r="G522" s="88">
        <v>2.008</v>
      </c>
      <c r="H522" s="88">
        <v>59245</v>
      </c>
      <c r="I522" s="88">
        <v>71</v>
      </c>
      <c r="J522" s="88">
        <v>1.0849</v>
      </c>
      <c r="K522" s="88">
        <v>0.32500000000000001</v>
      </c>
      <c r="L522" s="88">
        <v>0.71120000000000005</v>
      </c>
      <c r="M522" s="88">
        <v>5.407</v>
      </c>
      <c r="N522" s="88">
        <v>5.407</v>
      </c>
      <c r="O522" s="88">
        <v>5.407</v>
      </c>
      <c r="P522" s="88">
        <v>83</v>
      </c>
      <c r="Q522" s="88">
        <v>83</v>
      </c>
      <c r="R522" s="88">
        <v>83</v>
      </c>
      <c r="S522" s="88">
        <v>2.1</v>
      </c>
      <c r="T522" s="88">
        <v>2.1</v>
      </c>
      <c r="U522" s="88">
        <v>2.1</v>
      </c>
      <c r="V522" s="88">
        <v>15</v>
      </c>
      <c r="W522" s="88">
        <v>15</v>
      </c>
      <c r="X522" s="88">
        <v>15</v>
      </c>
      <c r="Y522" s="88">
        <v>-0.25</v>
      </c>
      <c r="Z522" s="88">
        <v>-0.25</v>
      </c>
      <c r="AA522" s="88">
        <v>-0.25</v>
      </c>
      <c r="AB522" s="88" t="s">
        <v>45</v>
      </c>
      <c r="AC522" s="88">
        <v>44.01</v>
      </c>
      <c r="AD522" s="89">
        <v>8.9625087063364713E-6</v>
      </c>
      <c r="AE522" s="88">
        <v>0.22500000000000001</v>
      </c>
      <c r="AF522" s="88">
        <v>3.24</v>
      </c>
      <c r="AG522" s="88">
        <v>3.3</v>
      </c>
      <c r="AH522" s="120"/>
      <c r="AI522" s="90"/>
      <c r="AJ522" s="91">
        <f t="shared" si="45"/>
        <v>0</v>
      </c>
      <c r="AN522"/>
      <c r="AO522"/>
    </row>
    <row r="523" spans="1:41" s="94" customFormat="1" x14ac:dyDescent="0.25">
      <c r="A523" s="87" t="s">
        <v>102</v>
      </c>
      <c r="B523" s="87"/>
      <c r="C523" s="88">
        <v>3.6</v>
      </c>
      <c r="D523" s="88"/>
      <c r="E523" s="88">
        <f t="shared" si="44"/>
        <v>0</v>
      </c>
      <c r="F523" s="88"/>
      <c r="G523" s="88">
        <v>2.008</v>
      </c>
      <c r="H523" s="88">
        <v>59245</v>
      </c>
      <c r="I523" s="88">
        <v>71</v>
      </c>
      <c r="J523" s="88">
        <v>1.0849</v>
      </c>
      <c r="K523" s="88">
        <v>0.32500000000000001</v>
      </c>
      <c r="L523" s="88">
        <v>0.71120000000000005</v>
      </c>
      <c r="M523" s="88">
        <v>5.407</v>
      </c>
      <c r="N523" s="88">
        <v>5.407</v>
      </c>
      <c r="O523" s="88">
        <v>5.407</v>
      </c>
      <c r="P523" s="88">
        <v>83</v>
      </c>
      <c r="Q523" s="88">
        <v>83</v>
      </c>
      <c r="R523" s="88">
        <v>83</v>
      </c>
      <c r="S523" s="88">
        <v>2.1</v>
      </c>
      <c r="T523" s="88">
        <v>2.1</v>
      </c>
      <c r="U523" s="88">
        <v>2.1</v>
      </c>
      <c r="V523" s="88">
        <v>15</v>
      </c>
      <c r="W523" s="88">
        <v>15</v>
      </c>
      <c r="X523" s="88">
        <v>15</v>
      </c>
      <c r="Y523" s="88">
        <v>-0.25</v>
      </c>
      <c r="Z523" s="88">
        <v>-0.25</v>
      </c>
      <c r="AA523" s="88">
        <v>-0.25</v>
      </c>
      <c r="AB523" s="88" t="s">
        <v>46</v>
      </c>
      <c r="AC523" s="88">
        <v>28</v>
      </c>
      <c r="AD523" s="89">
        <v>1.4859953853764374E-5</v>
      </c>
      <c r="AE523" s="88">
        <v>3.6999999999999998E-2</v>
      </c>
      <c r="AF523" s="88">
        <v>3.13</v>
      </c>
      <c r="AG523" s="88">
        <v>3.64</v>
      </c>
      <c r="AH523" s="127"/>
      <c r="AI523" s="90"/>
      <c r="AJ523" s="91">
        <f t="shared" si="45"/>
        <v>0</v>
      </c>
      <c r="AN523"/>
      <c r="AO523"/>
    </row>
    <row r="524" spans="1:41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44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1.0849</v>
      </c>
      <c r="K524" s="88">
        <v>0.32500000000000001</v>
      </c>
      <c r="L524" s="88">
        <v>0.71120000000000005</v>
      </c>
      <c r="M524" s="88">
        <v>5.407</v>
      </c>
      <c r="N524" s="88">
        <v>5.407</v>
      </c>
      <c r="O524" s="88">
        <v>5.407</v>
      </c>
      <c r="P524" s="88">
        <v>83</v>
      </c>
      <c r="Q524" s="88">
        <v>83</v>
      </c>
      <c r="R524" s="88">
        <v>83</v>
      </c>
      <c r="S524" s="88">
        <v>2.1</v>
      </c>
      <c r="T524" s="88">
        <v>2.1</v>
      </c>
      <c r="U524" s="88">
        <v>2.1</v>
      </c>
      <c r="V524" s="88">
        <v>15</v>
      </c>
      <c r="W524" s="88">
        <v>15</v>
      </c>
      <c r="X524" s="88">
        <v>15</v>
      </c>
      <c r="Y524" s="88">
        <v>-0.25</v>
      </c>
      <c r="Z524" s="88">
        <v>-0.25</v>
      </c>
      <c r="AA524" s="88">
        <v>-0.25</v>
      </c>
      <c r="AB524" s="88" t="s">
        <v>47</v>
      </c>
      <c r="AC524" s="88">
        <v>16.04</v>
      </c>
      <c r="AD524" s="89">
        <v>1.6328551327402565E-5</v>
      </c>
      <c r="AE524" s="88">
        <v>1.0999999999999999E-2</v>
      </c>
      <c r="AF524" s="88">
        <v>3.25</v>
      </c>
      <c r="AG524" s="88">
        <v>3.8</v>
      </c>
      <c r="AH524" s="127">
        <v>1.92E-9</v>
      </c>
      <c r="AI524" s="90"/>
      <c r="AJ524" s="91">
        <f t="shared" si="45"/>
        <v>0</v>
      </c>
      <c r="AN524"/>
      <c r="AO524"/>
    </row>
    <row r="525" spans="1:41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44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1.0849</v>
      </c>
      <c r="K525" s="88">
        <v>0.32500000000000001</v>
      </c>
      <c r="L525" s="88">
        <v>0.71120000000000005</v>
      </c>
      <c r="M525" s="88">
        <v>5.407</v>
      </c>
      <c r="N525" s="88">
        <v>5.407</v>
      </c>
      <c r="O525" s="88">
        <v>5.407</v>
      </c>
      <c r="P525" s="88">
        <v>83</v>
      </c>
      <c r="Q525" s="88">
        <v>83</v>
      </c>
      <c r="R525" s="88">
        <v>83</v>
      </c>
      <c r="S525" s="88">
        <v>2.1</v>
      </c>
      <c r="T525" s="88">
        <v>2.1</v>
      </c>
      <c r="U525" s="88">
        <v>2.1</v>
      </c>
      <c r="V525" s="88">
        <v>15</v>
      </c>
      <c r="W525" s="88">
        <v>15</v>
      </c>
      <c r="X525" s="88">
        <v>15</v>
      </c>
      <c r="Y525" s="88">
        <v>-0.25</v>
      </c>
      <c r="Z525" s="88">
        <v>-0.25</v>
      </c>
      <c r="AA525" s="88">
        <v>-0.25</v>
      </c>
      <c r="AB525" s="88" t="s">
        <v>48</v>
      </c>
      <c r="AC525" s="88">
        <v>28.05</v>
      </c>
      <c r="AD525" s="88">
        <v>8.597859657763983E-6</v>
      </c>
      <c r="AE525" s="88">
        <v>8.6999999999999994E-2</v>
      </c>
      <c r="AF525" s="88">
        <v>3.59</v>
      </c>
      <c r="AG525" s="88">
        <v>3.9</v>
      </c>
      <c r="AH525" s="127">
        <v>2.69E-10</v>
      </c>
      <c r="AI525" s="90"/>
      <c r="AJ525" s="97">
        <f t="shared" si="45"/>
        <v>0</v>
      </c>
      <c r="AN525"/>
      <c r="AO525"/>
    </row>
    <row r="526" spans="1:41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44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1.0849</v>
      </c>
      <c r="K526" s="88">
        <v>0.32500000000000001</v>
      </c>
      <c r="L526" s="88">
        <v>0.71120000000000005</v>
      </c>
      <c r="M526" s="88">
        <v>5.407</v>
      </c>
      <c r="N526" s="88">
        <v>5.407</v>
      </c>
      <c r="O526" s="88">
        <v>5.407</v>
      </c>
      <c r="P526" s="88">
        <v>83</v>
      </c>
      <c r="Q526" s="88">
        <v>83</v>
      </c>
      <c r="R526" s="88">
        <v>83</v>
      </c>
      <c r="S526" s="88">
        <v>2.1</v>
      </c>
      <c r="T526" s="88">
        <v>2.1</v>
      </c>
      <c r="U526" s="88">
        <v>2.1</v>
      </c>
      <c r="V526" s="88">
        <v>15</v>
      </c>
      <c r="W526" s="88">
        <v>15</v>
      </c>
      <c r="X526" s="88">
        <v>15</v>
      </c>
      <c r="Y526" s="88">
        <v>-0.25</v>
      </c>
      <c r="Z526" s="88">
        <v>-0.25</v>
      </c>
      <c r="AA526" s="88">
        <v>-0.25</v>
      </c>
      <c r="AB526" s="88" t="s">
        <v>49</v>
      </c>
      <c r="AC526" s="88">
        <v>30.07</v>
      </c>
      <c r="AD526" s="88">
        <v>7.4674534117532306E-6</v>
      </c>
      <c r="AE526" s="88">
        <v>9.9000000000000005E-2</v>
      </c>
      <c r="AF526" s="88">
        <v>3.72</v>
      </c>
      <c r="AG526" s="88">
        <v>4</v>
      </c>
      <c r="AH526" s="127">
        <v>1.5899999999999999E-10</v>
      </c>
      <c r="AI526" s="90"/>
      <c r="AJ526" s="97">
        <f t="shared" si="45"/>
        <v>0</v>
      </c>
      <c r="AN526"/>
      <c r="AO526"/>
    </row>
    <row r="527" spans="1:41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44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1.0849</v>
      </c>
      <c r="K527" s="88">
        <v>0.32500000000000001</v>
      </c>
      <c r="L527" s="88">
        <v>0.71120000000000005</v>
      </c>
      <c r="M527" s="88">
        <v>5.407</v>
      </c>
      <c r="N527" s="88">
        <v>5.407</v>
      </c>
      <c r="O527" s="88">
        <v>5.407</v>
      </c>
      <c r="P527" s="88">
        <v>83</v>
      </c>
      <c r="Q527" s="88">
        <v>83</v>
      </c>
      <c r="R527" s="88">
        <v>83</v>
      </c>
      <c r="S527" s="88">
        <v>2.1</v>
      </c>
      <c r="T527" s="88">
        <v>2.1</v>
      </c>
      <c r="U527" s="88">
        <v>2.1</v>
      </c>
      <c r="V527" s="88">
        <v>15</v>
      </c>
      <c r="W527" s="88">
        <v>15</v>
      </c>
      <c r="X527" s="88">
        <v>15</v>
      </c>
      <c r="Y527" s="88">
        <v>-0.25</v>
      </c>
      <c r="Z527" s="88">
        <v>-0.25</v>
      </c>
      <c r="AA527" s="88">
        <v>-0.25</v>
      </c>
      <c r="AB527" s="88" t="s">
        <v>50</v>
      </c>
      <c r="AC527" s="88">
        <v>42.08</v>
      </c>
      <c r="AD527" s="88">
        <v>4.9578486170417476E-6</v>
      </c>
      <c r="AE527" s="88">
        <v>0.14199999999999999</v>
      </c>
      <c r="AF527" s="88">
        <v>4.03</v>
      </c>
      <c r="AG527" s="88">
        <v>4.5</v>
      </c>
      <c r="AH527" s="127">
        <v>1.34E-11</v>
      </c>
      <c r="AI527" s="90"/>
      <c r="AJ527" s="97">
        <f t="shared" si="45"/>
        <v>0</v>
      </c>
      <c r="AN527"/>
      <c r="AO527"/>
    </row>
    <row r="528" spans="1:41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44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1.0849</v>
      </c>
      <c r="K528" s="88">
        <v>0.32500000000000001</v>
      </c>
      <c r="L528" s="88">
        <v>0.71120000000000005</v>
      </c>
      <c r="M528" s="88">
        <v>5.407</v>
      </c>
      <c r="N528" s="88">
        <v>5.407</v>
      </c>
      <c r="O528" s="88">
        <v>5.407</v>
      </c>
      <c r="P528" s="88">
        <v>83</v>
      </c>
      <c r="Q528" s="88">
        <v>83</v>
      </c>
      <c r="R528" s="88">
        <v>83</v>
      </c>
      <c r="S528" s="88">
        <v>2.1</v>
      </c>
      <c r="T528" s="88">
        <v>2.1</v>
      </c>
      <c r="U528" s="88">
        <v>2.1</v>
      </c>
      <c r="V528" s="88">
        <v>15</v>
      </c>
      <c r="W528" s="88">
        <v>15</v>
      </c>
      <c r="X528" s="88">
        <v>15</v>
      </c>
      <c r="Y528" s="88">
        <v>-0.25</v>
      </c>
      <c r="Z528" s="88">
        <v>-0.25</v>
      </c>
      <c r="AA528" s="88">
        <v>-0.25</v>
      </c>
      <c r="AB528" s="88" t="s">
        <v>51</v>
      </c>
      <c r="AC528" s="88">
        <v>44.1</v>
      </c>
      <c r="AD528" s="88">
        <v>4.5187843755253608E-6</v>
      </c>
      <c r="AE528" s="88">
        <v>0.152</v>
      </c>
      <c r="AF528" s="88">
        <v>4.16</v>
      </c>
      <c r="AG528" s="88">
        <v>4.3</v>
      </c>
      <c r="AH528" s="127">
        <v>6.7399999999999996E-13</v>
      </c>
      <c r="AI528" s="90"/>
      <c r="AJ528" s="97">
        <f t="shared" si="45"/>
        <v>0</v>
      </c>
      <c r="AN528"/>
      <c r="AO528"/>
    </row>
    <row r="529" spans="1:41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44"/>
        <v>0</v>
      </c>
      <c r="F529" s="88"/>
      <c r="G529" s="88">
        <v>2.008</v>
      </c>
      <c r="H529" s="88">
        <v>59245</v>
      </c>
      <c r="I529" s="88">
        <v>71</v>
      </c>
      <c r="J529" s="88">
        <v>1.0849</v>
      </c>
      <c r="K529" s="88">
        <v>0.32500000000000001</v>
      </c>
      <c r="L529" s="88">
        <v>0.71120000000000005</v>
      </c>
      <c r="M529" s="88">
        <v>5.407</v>
      </c>
      <c r="N529" s="88">
        <v>5.407</v>
      </c>
      <c r="O529" s="88">
        <v>5.407</v>
      </c>
      <c r="P529" s="88">
        <v>83</v>
      </c>
      <c r="Q529" s="88">
        <v>83</v>
      </c>
      <c r="R529" s="88">
        <v>83</v>
      </c>
      <c r="S529" s="88">
        <v>2.1</v>
      </c>
      <c r="T529" s="88">
        <v>2.1</v>
      </c>
      <c r="U529" s="88">
        <v>2.1</v>
      </c>
      <c r="V529" s="88">
        <v>15</v>
      </c>
      <c r="W529" s="88">
        <v>15</v>
      </c>
      <c r="X529" s="88">
        <v>15</v>
      </c>
      <c r="Y529" s="88">
        <v>-0.25</v>
      </c>
      <c r="Z529" s="88">
        <v>-0.25</v>
      </c>
      <c r="AA529" s="88">
        <v>-0.25</v>
      </c>
      <c r="AB529" s="88" t="s">
        <v>52</v>
      </c>
      <c r="AC529" s="88">
        <v>58.12</v>
      </c>
      <c r="AD529" s="88">
        <v>2.9135357642312415E-6</v>
      </c>
      <c r="AE529" s="88">
        <v>0.2</v>
      </c>
      <c r="AF529" s="88">
        <v>4.5199999999999996</v>
      </c>
      <c r="AG529" s="88">
        <v>4.5</v>
      </c>
      <c r="AH529" s="120"/>
      <c r="AI529" s="90"/>
      <c r="AJ529" s="97">
        <f t="shared" si="45"/>
        <v>0</v>
      </c>
      <c r="AN529"/>
      <c r="AO529"/>
    </row>
    <row r="530" spans="1:41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44"/>
        <v>0</v>
      </c>
      <c r="F530" s="88"/>
      <c r="G530" s="88">
        <v>2.008</v>
      </c>
      <c r="H530" s="88">
        <v>59245</v>
      </c>
      <c r="I530" s="88">
        <v>71</v>
      </c>
      <c r="J530" s="88">
        <v>1.0849</v>
      </c>
      <c r="K530" s="88">
        <v>0.32500000000000001</v>
      </c>
      <c r="L530" s="88">
        <v>0.71120000000000005</v>
      </c>
      <c r="M530" s="88">
        <v>5.407</v>
      </c>
      <c r="N530" s="88">
        <v>5.407</v>
      </c>
      <c r="O530" s="88">
        <v>5.407</v>
      </c>
      <c r="P530" s="88">
        <v>83</v>
      </c>
      <c r="Q530" s="88">
        <v>83</v>
      </c>
      <c r="R530" s="88">
        <v>83</v>
      </c>
      <c r="S530" s="88">
        <v>2.1</v>
      </c>
      <c r="T530" s="88">
        <v>2.1</v>
      </c>
      <c r="U530" s="88">
        <v>2.1</v>
      </c>
      <c r="V530" s="88">
        <v>15</v>
      </c>
      <c r="W530" s="88">
        <v>15</v>
      </c>
      <c r="X530" s="88">
        <v>15</v>
      </c>
      <c r="Y530" s="88">
        <v>-0.25</v>
      </c>
      <c r="Z530" s="88">
        <v>-0.25</v>
      </c>
      <c r="AA530" s="88">
        <v>-0.25</v>
      </c>
      <c r="AB530" s="88" t="s">
        <v>58</v>
      </c>
      <c r="AC530" s="88">
        <v>58.12</v>
      </c>
      <c r="AD530" s="88">
        <v>3.1459786150702568E-6</v>
      </c>
      <c r="AE530" s="88">
        <v>0.183</v>
      </c>
      <c r="AF530" s="88">
        <v>4.8</v>
      </c>
      <c r="AG530" s="88">
        <v>4.42</v>
      </c>
      <c r="AH530" s="120"/>
      <c r="AI530" s="90"/>
      <c r="AJ530" s="97">
        <f t="shared" si="45"/>
        <v>0</v>
      </c>
      <c r="AN530"/>
      <c r="AO530"/>
    </row>
    <row r="531" spans="1:41" s="116" customFormat="1" x14ac:dyDescent="0.25">
      <c r="A531" s="111" t="s">
        <v>103</v>
      </c>
      <c r="B531" s="111"/>
      <c r="C531" s="112">
        <v>3.29</v>
      </c>
      <c r="D531" s="112">
        <v>3.3</v>
      </c>
      <c r="E531" s="112">
        <f t="shared" si="44"/>
        <v>1.0030395136778114</v>
      </c>
      <c r="F531" s="112"/>
      <c r="G531" s="112">
        <v>2.052</v>
      </c>
      <c r="H531" s="112">
        <v>42342</v>
      </c>
      <c r="I531" s="112">
        <v>71</v>
      </c>
      <c r="J531" s="112">
        <v>1.2883</v>
      </c>
      <c r="K531" s="112">
        <v>0.25</v>
      </c>
      <c r="L531" s="112">
        <v>6.2700000000000006E-2</v>
      </c>
      <c r="M531" s="112">
        <v>7.2549999999999999</v>
      </c>
      <c r="N531" s="112">
        <v>7.2549999999999999</v>
      </c>
      <c r="O531" s="112">
        <v>7.2549999999999999</v>
      </c>
      <c r="P531" s="112">
        <v>134.90600000000001</v>
      </c>
      <c r="Q531" s="112">
        <v>134.90600000000001</v>
      </c>
      <c r="R531" s="112">
        <v>134.90600000000001</v>
      </c>
      <c r="S531" s="112">
        <v>2.1</v>
      </c>
      <c r="T531" s="112">
        <v>2.1</v>
      </c>
      <c r="U531" s="112">
        <v>2.1</v>
      </c>
      <c r="V531" s="112">
        <v>15</v>
      </c>
      <c r="W531" s="112">
        <v>15</v>
      </c>
      <c r="X531" s="112">
        <v>15</v>
      </c>
      <c r="Y531" s="112">
        <v>-0.246</v>
      </c>
      <c r="Z531" s="112">
        <v>-0.246</v>
      </c>
      <c r="AA531" s="112">
        <v>-0.246</v>
      </c>
      <c r="AB531" s="112" t="s">
        <v>42</v>
      </c>
      <c r="AC531" s="112">
        <v>4.0019999999999998</v>
      </c>
      <c r="AD531" s="113">
        <v>1.213598928416634E-4</v>
      </c>
      <c r="AE531" s="112">
        <v>-0.39</v>
      </c>
      <c r="AF531" s="112">
        <v>2.66</v>
      </c>
      <c r="AG531" s="112">
        <v>2.6</v>
      </c>
      <c r="AH531" s="122">
        <v>4.9999999999999998E-8</v>
      </c>
      <c r="AI531" s="114"/>
      <c r="AJ531" s="115">
        <f t="shared" si="45"/>
        <v>0</v>
      </c>
      <c r="AN531"/>
      <c r="AO531"/>
    </row>
    <row r="532" spans="1:41" s="116" customFormat="1" x14ac:dyDescent="0.25">
      <c r="A532" s="111" t="s">
        <v>103</v>
      </c>
      <c r="B532" s="111"/>
      <c r="C532" s="112">
        <v>3.29</v>
      </c>
      <c r="D532" s="112">
        <v>3.32</v>
      </c>
      <c r="E532" s="112">
        <f t="shared" si="44"/>
        <v>1.0091185410334347</v>
      </c>
      <c r="F532" s="112"/>
      <c r="G532" s="112">
        <v>2.052</v>
      </c>
      <c r="H532" s="112">
        <v>42342</v>
      </c>
      <c r="I532" s="112">
        <v>71</v>
      </c>
      <c r="J532" s="112">
        <v>1.2883</v>
      </c>
      <c r="K532" s="112">
        <v>0.25</v>
      </c>
      <c r="L532" s="112">
        <v>6.2700000000000006E-2</v>
      </c>
      <c r="M532" s="112">
        <v>7.2549999999999999</v>
      </c>
      <c r="N532" s="112">
        <v>7.2549999999999999</v>
      </c>
      <c r="O532" s="112">
        <v>7.2549999999999999</v>
      </c>
      <c r="P532" s="112">
        <v>134.90600000000001</v>
      </c>
      <c r="Q532" s="112">
        <v>134.90600000000001</v>
      </c>
      <c r="R532" s="112">
        <v>134.90600000000001</v>
      </c>
      <c r="S532" s="112">
        <v>2.1</v>
      </c>
      <c r="T532" s="112">
        <v>2.1</v>
      </c>
      <c r="U532" s="112">
        <v>2.1</v>
      </c>
      <c r="V532" s="112">
        <v>15</v>
      </c>
      <c r="W532" s="112">
        <v>15</v>
      </c>
      <c r="X532" s="112">
        <v>15</v>
      </c>
      <c r="Y532" s="112">
        <v>-0.246</v>
      </c>
      <c r="Z532" s="112">
        <v>-0.246</v>
      </c>
      <c r="AA532" s="112">
        <v>-0.246</v>
      </c>
      <c r="AB532" s="112" t="s">
        <v>43</v>
      </c>
      <c r="AC532" s="112">
        <v>2.0099999999999998</v>
      </c>
      <c r="AD532" s="113">
        <v>1.0828692705685033E-4</v>
      </c>
      <c r="AE532" s="112">
        <v>-0.217</v>
      </c>
      <c r="AF532" s="112">
        <v>3.13</v>
      </c>
      <c r="AG532" s="112">
        <v>2.89</v>
      </c>
      <c r="AH532" s="122">
        <v>3.7E-8</v>
      </c>
      <c r="AI532" s="114"/>
      <c r="AJ532" s="115">
        <f t="shared" si="45"/>
        <v>0</v>
      </c>
      <c r="AN532"/>
      <c r="AO532"/>
    </row>
    <row r="533" spans="1:41" s="116" customFormat="1" x14ac:dyDescent="0.25">
      <c r="A533" s="111" t="s">
        <v>103</v>
      </c>
      <c r="B533" s="111"/>
      <c r="C533" s="112">
        <v>3.29</v>
      </c>
      <c r="D533" s="112">
        <v>3.34</v>
      </c>
      <c r="E533" s="112">
        <f t="shared" si="44"/>
        <v>1.0151975683890577</v>
      </c>
      <c r="F533" s="112"/>
      <c r="G533" s="112">
        <v>2.052</v>
      </c>
      <c r="H533" s="112">
        <v>42342</v>
      </c>
      <c r="I533" s="112">
        <v>71</v>
      </c>
      <c r="J533" s="112">
        <v>1.2883</v>
      </c>
      <c r="K533" s="112">
        <v>0.25</v>
      </c>
      <c r="L533" s="112">
        <v>6.2700000000000006E-2</v>
      </c>
      <c r="M533" s="112">
        <v>7.2549999999999999</v>
      </c>
      <c r="N533" s="112">
        <v>7.2549999999999999</v>
      </c>
      <c r="O533" s="112">
        <v>7.2549999999999999</v>
      </c>
      <c r="P533" s="112">
        <v>134.90600000000001</v>
      </c>
      <c r="Q533" s="112">
        <v>134.90600000000001</v>
      </c>
      <c r="R533" s="112">
        <v>134.90600000000001</v>
      </c>
      <c r="S533" s="112">
        <v>2.1</v>
      </c>
      <c r="T533" s="112">
        <v>2.1</v>
      </c>
      <c r="U533" s="112">
        <v>2.1</v>
      </c>
      <c r="V533" s="112">
        <v>15</v>
      </c>
      <c r="W533" s="112">
        <v>15</v>
      </c>
      <c r="X533" s="112">
        <v>15</v>
      </c>
      <c r="Y533" s="112">
        <v>-0.246</v>
      </c>
      <c r="Z533" s="112">
        <v>-0.246</v>
      </c>
      <c r="AA533" s="112">
        <v>-0.246</v>
      </c>
      <c r="AB533" s="112" t="s">
        <v>44</v>
      </c>
      <c r="AC533" s="112">
        <v>31.998999999999999</v>
      </c>
      <c r="AD533" s="113">
        <v>1.5402755908922099E-5</v>
      </c>
      <c r="AE533" s="112">
        <v>2.1999999999999999E-2</v>
      </c>
      <c r="AF533" s="112">
        <v>2.94</v>
      </c>
      <c r="AG533" s="112">
        <v>3.46</v>
      </c>
      <c r="AH533" s="122">
        <v>2.7999999999999998E-9</v>
      </c>
      <c r="AI533" s="114"/>
      <c r="AJ533" s="115">
        <f t="shared" si="45"/>
        <v>0</v>
      </c>
      <c r="AN533"/>
      <c r="AO533"/>
    </row>
    <row r="534" spans="1:41" s="116" customFormat="1" x14ac:dyDescent="0.25">
      <c r="A534" s="111" t="s">
        <v>103</v>
      </c>
      <c r="B534" s="111"/>
      <c r="C534" s="112">
        <v>3.29</v>
      </c>
      <c r="D534" s="111">
        <v>3.31</v>
      </c>
      <c r="E534" s="112">
        <f t="shared" si="44"/>
        <v>1.006079027355623</v>
      </c>
      <c r="F534" s="112"/>
      <c r="G534" s="112">
        <v>2.052</v>
      </c>
      <c r="H534" s="112">
        <v>42342</v>
      </c>
      <c r="I534" s="112">
        <v>71</v>
      </c>
      <c r="J534" s="112">
        <v>1.2883</v>
      </c>
      <c r="K534" s="112">
        <v>0.25</v>
      </c>
      <c r="L534" s="112">
        <v>6.2700000000000006E-2</v>
      </c>
      <c r="M534" s="112">
        <v>7.2549999999999999</v>
      </c>
      <c r="N534" s="112">
        <v>7.2549999999999999</v>
      </c>
      <c r="O534" s="112">
        <v>7.2549999999999999</v>
      </c>
      <c r="P534" s="112">
        <v>134.90600000000001</v>
      </c>
      <c r="Q534" s="112">
        <v>134.90600000000001</v>
      </c>
      <c r="R534" s="112">
        <v>134.90600000000001</v>
      </c>
      <c r="S534" s="112">
        <v>2.1</v>
      </c>
      <c r="T534" s="112">
        <v>2.1</v>
      </c>
      <c r="U534" s="112">
        <v>2.1</v>
      </c>
      <c r="V534" s="112">
        <v>15</v>
      </c>
      <c r="W534" s="112">
        <v>15</v>
      </c>
      <c r="X534" s="112">
        <v>15</v>
      </c>
      <c r="Y534" s="112">
        <v>-0.246</v>
      </c>
      <c r="Z534" s="112">
        <v>-0.246</v>
      </c>
      <c r="AA534" s="112">
        <v>-0.246</v>
      </c>
      <c r="AB534" s="112" t="s">
        <v>45</v>
      </c>
      <c r="AC534" s="112">
        <v>44.01</v>
      </c>
      <c r="AD534" s="113">
        <v>8.9625087063364713E-6</v>
      </c>
      <c r="AE534" s="112">
        <v>0.22500000000000001</v>
      </c>
      <c r="AF534" s="112">
        <v>3.24</v>
      </c>
      <c r="AG534" s="112">
        <v>3.3</v>
      </c>
      <c r="AH534" s="122">
        <v>3.36E-9</v>
      </c>
      <c r="AI534" s="114"/>
      <c r="AJ534" s="115">
        <f t="shared" si="45"/>
        <v>0</v>
      </c>
      <c r="AN534"/>
      <c r="AO534"/>
    </row>
    <row r="535" spans="1:41" s="116" customFormat="1" x14ac:dyDescent="0.25">
      <c r="A535" s="111" t="s">
        <v>103</v>
      </c>
      <c r="B535" s="111"/>
      <c r="C535" s="112">
        <v>3.29</v>
      </c>
      <c r="D535" s="111">
        <v>3.36</v>
      </c>
      <c r="E535" s="112">
        <f t="shared" si="44"/>
        <v>1.0212765957446808</v>
      </c>
      <c r="F535" s="112"/>
      <c r="G535" s="112">
        <v>2.052</v>
      </c>
      <c r="H535" s="112">
        <v>42342</v>
      </c>
      <c r="I535" s="112">
        <v>71</v>
      </c>
      <c r="J535" s="112">
        <v>1.2883</v>
      </c>
      <c r="K535" s="112">
        <v>0.25</v>
      </c>
      <c r="L535" s="112">
        <v>6.2700000000000006E-2</v>
      </c>
      <c r="M535" s="112">
        <v>7.2549999999999999</v>
      </c>
      <c r="N535" s="112">
        <v>7.2549999999999999</v>
      </c>
      <c r="O535" s="112">
        <v>7.2549999999999999</v>
      </c>
      <c r="P535" s="112">
        <v>134.90600000000001</v>
      </c>
      <c r="Q535" s="112">
        <v>134.90600000000001</v>
      </c>
      <c r="R535" s="112">
        <v>134.90600000000001</v>
      </c>
      <c r="S535" s="112">
        <v>2.1</v>
      </c>
      <c r="T535" s="112">
        <v>2.1</v>
      </c>
      <c r="U535" s="112">
        <v>2.1</v>
      </c>
      <c r="V535" s="112">
        <v>15</v>
      </c>
      <c r="W535" s="112">
        <v>15</v>
      </c>
      <c r="X535" s="112">
        <v>15</v>
      </c>
      <c r="Y535" s="112">
        <v>-0.246</v>
      </c>
      <c r="Z535" s="112">
        <v>-0.246</v>
      </c>
      <c r="AA535" s="112">
        <v>-0.246</v>
      </c>
      <c r="AB535" s="112" t="s">
        <v>46</v>
      </c>
      <c r="AC535" s="112">
        <v>28</v>
      </c>
      <c r="AD535" s="113">
        <v>1.4859953853764374E-5</v>
      </c>
      <c r="AE535" s="112">
        <v>3.6999999999999998E-2</v>
      </c>
      <c r="AF535" s="112">
        <v>3.13</v>
      </c>
      <c r="AG535" s="112">
        <v>3.64</v>
      </c>
      <c r="AH535" s="129">
        <v>1.6000000000000001E-9</v>
      </c>
      <c r="AI535" s="114"/>
      <c r="AJ535" s="115">
        <f t="shared" si="45"/>
        <v>0</v>
      </c>
      <c r="AN535"/>
      <c r="AO535"/>
    </row>
    <row r="536" spans="1:41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44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1.2883</v>
      </c>
      <c r="K536" s="112">
        <v>0.25</v>
      </c>
      <c r="L536" s="112">
        <v>6.2700000000000006E-2</v>
      </c>
      <c r="M536" s="112">
        <v>7.2549999999999999</v>
      </c>
      <c r="N536" s="112">
        <v>7.2549999999999999</v>
      </c>
      <c r="O536" s="112">
        <v>7.2549999999999999</v>
      </c>
      <c r="P536" s="112">
        <v>134.90600000000001</v>
      </c>
      <c r="Q536" s="112">
        <v>134.90600000000001</v>
      </c>
      <c r="R536" s="112">
        <v>134.90600000000001</v>
      </c>
      <c r="S536" s="112">
        <v>2.1</v>
      </c>
      <c r="T536" s="112">
        <v>2.1</v>
      </c>
      <c r="U536" s="112">
        <v>2.1</v>
      </c>
      <c r="V536" s="112">
        <v>15</v>
      </c>
      <c r="W536" s="112">
        <v>15</v>
      </c>
      <c r="X536" s="112">
        <v>15</v>
      </c>
      <c r="Y536" s="112">
        <v>-0.246</v>
      </c>
      <c r="Z536" s="112">
        <v>-0.246</v>
      </c>
      <c r="AA536" s="112">
        <v>-0.246</v>
      </c>
      <c r="AB536" s="112" t="s">
        <v>47</v>
      </c>
      <c r="AC536" s="112">
        <v>16.04</v>
      </c>
      <c r="AD536" s="113">
        <v>1.6328551327402565E-5</v>
      </c>
      <c r="AE536" s="112">
        <v>1.0999999999999999E-2</v>
      </c>
      <c r="AF536" s="112">
        <v>3.25</v>
      </c>
      <c r="AG536" s="112">
        <v>3.8</v>
      </c>
      <c r="AH536" s="129">
        <v>1.2E-10</v>
      </c>
      <c r="AI536" s="114"/>
      <c r="AJ536" s="115">
        <f t="shared" si="45"/>
        <v>0</v>
      </c>
      <c r="AN536"/>
      <c r="AO536"/>
    </row>
    <row r="537" spans="1:41" s="116" customFormat="1" x14ac:dyDescent="0.25">
      <c r="A537" s="111" t="s">
        <v>103</v>
      </c>
      <c r="B537" s="111"/>
      <c r="C537" s="112">
        <v>3.29</v>
      </c>
      <c r="D537" s="111">
        <v>3.46</v>
      </c>
      <c r="E537" s="112">
        <f t="shared" si="44"/>
        <v>1.0516717325227962</v>
      </c>
      <c r="F537" s="112"/>
      <c r="G537" s="112">
        <v>2.052</v>
      </c>
      <c r="H537" s="112">
        <v>42342</v>
      </c>
      <c r="I537" s="112">
        <v>71</v>
      </c>
      <c r="J537" s="112">
        <v>1.2883</v>
      </c>
      <c r="K537" s="112">
        <v>0.25</v>
      </c>
      <c r="L537" s="112">
        <v>6.2700000000000006E-2</v>
      </c>
      <c r="M537" s="112">
        <v>7.2549999999999999</v>
      </c>
      <c r="N537" s="112">
        <v>7.2549999999999999</v>
      </c>
      <c r="O537" s="112">
        <v>7.2549999999999999</v>
      </c>
      <c r="P537" s="112">
        <v>134.90600000000001</v>
      </c>
      <c r="Q537" s="112">
        <v>134.90600000000001</v>
      </c>
      <c r="R537" s="112">
        <v>134.90600000000001</v>
      </c>
      <c r="S537" s="112">
        <v>2.1</v>
      </c>
      <c r="T537" s="112">
        <v>2.1</v>
      </c>
      <c r="U537" s="112">
        <v>2.1</v>
      </c>
      <c r="V537" s="112">
        <v>15</v>
      </c>
      <c r="W537" s="112">
        <v>15</v>
      </c>
      <c r="X537" s="112">
        <v>15</v>
      </c>
      <c r="Y537" s="112">
        <v>-0.246</v>
      </c>
      <c r="Z537" s="112">
        <v>-0.246</v>
      </c>
      <c r="AA537" s="112">
        <v>-0.246</v>
      </c>
      <c r="AB537" s="112" t="s">
        <v>48</v>
      </c>
      <c r="AC537" s="112">
        <v>28.05</v>
      </c>
      <c r="AD537" s="112">
        <v>8.597859657763983E-6</v>
      </c>
      <c r="AE537" s="112">
        <v>8.6999999999999994E-2</v>
      </c>
      <c r="AF537" s="112">
        <v>3.59</v>
      </c>
      <c r="AG537" s="112">
        <v>3.9</v>
      </c>
      <c r="AH537" s="129">
        <v>7.6999999999999999E-12</v>
      </c>
      <c r="AI537" s="114"/>
      <c r="AJ537" s="117">
        <f t="shared" si="45"/>
        <v>0</v>
      </c>
      <c r="AN537"/>
      <c r="AO537"/>
    </row>
    <row r="538" spans="1:41" s="116" customFormat="1" x14ac:dyDescent="0.25">
      <c r="A538" s="111" t="s">
        <v>103</v>
      </c>
      <c r="B538" s="111"/>
      <c r="C538" s="112">
        <v>3.29</v>
      </c>
      <c r="D538" s="111">
        <v>3.48</v>
      </c>
      <c r="E538" s="112">
        <f t="shared" si="44"/>
        <v>1.0577507598784195</v>
      </c>
      <c r="F538" s="112"/>
      <c r="G538" s="112">
        <v>2.052</v>
      </c>
      <c r="H538" s="112">
        <v>42342</v>
      </c>
      <c r="I538" s="112">
        <v>71</v>
      </c>
      <c r="J538" s="112">
        <v>1.2883</v>
      </c>
      <c r="K538" s="112">
        <v>0.25</v>
      </c>
      <c r="L538" s="112">
        <v>6.2700000000000006E-2</v>
      </c>
      <c r="M538" s="112">
        <v>7.2549999999999999</v>
      </c>
      <c r="N538" s="112">
        <v>7.2549999999999999</v>
      </c>
      <c r="O538" s="112">
        <v>7.2549999999999999</v>
      </c>
      <c r="P538" s="112">
        <v>134.90600000000001</v>
      </c>
      <c r="Q538" s="112">
        <v>134.90600000000001</v>
      </c>
      <c r="R538" s="112">
        <v>134.90600000000001</v>
      </c>
      <c r="S538" s="112">
        <v>2.1</v>
      </c>
      <c r="T538" s="112">
        <v>2.1</v>
      </c>
      <c r="U538" s="112">
        <v>2.1</v>
      </c>
      <c r="V538" s="112">
        <v>15</v>
      </c>
      <c r="W538" s="112">
        <v>15</v>
      </c>
      <c r="X538" s="112">
        <v>15</v>
      </c>
      <c r="Y538" s="112">
        <v>-0.246</v>
      </c>
      <c r="Z538" s="112">
        <v>-0.246</v>
      </c>
      <c r="AA538" s="112">
        <v>-0.246</v>
      </c>
      <c r="AB538" s="112" t="s">
        <v>49</v>
      </c>
      <c r="AC538" s="112">
        <v>30.07</v>
      </c>
      <c r="AD538" s="112">
        <v>7.4674534117532306E-6</v>
      </c>
      <c r="AE538" s="112">
        <v>9.9000000000000005E-2</v>
      </c>
      <c r="AF538" s="112">
        <v>3.72</v>
      </c>
      <c r="AG538" s="112">
        <v>4</v>
      </c>
      <c r="AH538" s="129">
        <v>1E-13</v>
      </c>
      <c r="AI538" s="114"/>
      <c r="AJ538" s="117">
        <f t="shared" si="45"/>
        <v>0</v>
      </c>
      <c r="AN538"/>
      <c r="AO538"/>
    </row>
    <row r="539" spans="1:41" s="116" customFormat="1" x14ac:dyDescent="0.25">
      <c r="A539" s="111" t="s">
        <v>103</v>
      </c>
      <c r="B539" s="111"/>
      <c r="C539" s="112">
        <v>3.29</v>
      </c>
      <c r="D539" s="111">
        <v>3.54</v>
      </c>
      <c r="E539" s="112">
        <f t="shared" si="44"/>
        <v>1.0759878419452888</v>
      </c>
      <c r="F539" s="112"/>
      <c r="G539" s="112">
        <v>2.052</v>
      </c>
      <c r="H539" s="112">
        <v>42342</v>
      </c>
      <c r="I539" s="112">
        <v>71</v>
      </c>
      <c r="J539" s="112">
        <v>1.2883</v>
      </c>
      <c r="K539" s="112">
        <v>0.25</v>
      </c>
      <c r="L539" s="112">
        <v>6.2700000000000006E-2</v>
      </c>
      <c r="M539" s="112">
        <v>7.2549999999999999</v>
      </c>
      <c r="N539" s="112">
        <v>7.2549999999999999</v>
      </c>
      <c r="O539" s="112">
        <v>7.2549999999999999</v>
      </c>
      <c r="P539" s="112">
        <v>134.90600000000001</v>
      </c>
      <c r="Q539" s="112">
        <v>134.90600000000001</v>
      </c>
      <c r="R539" s="112">
        <v>134.90600000000001</v>
      </c>
      <c r="S539" s="112">
        <v>2.1</v>
      </c>
      <c r="T539" s="112">
        <v>2.1</v>
      </c>
      <c r="U539" s="112">
        <v>2.1</v>
      </c>
      <c r="V539" s="112">
        <v>15</v>
      </c>
      <c r="W539" s="112">
        <v>15</v>
      </c>
      <c r="X539" s="112">
        <v>15</v>
      </c>
      <c r="Y539" s="112">
        <v>-0.246</v>
      </c>
      <c r="Z539" s="112">
        <v>-0.246</v>
      </c>
      <c r="AA539" s="112">
        <v>-0.246</v>
      </c>
      <c r="AB539" s="112" t="s">
        <v>50</v>
      </c>
      <c r="AC539" s="112">
        <v>42.08</v>
      </c>
      <c r="AD539" s="112">
        <v>4.9578486170417476E-6</v>
      </c>
      <c r="AE539" s="112">
        <v>0.14199999999999999</v>
      </c>
      <c r="AF539" s="112">
        <v>4.03</v>
      </c>
      <c r="AG539" s="112">
        <v>4.5</v>
      </c>
      <c r="AH539" s="129"/>
      <c r="AI539" s="114"/>
      <c r="AJ539" s="117">
        <f t="shared" si="45"/>
        <v>0</v>
      </c>
      <c r="AN539"/>
      <c r="AO539"/>
    </row>
    <row r="540" spans="1:41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44"/>
        <v>0</v>
      </c>
      <c r="F540" s="112"/>
      <c r="G540" s="112">
        <v>2.052</v>
      </c>
      <c r="H540" s="112">
        <v>42342</v>
      </c>
      <c r="I540" s="112">
        <v>71</v>
      </c>
      <c r="J540" s="112">
        <v>1.2883</v>
      </c>
      <c r="K540" s="112">
        <v>0.25</v>
      </c>
      <c r="L540" s="112">
        <v>6.2700000000000006E-2</v>
      </c>
      <c r="M540" s="112">
        <v>7.2549999999999999</v>
      </c>
      <c r="N540" s="112">
        <v>7.2549999999999999</v>
      </c>
      <c r="O540" s="112">
        <v>7.2549999999999999</v>
      </c>
      <c r="P540" s="112">
        <v>134.90600000000001</v>
      </c>
      <c r="Q540" s="112">
        <v>134.90600000000001</v>
      </c>
      <c r="R540" s="112">
        <v>134.90600000000001</v>
      </c>
      <c r="S540" s="112">
        <v>2.1</v>
      </c>
      <c r="T540" s="112">
        <v>2.1</v>
      </c>
      <c r="U540" s="112">
        <v>2.1</v>
      </c>
      <c r="V540" s="112">
        <v>15</v>
      </c>
      <c r="W540" s="112">
        <v>15</v>
      </c>
      <c r="X540" s="112">
        <v>15</v>
      </c>
      <c r="Y540" s="112">
        <v>-0.246</v>
      </c>
      <c r="Z540" s="112">
        <v>-0.246</v>
      </c>
      <c r="AA540" s="112">
        <v>-0.246</v>
      </c>
      <c r="AB540" s="112" t="s">
        <v>51</v>
      </c>
      <c r="AC540" s="112">
        <v>44.1</v>
      </c>
      <c r="AD540" s="112">
        <v>4.5187843755253608E-6</v>
      </c>
      <c r="AE540" s="112">
        <v>0.152</v>
      </c>
      <c r="AF540" s="112">
        <v>4.16</v>
      </c>
      <c r="AG540" s="112">
        <v>4.3</v>
      </c>
      <c r="AH540" s="129"/>
      <c r="AI540" s="114"/>
      <c r="AJ540" s="117">
        <f t="shared" si="45"/>
        <v>0</v>
      </c>
      <c r="AN540"/>
      <c r="AO540"/>
    </row>
    <row r="541" spans="1:41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44"/>
        <v>0</v>
      </c>
      <c r="F541" s="112"/>
      <c r="G541" s="112">
        <v>2.052</v>
      </c>
      <c r="H541" s="112">
        <v>42342</v>
      </c>
      <c r="I541" s="112">
        <v>71</v>
      </c>
      <c r="J541" s="112">
        <v>1.2883</v>
      </c>
      <c r="K541" s="112">
        <v>0.25</v>
      </c>
      <c r="L541" s="112">
        <v>6.2700000000000006E-2</v>
      </c>
      <c r="M541" s="112">
        <v>7.2549999999999999</v>
      </c>
      <c r="N541" s="112">
        <v>7.2549999999999999</v>
      </c>
      <c r="O541" s="112">
        <v>7.2549999999999999</v>
      </c>
      <c r="P541" s="112">
        <v>134.90600000000001</v>
      </c>
      <c r="Q541" s="112">
        <v>134.90600000000001</v>
      </c>
      <c r="R541" s="112">
        <v>134.90600000000001</v>
      </c>
      <c r="S541" s="112">
        <v>2.1</v>
      </c>
      <c r="T541" s="112">
        <v>2.1</v>
      </c>
      <c r="U541" s="112">
        <v>2.1</v>
      </c>
      <c r="V541" s="112">
        <v>15</v>
      </c>
      <c r="W541" s="112">
        <v>15</v>
      </c>
      <c r="X541" s="112">
        <v>15</v>
      </c>
      <c r="Y541" s="112">
        <v>-0.246</v>
      </c>
      <c r="Z541" s="112">
        <v>-0.246</v>
      </c>
      <c r="AA541" s="112">
        <v>-0.246</v>
      </c>
      <c r="AB541" s="112" t="s">
        <v>52</v>
      </c>
      <c r="AC541" s="112">
        <v>58.12</v>
      </c>
      <c r="AD541" s="112">
        <v>2.9135357642312415E-6</v>
      </c>
      <c r="AE541" s="112">
        <v>0.2</v>
      </c>
      <c r="AF541" s="112">
        <v>4.5199999999999996</v>
      </c>
      <c r="AG541" s="112">
        <v>4.5</v>
      </c>
      <c r="AH541" s="122"/>
      <c r="AI541" s="114"/>
      <c r="AJ541" s="117">
        <f t="shared" si="45"/>
        <v>0</v>
      </c>
      <c r="AN541"/>
      <c r="AO541"/>
    </row>
    <row r="542" spans="1:41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44"/>
        <v>0</v>
      </c>
      <c r="F542" s="112"/>
      <c r="G542" s="112">
        <v>2.052</v>
      </c>
      <c r="H542" s="112">
        <v>42342</v>
      </c>
      <c r="I542" s="112">
        <v>71</v>
      </c>
      <c r="J542" s="112">
        <v>1.2883</v>
      </c>
      <c r="K542" s="112">
        <v>0.25</v>
      </c>
      <c r="L542" s="112">
        <v>6.2700000000000006E-2</v>
      </c>
      <c r="M542" s="112">
        <v>7.2549999999999999</v>
      </c>
      <c r="N542" s="112">
        <v>7.2549999999999999</v>
      </c>
      <c r="O542" s="112">
        <v>7.2549999999999999</v>
      </c>
      <c r="P542" s="112">
        <v>134.90600000000001</v>
      </c>
      <c r="Q542" s="112">
        <v>134.90600000000001</v>
      </c>
      <c r="R542" s="112">
        <v>134.90600000000001</v>
      </c>
      <c r="S542" s="112">
        <v>2.1</v>
      </c>
      <c r="T542" s="112">
        <v>2.1</v>
      </c>
      <c r="U542" s="112">
        <v>2.1</v>
      </c>
      <c r="V542" s="112">
        <v>15</v>
      </c>
      <c r="W542" s="112">
        <v>15</v>
      </c>
      <c r="X542" s="112">
        <v>15</v>
      </c>
      <c r="Y542" s="112">
        <v>-0.246</v>
      </c>
      <c r="Z542" s="112">
        <v>-0.246</v>
      </c>
      <c r="AA542" s="112">
        <v>-0.246</v>
      </c>
      <c r="AB542" s="112" t="s">
        <v>58</v>
      </c>
      <c r="AC542" s="112">
        <v>58.12</v>
      </c>
      <c r="AD542" s="112">
        <v>3.1459786150702568E-6</v>
      </c>
      <c r="AE542" s="112">
        <v>0.183</v>
      </c>
      <c r="AF542" s="112">
        <v>4.8</v>
      </c>
      <c r="AG542" s="112">
        <v>4.42</v>
      </c>
      <c r="AH542" s="122"/>
      <c r="AI542" s="114"/>
      <c r="AJ542" s="117">
        <f t="shared" si="45"/>
        <v>0</v>
      </c>
      <c r="AN542"/>
      <c r="AO542"/>
    </row>
    <row r="543" spans="1:41" s="198" customFormat="1" x14ac:dyDescent="0.25">
      <c r="A543" s="192" t="s">
        <v>104</v>
      </c>
      <c r="B543" s="192"/>
      <c r="C543" s="193">
        <v>3.32</v>
      </c>
      <c r="D543" s="193">
        <v>3.41</v>
      </c>
      <c r="E543" s="193">
        <f t="shared" ref="E543:E566" si="46">D543/C543</f>
        <v>1.0271084337349399</v>
      </c>
      <c r="F543" s="193"/>
      <c r="G543" s="193">
        <v>2.056</v>
      </c>
      <c r="H543" s="193">
        <v>47279</v>
      </c>
      <c r="I543" s="193">
        <v>74</v>
      </c>
      <c r="J543" s="193">
        <v>1.2413000000000001</v>
      </c>
      <c r="K543" s="193">
        <v>0.28499999999999998</v>
      </c>
      <c r="L543" s="193">
        <v>0.255</v>
      </c>
      <c r="M543" s="193">
        <v>6.3179999999999996</v>
      </c>
      <c r="N543" s="193">
        <v>6.3179999999999996</v>
      </c>
      <c r="O543" s="193">
        <v>6.3179999999999996</v>
      </c>
      <c r="P543" s="193">
        <v>101.98</v>
      </c>
      <c r="Q543" s="193">
        <v>101.98</v>
      </c>
      <c r="R543" s="193">
        <v>101.98</v>
      </c>
      <c r="S543" s="193">
        <v>2.1</v>
      </c>
      <c r="T543" s="193">
        <v>2.1</v>
      </c>
      <c r="U543" s="193">
        <v>2.1</v>
      </c>
      <c r="V543" s="193">
        <v>15</v>
      </c>
      <c r="W543" s="193">
        <v>15</v>
      </c>
      <c r="X543" s="193">
        <v>15</v>
      </c>
      <c r="Y543" s="193">
        <v>-0.189</v>
      </c>
      <c r="Z543" s="193">
        <v>-0.189</v>
      </c>
      <c r="AA543" s="193">
        <v>-0.189</v>
      </c>
      <c r="AB543" s="193" t="s">
        <v>42</v>
      </c>
      <c r="AC543" s="193">
        <v>4.0019999999999998</v>
      </c>
      <c r="AD543" s="194">
        <v>1.213598928416634E-4</v>
      </c>
      <c r="AE543" s="193">
        <v>-0.39</v>
      </c>
      <c r="AF543" s="193">
        <v>2.66</v>
      </c>
      <c r="AG543" s="193">
        <v>2.6</v>
      </c>
      <c r="AH543" s="195">
        <v>4.3000000000000001E-8</v>
      </c>
      <c r="AI543" s="196"/>
      <c r="AJ543" s="197">
        <f t="shared" ref="AJ543:AJ566" si="47">AH543*10000*(AI543)*10000000000</f>
        <v>0</v>
      </c>
      <c r="AN543"/>
      <c r="AO543"/>
    </row>
    <row r="544" spans="1:41" s="198" customFormat="1" x14ac:dyDescent="0.25">
      <c r="A544" s="192" t="s">
        <v>104</v>
      </c>
      <c r="B544" s="192"/>
      <c r="C544" s="193">
        <v>3.32</v>
      </c>
      <c r="D544" s="193">
        <v>3.43</v>
      </c>
      <c r="E544" s="193">
        <f t="shared" si="46"/>
        <v>1.0331325301204821</v>
      </c>
      <c r="F544" s="193"/>
      <c r="G544" s="193">
        <v>2.056</v>
      </c>
      <c r="H544" s="193">
        <v>47279</v>
      </c>
      <c r="I544" s="193">
        <v>74</v>
      </c>
      <c r="J544" s="193">
        <v>1.2413000000000001</v>
      </c>
      <c r="K544" s="193">
        <v>0.28499999999999998</v>
      </c>
      <c r="L544" s="193">
        <v>0.255</v>
      </c>
      <c r="M544" s="193">
        <v>6.3179999999999996</v>
      </c>
      <c r="N544" s="193">
        <v>6.3179999999999996</v>
      </c>
      <c r="O544" s="193">
        <v>6.3179999999999996</v>
      </c>
      <c r="P544" s="193">
        <v>101.98</v>
      </c>
      <c r="Q544" s="193">
        <v>101.98</v>
      </c>
      <c r="R544" s="193">
        <v>101.98</v>
      </c>
      <c r="S544" s="193">
        <v>2.1</v>
      </c>
      <c r="T544" s="193">
        <v>2.1</v>
      </c>
      <c r="U544" s="193">
        <v>2.1</v>
      </c>
      <c r="V544" s="193">
        <v>15</v>
      </c>
      <c r="W544" s="193">
        <v>15</v>
      </c>
      <c r="X544" s="193">
        <v>15</v>
      </c>
      <c r="Y544" s="193">
        <v>-0.189</v>
      </c>
      <c r="Z544" s="193">
        <v>-0.189</v>
      </c>
      <c r="AA544" s="193">
        <v>-0.189</v>
      </c>
      <c r="AB544" s="193" t="s">
        <v>43</v>
      </c>
      <c r="AC544" s="193">
        <v>2.0099999999999998</v>
      </c>
      <c r="AD544" s="194">
        <v>1.0828692705685033E-4</v>
      </c>
      <c r="AE544" s="193">
        <v>-0.217</v>
      </c>
      <c r="AF544" s="193">
        <v>3.13</v>
      </c>
      <c r="AG544" s="193">
        <v>2.89</v>
      </c>
      <c r="AH544" s="195">
        <v>1.7999999999999999E-8</v>
      </c>
      <c r="AI544" s="196"/>
      <c r="AJ544" s="197">
        <f t="shared" si="47"/>
        <v>0</v>
      </c>
      <c r="AN544"/>
      <c r="AO544"/>
    </row>
    <row r="545" spans="1:41" s="198" customFormat="1" x14ac:dyDescent="0.25">
      <c r="A545" s="192" t="s">
        <v>104</v>
      </c>
      <c r="B545" s="192"/>
      <c r="C545" s="193">
        <v>3.32</v>
      </c>
      <c r="D545" s="193">
        <v>3.47</v>
      </c>
      <c r="E545" s="193">
        <f t="shared" si="46"/>
        <v>1.0451807228915664</v>
      </c>
      <c r="F545" s="193"/>
      <c r="G545" s="193">
        <v>2.056</v>
      </c>
      <c r="H545" s="193">
        <v>47279</v>
      </c>
      <c r="I545" s="193">
        <v>74</v>
      </c>
      <c r="J545" s="193">
        <v>1.2413000000000001</v>
      </c>
      <c r="K545" s="193">
        <v>0.28499999999999998</v>
      </c>
      <c r="L545" s="193">
        <v>0.255</v>
      </c>
      <c r="M545" s="193">
        <v>6.3179999999999996</v>
      </c>
      <c r="N545" s="193">
        <v>6.3179999999999996</v>
      </c>
      <c r="O545" s="193">
        <v>6.3179999999999996</v>
      </c>
      <c r="P545" s="193">
        <v>101.98</v>
      </c>
      <c r="Q545" s="193">
        <v>101.98</v>
      </c>
      <c r="R545" s="193">
        <v>101.98</v>
      </c>
      <c r="S545" s="193">
        <v>2.1</v>
      </c>
      <c r="T545" s="193">
        <v>2.1</v>
      </c>
      <c r="U545" s="193">
        <v>2.1</v>
      </c>
      <c r="V545" s="193">
        <v>15</v>
      </c>
      <c r="W545" s="193">
        <v>15</v>
      </c>
      <c r="X545" s="193">
        <v>15</v>
      </c>
      <c r="Y545" s="193">
        <v>-0.189</v>
      </c>
      <c r="Z545" s="193">
        <v>-0.189</v>
      </c>
      <c r="AA545" s="193">
        <v>-0.189</v>
      </c>
      <c r="AB545" s="193" t="s">
        <v>44</v>
      </c>
      <c r="AC545" s="193">
        <v>31.998999999999999</v>
      </c>
      <c r="AD545" s="194">
        <v>1.5402755908922099E-5</v>
      </c>
      <c r="AE545" s="193">
        <v>2.1999999999999999E-2</v>
      </c>
      <c r="AF545" s="193">
        <v>2.94</v>
      </c>
      <c r="AG545" s="193">
        <v>3.46</v>
      </c>
      <c r="AH545" s="195">
        <v>2.7099999999999999E-9</v>
      </c>
      <c r="AI545" s="196"/>
      <c r="AJ545" s="197">
        <f t="shared" si="47"/>
        <v>0</v>
      </c>
      <c r="AN545"/>
      <c r="AO545"/>
    </row>
    <row r="546" spans="1:41" s="198" customFormat="1" x14ac:dyDescent="0.25">
      <c r="A546" s="192" t="s">
        <v>104</v>
      </c>
      <c r="B546" s="192"/>
      <c r="C546" s="193">
        <v>3.32</v>
      </c>
      <c r="D546" s="192">
        <v>3.4</v>
      </c>
      <c r="E546" s="193">
        <f t="shared" si="46"/>
        <v>1.0240963855421688</v>
      </c>
      <c r="F546" s="193"/>
      <c r="G546" s="193">
        <v>2.056</v>
      </c>
      <c r="H546" s="193">
        <v>47279</v>
      </c>
      <c r="I546" s="193">
        <v>74</v>
      </c>
      <c r="J546" s="193">
        <v>1.2413000000000001</v>
      </c>
      <c r="K546" s="193">
        <v>0.28499999999999998</v>
      </c>
      <c r="L546" s="193">
        <v>0.255</v>
      </c>
      <c r="M546" s="193">
        <v>6.3179999999999996</v>
      </c>
      <c r="N546" s="193">
        <v>6.3179999999999996</v>
      </c>
      <c r="O546" s="193">
        <v>6.3179999999999996</v>
      </c>
      <c r="P546" s="193">
        <v>101.98</v>
      </c>
      <c r="Q546" s="193">
        <v>101.98</v>
      </c>
      <c r="R546" s="193">
        <v>101.98</v>
      </c>
      <c r="S546" s="193">
        <v>2.1</v>
      </c>
      <c r="T546" s="193">
        <v>2.1</v>
      </c>
      <c r="U546" s="193">
        <v>2.1</v>
      </c>
      <c r="V546" s="193">
        <v>15</v>
      </c>
      <c r="W546" s="193">
        <v>15</v>
      </c>
      <c r="X546" s="193">
        <v>15</v>
      </c>
      <c r="Y546" s="193">
        <v>-0.189</v>
      </c>
      <c r="Z546" s="193">
        <v>-0.189</v>
      </c>
      <c r="AA546" s="193">
        <v>-0.189</v>
      </c>
      <c r="AB546" s="193" t="s">
        <v>45</v>
      </c>
      <c r="AC546" s="193">
        <v>44.01</v>
      </c>
      <c r="AD546" s="194">
        <v>8.9625087063364713E-6</v>
      </c>
      <c r="AE546" s="193">
        <v>0.22500000000000001</v>
      </c>
      <c r="AF546" s="193">
        <v>3.24</v>
      </c>
      <c r="AG546" s="193">
        <v>3.3</v>
      </c>
      <c r="AH546" s="195">
        <v>1.3999999999999999E-9</v>
      </c>
      <c r="AI546" s="196"/>
      <c r="AJ546" s="197">
        <f t="shared" si="47"/>
        <v>0</v>
      </c>
      <c r="AN546"/>
      <c r="AO546"/>
    </row>
    <row r="547" spans="1:41" s="198" customFormat="1" x14ac:dyDescent="0.25">
      <c r="A547" s="192" t="s">
        <v>104</v>
      </c>
      <c r="B547" s="192"/>
      <c r="C547" s="193">
        <v>3.32</v>
      </c>
      <c r="D547" s="192">
        <v>3.5</v>
      </c>
      <c r="E547" s="193">
        <f t="shared" si="46"/>
        <v>1.0542168674698795</v>
      </c>
      <c r="F547" s="193"/>
      <c r="G547" s="193">
        <v>2.056</v>
      </c>
      <c r="H547" s="193">
        <v>47279</v>
      </c>
      <c r="I547" s="193">
        <v>74</v>
      </c>
      <c r="J547" s="193">
        <v>1.2413000000000001</v>
      </c>
      <c r="K547" s="193">
        <v>0.28499999999999998</v>
      </c>
      <c r="L547" s="193">
        <v>0.255</v>
      </c>
      <c r="M547" s="193">
        <v>6.3179999999999996</v>
      </c>
      <c r="N547" s="193">
        <v>6.3179999999999996</v>
      </c>
      <c r="O547" s="193">
        <v>6.3179999999999996</v>
      </c>
      <c r="P547" s="193">
        <v>101.98</v>
      </c>
      <c r="Q547" s="193">
        <v>101.98</v>
      </c>
      <c r="R547" s="193">
        <v>101.98</v>
      </c>
      <c r="S547" s="193">
        <v>2.1</v>
      </c>
      <c r="T547" s="193">
        <v>2.1</v>
      </c>
      <c r="U547" s="193">
        <v>2.1</v>
      </c>
      <c r="V547" s="193">
        <v>15</v>
      </c>
      <c r="W547" s="193">
        <v>15</v>
      </c>
      <c r="X547" s="193">
        <v>15</v>
      </c>
      <c r="Y547" s="193">
        <v>-0.189</v>
      </c>
      <c r="Z547" s="193">
        <v>-0.189</v>
      </c>
      <c r="AA547" s="193">
        <v>-0.189</v>
      </c>
      <c r="AB547" s="193" t="s">
        <v>46</v>
      </c>
      <c r="AC547" s="193">
        <v>28</v>
      </c>
      <c r="AD547" s="194">
        <v>1.4859953853764374E-5</v>
      </c>
      <c r="AE547" s="193">
        <v>3.6999999999999998E-2</v>
      </c>
      <c r="AF547" s="193">
        <v>3.13</v>
      </c>
      <c r="AG547" s="193">
        <v>3.64</v>
      </c>
      <c r="AH547" s="199">
        <v>1.3000000000000001E-9</v>
      </c>
      <c r="AI547" s="196"/>
      <c r="AJ547" s="197">
        <f t="shared" si="47"/>
        <v>0</v>
      </c>
      <c r="AN547"/>
      <c r="AO547"/>
    </row>
    <row r="548" spans="1:41" s="198" customFormat="1" x14ac:dyDescent="0.25">
      <c r="A548" s="192" t="s">
        <v>104</v>
      </c>
      <c r="B548" s="192"/>
      <c r="C548" s="193">
        <v>3.32</v>
      </c>
      <c r="D548" s="192">
        <v>3.63</v>
      </c>
      <c r="E548" s="193">
        <f t="shared" si="46"/>
        <v>1.0933734939759037</v>
      </c>
      <c r="F548" s="193"/>
      <c r="G548" s="193">
        <v>2.056</v>
      </c>
      <c r="H548" s="193">
        <v>47279</v>
      </c>
      <c r="I548" s="193">
        <v>74</v>
      </c>
      <c r="J548" s="193">
        <v>1.2413000000000001</v>
      </c>
      <c r="K548" s="193">
        <v>0.28499999999999998</v>
      </c>
      <c r="L548" s="193">
        <v>0.255</v>
      </c>
      <c r="M548" s="193">
        <v>6.3179999999999996</v>
      </c>
      <c r="N548" s="193">
        <v>6.3179999999999996</v>
      </c>
      <c r="O548" s="193">
        <v>6.3179999999999996</v>
      </c>
      <c r="P548" s="193">
        <v>101.98</v>
      </c>
      <c r="Q548" s="193">
        <v>101.98</v>
      </c>
      <c r="R548" s="193">
        <v>101.98</v>
      </c>
      <c r="S548" s="193">
        <v>2.1</v>
      </c>
      <c r="T548" s="193">
        <v>2.1</v>
      </c>
      <c r="U548" s="193">
        <v>2.1</v>
      </c>
      <c r="V548" s="193">
        <v>15</v>
      </c>
      <c r="W548" s="193">
        <v>15</v>
      </c>
      <c r="X548" s="193">
        <v>15</v>
      </c>
      <c r="Y548" s="193">
        <v>-0.189</v>
      </c>
      <c r="Z548" s="193">
        <v>-0.189</v>
      </c>
      <c r="AA548" s="193">
        <v>-0.189</v>
      </c>
      <c r="AB548" s="193" t="s">
        <v>47</v>
      </c>
      <c r="AC548" s="193">
        <v>16.04</v>
      </c>
      <c r="AD548" s="194">
        <v>1.6328551327402565E-5</v>
      </c>
      <c r="AE548" s="193">
        <v>1.0999999999999999E-2</v>
      </c>
      <c r="AF548" s="193">
        <v>3.25</v>
      </c>
      <c r="AG548" s="193">
        <v>3.8</v>
      </c>
      <c r="AH548" s="199">
        <v>3E-11</v>
      </c>
      <c r="AI548" s="196"/>
      <c r="AJ548" s="197">
        <f t="shared" si="47"/>
        <v>0</v>
      </c>
      <c r="AN548"/>
      <c r="AO548"/>
    </row>
    <row r="549" spans="1:41" s="198" customFormat="1" x14ac:dyDescent="0.25">
      <c r="A549" s="192" t="s">
        <v>104</v>
      </c>
      <c r="B549" s="192"/>
      <c r="C549" s="193">
        <v>3.32</v>
      </c>
      <c r="D549" s="192">
        <v>3.64</v>
      </c>
      <c r="E549" s="193">
        <f t="shared" si="46"/>
        <v>1.0963855421686748</v>
      </c>
      <c r="F549" s="193"/>
      <c r="G549" s="193">
        <v>2.056</v>
      </c>
      <c r="H549" s="193">
        <v>47279</v>
      </c>
      <c r="I549" s="193">
        <v>74</v>
      </c>
      <c r="J549" s="193">
        <v>1.2413000000000001</v>
      </c>
      <c r="K549" s="193">
        <v>0.28499999999999998</v>
      </c>
      <c r="L549" s="193">
        <v>0.255</v>
      </c>
      <c r="M549" s="193">
        <v>6.3179999999999996</v>
      </c>
      <c r="N549" s="193">
        <v>6.3179999999999996</v>
      </c>
      <c r="O549" s="193">
        <v>6.3179999999999996</v>
      </c>
      <c r="P549" s="193">
        <v>101.98</v>
      </c>
      <c r="Q549" s="193">
        <v>101.98</v>
      </c>
      <c r="R549" s="193">
        <v>101.98</v>
      </c>
      <c r="S549" s="193">
        <v>2.1</v>
      </c>
      <c r="T549" s="193">
        <v>2.1</v>
      </c>
      <c r="U549" s="193">
        <v>2.1</v>
      </c>
      <c r="V549" s="193">
        <v>15</v>
      </c>
      <c r="W549" s="193">
        <v>15</v>
      </c>
      <c r="X549" s="193">
        <v>15</v>
      </c>
      <c r="Y549" s="193">
        <v>-0.189</v>
      </c>
      <c r="Z549" s="193">
        <v>-0.189</v>
      </c>
      <c r="AA549" s="193">
        <v>-0.189</v>
      </c>
      <c r="AB549" s="193" t="s">
        <v>48</v>
      </c>
      <c r="AC549" s="193">
        <v>28.05</v>
      </c>
      <c r="AD549" s="193">
        <v>8.597859657763983E-6</v>
      </c>
      <c r="AE549" s="193">
        <v>8.6999999999999994E-2</v>
      </c>
      <c r="AF549" s="193">
        <v>3.59</v>
      </c>
      <c r="AG549" s="193">
        <v>3.9</v>
      </c>
      <c r="AH549" s="199">
        <v>1.1000000000000001E-11</v>
      </c>
      <c r="AI549" s="196"/>
      <c r="AJ549" s="200">
        <f t="shared" si="47"/>
        <v>0</v>
      </c>
      <c r="AN549"/>
      <c r="AO549"/>
    </row>
    <row r="550" spans="1:41" s="198" customFormat="1" x14ac:dyDescent="0.25">
      <c r="A550" s="192" t="s">
        <v>104</v>
      </c>
      <c r="B550" s="192"/>
      <c r="C550" s="193">
        <v>3.32</v>
      </c>
      <c r="D550" s="192">
        <v>3.65</v>
      </c>
      <c r="E550" s="193">
        <f t="shared" si="46"/>
        <v>1.0993975903614459</v>
      </c>
      <c r="F550" s="193"/>
      <c r="G550" s="193">
        <v>2.056</v>
      </c>
      <c r="H550" s="193">
        <v>47279</v>
      </c>
      <c r="I550" s="193">
        <v>74</v>
      </c>
      <c r="J550" s="193">
        <v>1.2413000000000001</v>
      </c>
      <c r="K550" s="193">
        <v>0.28499999999999998</v>
      </c>
      <c r="L550" s="193">
        <v>0.255</v>
      </c>
      <c r="M550" s="193">
        <v>6.3179999999999996</v>
      </c>
      <c r="N550" s="193">
        <v>6.3179999999999996</v>
      </c>
      <c r="O550" s="193">
        <v>6.3179999999999996</v>
      </c>
      <c r="P550" s="193">
        <v>101.98</v>
      </c>
      <c r="Q550" s="193">
        <v>101.98</v>
      </c>
      <c r="R550" s="193">
        <v>101.98</v>
      </c>
      <c r="S550" s="193">
        <v>2.1</v>
      </c>
      <c r="T550" s="193">
        <v>2.1</v>
      </c>
      <c r="U550" s="193">
        <v>2.1</v>
      </c>
      <c r="V550" s="193">
        <v>15</v>
      </c>
      <c r="W550" s="193">
        <v>15</v>
      </c>
      <c r="X550" s="193">
        <v>15</v>
      </c>
      <c r="Y550" s="193">
        <v>-0.189</v>
      </c>
      <c r="Z550" s="193">
        <v>-0.189</v>
      </c>
      <c r="AA550" s="193">
        <v>-0.189</v>
      </c>
      <c r="AB550" s="193" t="s">
        <v>49</v>
      </c>
      <c r="AC550" s="193">
        <v>30.07</v>
      </c>
      <c r="AD550" s="193">
        <v>7.4674534117532306E-6</v>
      </c>
      <c r="AE550" s="193">
        <v>9.9000000000000005E-2</v>
      </c>
      <c r="AF550" s="193">
        <v>3.72</v>
      </c>
      <c r="AG550" s="193">
        <v>4</v>
      </c>
      <c r="AH550" s="199">
        <v>6.0000000000000003E-12</v>
      </c>
      <c r="AI550" s="196"/>
      <c r="AJ550" s="200">
        <f t="shared" si="47"/>
        <v>0</v>
      </c>
      <c r="AN550"/>
      <c r="AO550"/>
    </row>
    <row r="551" spans="1:41" s="198" customFormat="1" x14ac:dyDescent="0.25">
      <c r="A551" s="192" t="s">
        <v>104</v>
      </c>
      <c r="B551" s="192"/>
      <c r="C551" s="193">
        <v>3.32</v>
      </c>
      <c r="D551" s="192">
        <v>3.73</v>
      </c>
      <c r="E551" s="193">
        <f t="shared" si="46"/>
        <v>1.1234939759036144</v>
      </c>
      <c r="F551" s="193"/>
      <c r="G551" s="193">
        <v>2.056</v>
      </c>
      <c r="H551" s="193">
        <v>47279</v>
      </c>
      <c r="I551" s="193">
        <v>74</v>
      </c>
      <c r="J551" s="193">
        <v>1.2413000000000001</v>
      </c>
      <c r="K551" s="193">
        <v>0.28499999999999998</v>
      </c>
      <c r="L551" s="193">
        <v>0.255</v>
      </c>
      <c r="M551" s="193">
        <v>6.3179999999999996</v>
      </c>
      <c r="N551" s="193">
        <v>6.3179999999999996</v>
      </c>
      <c r="O551" s="193">
        <v>6.3179999999999996</v>
      </c>
      <c r="P551" s="193">
        <v>101.98</v>
      </c>
      <c r="Q551" s="193">
        <v>101.98</v>
      </c>
      <c r="R551" s="193">
        <v>101.98</v>
      </c>
      <c r="S551" s="193">
        <v>2.1</v>
      </c>
      <c r="T551" s="193">
        <v>2.1</v>
      </c>
      <c r="U551" s="193">
        <v>2.1</v>
      </c>
      <c r="V551" s="193">
        <v>15</v>
      </c>
      <c r="W551" s="193">
        <v>15</v>
      </c>
      <c r="X551" s="193">
        <v>15</v>
      </c>
      <c r="Y551" s="193">
        <v>-0.189</v>
      </c>
      <c r="Z551" s="193">
        <v>-0.189</v>
      </c>
      <c r="AA551" s="193">
        <v>-0.189</v>
      </c>
      <c r="AB551" s="193" t="s">
        <v>50</v>
      </c>
      <c r="AC551" s="193">
        <v>42.08</v>
      </c>
      <c r="AD551" s="193">
        <v>4.9578486170417476E-6</v>
      </c>
      <c r="AE551" s="193">
        <v>0.14199999999999999</v>
      </c>
      <c r="AF551" s="193">
        <v>4.03</v>
      </c>
      <c r="AG551" s="193">
        <v>4.5</v>
      </c>
      <c r="AH551" s="199"/>
      <c r="AI551" s="196"/>
      <c r="AJ551" s="200">
        <f t="shared" si="47"/>
        <v>0</v>
      </c>
      <c r="AN551"/>
      <c r="AO551"/>
    </row>
    <row r="552" spans="1:41" s="198" customFormat="1" x14ac:dyDescent="0.25">
      <c r="A552" s="192" t="s">
        <v>104</v>
      </c>
      <c r="B552" s="192"/>
      <c r="C552" s="193">
        <v>3.32</v>
      </c>
      <c r="D552" s="192">
        <v>3.8</v>
      </c>
      <c r="E552" s="193">
        <f t="shared" si="46"/>
        <v>1.1445783132530121</v>
      </c>
      <c r="F552" s="193"/>
      <c r="G552" s="193">
        <v>2.056</v>
      </c>
      <c r="H552" s="193">
        <v>47279</v>
      </c>
      <c r="I552" s="193">
        <v>74</v>
      </c>
      <c r="J552" s="193">
        <v>1.2413000000000001</v>
      </c>
      <c r="K552" s="193">
        <v>0.28499999999999998</v>
      </c>
      <c r="L552" s="193">
        <v>0.255</v>
      </c>
      <c r="M552" s="193">
        <v>6.3179999999999996</v>
      </c>
      <c r="N552" s="193">
        <v>6.3179999999999996</v>
      </c>
      <c r="O552" s="193">
        <v>6.3179999999999996</v>
      </c>
      <c r="P552" s="193">
        <v>101.98</v>
      </c>
      <c r="Q552" s="193">
        <v>101.98</v>
      </c>
      <c r="R552" s="193">
        <v>101.98</v>
      </c>
      <c r="S552" s="193">
        <v>2.1</v>
      </c>
      <c r="T552" s="193">
        <v>2.1</v>
      </c>
      <c r="U552" s="193">
        <v>2.1</v>
      </c>
      <c r="V552" s="193">
        <v>15</v>
      </c>
      <c r="W552" s="193">
        <v>15</v>
      </c>
      <c r="X552" s="193">
        <v>15</v>
      </c>
      <c r="Y552" s="193">
        <v>-0.189</v>
      </c>
      <c r="Z552" s="193">
        <v>-0.189</v>
      </c>
      <c r="AA552" s="193">
        <v>-0.189</v>
      </c>
      <c r="AB552" s="193" t="s">
        <v>51</v>
      </c>
      <c r="AC552" s="193">
        <v>44.1</v>
      </c>
      <c r="AD552" s="193">
        <v>4.5187843755253608E-6</v>
      </c>
      <c r="AE552" s="193">
        <v>0.152</v>
      </c>
      <c r="AF552" s="193">
        <v>4.16</v>
      </c>
      <c r="AG552" s="193">
        <v>4.3</v>
      </c>
      <c r="AH552" s="199">
        <v>3.4100000000000002E-15</v>
      </c>
      <c r="AI552" s="196"/>
      <c r="AJ552" s="200">
        <f t="shared" si="47"/>
        <v>0</v>
      </c>
      <c r="AN552"/>
      <c r="AO552"/>
    </row>
    <row r="553" spans="1:41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46"/>
        <v>0</v>
      </c>
      <c r="F553" s="193"/>
      <c r="G553" s="193">
        <v>2.056</v>
      </c>
      <c r="H553" s="193">
        <v>47279</v>
      </c>
      <c r="I553" s="193">
        <v>74</v>
      </c>
      <c r="J553" s="193">
        <v>1.2413000000000001</v>
      </c>
      <c r="K553" s="193">
        <v>0.28499999999999998</v>
      </c>
      <c r="L553" s="193">
        <v>0.255</v>
      </c>
      <c r="M553" s="193">
        <v>6.3179999999999996</v>
      </c>
      <c r="N553" s="193">
        <v>6.3179999999999996</v>
      </c>
      <c r="O553" s="193">
        <v>6.3179999999999996</v>
      </c>
      <c r="P553" s="193">
        <v>101.98</v>
      </c>
      <c r="Q553" s="193">
        <v>101.98</v>
      </c>
      <c r="R553" s="193">
        <v>101.98</v>
      </c>
      <c r="S553" s="193">
        <v>2.1</v>
      </c>
      <c r="T553" s="193">
        <v>2.1</v>
      </c>
      <c r="U553" s="193">
        <v>2.1</v>
      </c>
      <c r="V553" s="193">
        <v>15</v>
      </c>
      <c r="W553" s="193">
        <v>15</v>
      </c>
      <c r="X553" s="193">
        <v>15</v>
      </c>
      <c r="Y553" s="193">
        <v>-0.189</v>
      </c>
      <c r="Z553" s="193">
        <v>-0.189</v>
      </c>
      <c r="AA553" s="193">
        <v>-0.189</v>
      </c>
      <c r="AB553" s="193" t="s">
        <v>52</v>
      </c>
      <c r="AC553" s="193">
        <v>58.12</v>
      </c>
      <c r="AD553" s="193">
        <v>2.9135357642312415E-6</v>
      </c>
      <c r="AE553" s="193">
        <v>0.2</v>
      </c>
      <c r="AF553" s="193">
        <v>4.5199999999999996</v>
      </c>
      <c r="AG553" s="193">
        <v>4.5</v>
      </c>
      <c r="AH553" s="195"/>
      <c r="AI553" s="196"/>
      <c r="AJ553" s="200">
        <f t="shared" si="47"/>
        <v>0</v>
      </c>
      <c r="AN553"/>
      <c r="AO553"/>
    </row>
    <row r="554" spans="1:41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46"/>
        <v>0</v>
      </c>
      <c r="F554" s="193"/>
      <c r="G554" s="193">
        <v>2.056</v>
      </c>
      <c r="H554" s="193">
        <v>47279</v>
      </c>
      <c r="I554" s="193">
        <v>74</v>
      </c>
      <c r="J554" s="193">
        <v>1.2413000000000001</v>
      </c>
      <c r="K554" s="193">
        <v>0.28499999999999998</v>
      </c>
      <c r="L554" s="193">
        <v>0.255</v>
      </c>
      <c r="M554" s="193">
        <v>6.3179999999999996</v>
      </c>
      <c r="N554" s="193">
        <v>6.3179999999999996</v>
      </c>
      <c r="O554" s="193">
        <v>6.3179999999999996</v>
      </c>
      <c r="P554" s="193">
        <v>101.98</v>
      </c>
      <c r="Q554" s="193">
        <v>101.98</v>
      </c>
      <c r="R554" s="193">
        <v>101.98</v>
      </c>
      <c r="S554" s="193">
        <v>2.1</v>
      </c>
      <c r="T554" s="193">
        <v>2.1</v>
      </c>
      <c r="U554" s="193">
        <v>2.1</v>
      </c>
      <c r="V554" s="193">
        <v>15</v>
      </c>
      <c r="W554" s="193">
        <v>15</v>
      </c>
      <c r="X554" s="193">
        <v>15</v>
      </c>
      <c r="Y554" s="193">
        <v>-0.189</v>
      </c>
      <c r="Z554" s="193">
        <v>-0.189</v>
      </c>
      <c r="AA554" s="193">
        <v>-0.189</v>
      </c>
      <c r="AB554" s="193" t="s">
        <v>58</v>
      </c>
      <c r="AC554" s="193">
        <v>58.12</v>
      </c>
      <c r="AD554" s="193">
        <v>3.1459786150702568E-6</v>
      </c>
      <c r="AE554" s="193">
        <v>0.183</v>
      </c>
      <c r="AF554" s="193">
        <v>4.8</v>
      </c>
      <c r="AG554" s="193">
        <v>4.42</v>
      </c>
      <c r="AH554" s="195"/>
      <c r="AI554" s="196"/>
      <c r="AJ554" s="200">
        <f t="shared" si="47"/>
        <v>0</v>
      </c>
      <c r="AN554"/>
      <c r="AO554"/>
    </row>
    <row r="555" spans="1:41" s="116" customFormat="1" x14ac:dyDescent="0.25">
      <c r="A555" s="111" t="s">
        <v>105</v>
      </c>
      <c r="B555" s="111"/>
      <c r="C555" s="112">
        <v>3.81</v>
      </c>
      <c r="D555" s="112">
        <v>3.82</v>
      </c>
      <c r="E555" s="112">
        <f t="shared" si="46"/>
        <v>1.0026246719160103</v>
      </c>
      <c r="F555" s="112"/>
      <c r="G555" s="112">
        <v>2.0750000000000002</v>
      </c>
      <c r="H555" s="112">
        <v>43011</v>
      </c>
      <c r="I555" s="112">
        <v>74</v>
      </c>
      <c r="J555" s="112">
        <v>1.8039000000000001</v>
      </c>
      <c r="K555" s="112">
        <v>0.4</v>
      </c>
      <c r="L555" s="112">
        <v>1.8731</v>
      </c>
      <c r="M555" s="112">
        <v>8.0540000000000003</v>
      </c>
      <c r="N555" s="112">
        <v>8.0540000000000003</v>
      </c>
      <c r="O555" s="112">
        <v>8.0540000000000003</v>
      </c>
      <c r="P555" s="112">
        <v>223.8</v>
      </c>
      <c r="Q555" s="112">
        <v>223.8</v>
      </c>
      <c r="R555" s="112">
        <v>223.8</v>
      </c>
      <c r="S555" s="112">
        <v>2.1</v>
      </c>
      <c r="T555" s="112">
        <v>2.1</v>
      </c>
      <c r="U555" s="112">
        <v>2.1</v>
      </c>
      <c r="V555" s="112">
        <v>15</v>
      </c>
      <c r="W555" s="112">
        <v>15</v>
      </c>
      <c r="X555" s="112">
        <v>15</v>
      </c>
      <c r="Y555" s="112">
        <v>-0.22900000000000001</v>
      </c>
      <c r="Z555" s="112">
        <v>-0.22900000000000001</v>
      </c>
      <c r="AA555" s="112">
        <v>-0.22900000000000001</v>
      </c>
      <c r="AB555" s="112" t="s">
        <v>42</v>
      </c>
      <c r="AC555" s="112">
        <v>4.0019999999999998</v>
      </c>
      <c r="AD555" s="113">
        <v>1.213598928416634E-4</v>
      </c>
      <c r="AE555" s="112">
        <v>-0.39</v>
      </c>
      <c r="AF555" s="112">
        <v>2.66</v>
      </c>
      <c r="AG555" s="112">
        <v>2.6</v>
      </c>
      <c r="AH555" s="122">
        <v>4.9999999999999998E-8</v>
      </c>
      <c r="AI555" s="114"/>
      <c r="AJ555" s="115">
        <f t="shared" si="47"/>
        <v>0</v>
      </c>
      <c r="AN555"/>
      <c r="AO555"/>
    </row>
    <row r="556" spans="1:41" s="116" customFormat="1" x14ac:dyDescent="0.25">
      <c r="A556" s="111" t="s">
        <v>105</v>
      </c>
      <c r="B556" s="111"/>
      <c r="C556" s="112">
        <v>3.81</v>
      </c>
      <c r="D556" s="112">
        <v>3.83</v>
      </c>
      <c r="E556" s="112">
        <f t="shared" si="46"/>
        <v>1.0052493438320209</v>
      </c>
      <c r="F556" s="112"/>
      <c r="G556" s="112">
        <v>2.0750000000000002</v>
      </c>
      <c r="H556" s="112">
        <v>43011</v>
      </c>
      <c r="I556" s="112">
        <v>74</v>
      </c>
      <c r="J556" s="112">
        <v>1.8039000000000001</v>
      </c>
      <c r="K556" s="112">
        <v>0.4</v>
      </c>
      <c r="L556" s="112">
        <v>1.8731</v>
      </c>
      <c r="M556" s="112">
        <v>8.0540000000000003</v>
      </c>
      <c r="N556" s="112">
        <v>8.0540000000000003</v>
      </c>
      <c r="O556" s="112">
        <v>8.0540000000000003</v>
      </c>
      <c r="P556" s="112">
        <v>223.8</v>
      </c>
      <c r="Q556" s="112">
        <v>223.8</v>
      </c>
      <c r="R556" s="112">
        <v>223.8</v>
      </c>
      <c r="S556" s="112">
        <v>2.1</v>
      </c>
      <c r="T556" s="112">
        <v>2.1</v>
      </c>
      <c r="U556" s="112">
        <v>2.1</v>
      </c>
      <c r="V556" s="112">
        <v>15</v>
      </c>
      <c r="W556" s="112">
        <v>15</v>
      </c>
      <c r="X556" s="112">
        <v>15</v>
      </c>
      <c r="Y556" s="112">
        <v>-0.22900000000000001</v>
      </c>
      <c r="Z556" s="112">
        <v>-0.22900000000000001</v>
      </c>
      <c r="AA556" s="112">
        <v>-0.22900000000000001</v>
      </c>
      <c r="AB556" s="112" t="s">
        <v>43</v>
      </c>
      <c r="AC556" s="112">
        <v>2.0099999999999998</v>
      </c>
      <c r="AD556" s="113">
        <v>1.0828692705685033E-4</v>
      </c>
      <c r="AE556" s="112">
        <v>-0.217</v>
      </c>
      <c r="AF556" s="112">
        <v>3.13</v>
      </c>
      <c r="AG556" s="112">
        <v>2.89</v>
      </c>
      <c r="AH556" s="122">
        <v>3.8999999999999998E-8</v>
      </c>
      <c r="AI556" s="114"/>
      <c r="AJ556" s="115">
        <f t="shared" si="47"/>
        <v>0</v>
      </c>
      <c r="AN556"/>
      <c r="AO556"/>
    </row>
    <row r="557" spans="1:41" s="116" customFormat="1" x14ac:dyDescent="0.25">
      <c r="A557" s="111" t="s">
        <v>105</v>
      </c>
      <c r="B557" s="111"/>
      <c r="C557" s="112">
        <v>3.81</v>
      </c>
      <c r="D557" s="112">
        <v>3.85</v>
      </c>
      <c r="E557" s="112">
        <f t="shared" si="46"/>
        <v>1.0104986876640421</v>
      </c>
      <c r="F557" s="112"/>
      <c r="G557" s="112">
        <v>2.0750000000000002</v>
      </c>
      <c r="H557" s="112">
        <v>43011</v>
      </c>
      <c r="I557" s="112">
        <v>74</v>
      </c>
      <c r="J557" s="112">
        <v>1.8039000000000001</v>
      </c>
      <c r="K557" s="112">
        <v>0.4</v>
      </c>
      <c r="L557" s="112">
        <v>1.8731</v>
      </c>
      <c r="M557" s="112">
        <v>8.0540000000000003</v>
      </c>
      <c r="N557" s="112">
        <v>8.0540000000000003</v>
      </c>
      <c r="O557" s="112">
        <v>8.0540000000000003</v>
      </c>
      <c r="P557" s="112">
        <v>223.8</v>
      </c>
      <c r="Q557" s="112">
        <v>223.8</v>
      </c>
      <c r="R557" s="112">
        <v>223.8</v>
      </c>
      <c r="S557" s="112">
        <v>2.1</v>
      </c>
      <c r="T557" s="112">
        <v>2.1</v>
      </c>
      <c r="U557" s="112">
        <v>2.1</v>
      </c>
      <c r="V557" s="112">
        <v>15</v>
      </c>
      <c r="W557" s="112">
        <v>15</v>
      </c>
      <c r="X557" s="112">
        <v>15</v>
      </c>
      <c r="Y557" s="112">
        <v>-0.22900000000000001</v>
      </c>
      <c r="Z557" s="112">
        <v>-0.22900000000000001</v>
      </c>
      <c r="AA557" s="112">
        <v>-0.22900000000000001</v>
      </c>
      <c r="AB557" s="112" t="s">
        <v>44</v>
      </c>
      <c r="AC557" s="112">
        <v>31.998999999999999</v>
      </c>
      <c r="AD557" s="113">
        <v>1.5402755908922099E-5</v>
      </c>
      <c r="AE557" s="112">
        <v>2.1999999999999999E-2</v>
      </c>
      <c r="AF557" s="112">
        <v>2.94</v>
      </c>
      <c r="AG557" s="112">
        <v>3.46</v>
      </c>
      <c r="AH557" s="122">
        <v>3.1399999999999999E-9</v>
      </c>
      <c r="AI557" s="114"/>
      <c r="AJ557" s="115">
        <f t="shared" si="47"/>
        <v>0</v>
      </c>
      <c r="AN557"/>
      <c r="AO557"/>
    </row>
    <row r="558" spans="1:41" s="116" customFormat="1" x14ac:dyDescent="0.25">
      <c r="A558" s="111" t="s">
        <v>105</v>
      </c>
      <c r="B558" s="111"/>
      <c r="C558" s="112">
        <v>3.81</v>
      </c>
      <c r="D558" s="111"/>
      <c r="E558" s="112">
        <f t="shared" si="46"/>
        <v>0</v>
      </c>
      <c r="F558" s="112"/>
      <c r="G558" s="112">
        <v>2.0750000000000002</v>
      </c>
      <c r="H558" s="112">
        <v>43011</v>
      </c>
      <c r="I558" s="112">
        <v>74</v>
      </c>
      <c r="J558" s="112">
        <v>1.8039000000000001</v>
      </c>
      <c r="K558" s="112">
        <v>0.4</v>
      </c>
      <c r="L558" s="112">
        <v>1.8731</v>
      </c>
      <c r="M558" s="112">
        <v>8.0540000000000003</v>
      </c>
      <c r="N558" s="112">
        <v>8.0540000000000003</v>
      </c>
      <c r="O558" s="112">
        <v>8.0540000000000003</v>
      </c>
      <c r="P558" s="112">
        <v>223.8</v>
      </c>
      <c r="Q558" s="112">
        <v>223.8</v>
      </c>
      <c r="R558" s="112">
        <v>223.8</v>
      </c>
      <c r="S558" s="112">
        <v>2.1</v>
      </c>
      <c r="T558" s="112">
        <v>2.1</v>
      </c>
      <c r="U558" s="112">
        <v>2.1</v>
      </c>
      <c r="V558" s="112">
        <v>15</v>
      </c>
      <c r="W558" s="112">
        <v>15</v>
      </c>
      <c r="X558" s="112">
        <v>15</v>
      </c>
      <c r="Y558" s="112">
        <v>-0.22900000000000001</v>
      </c>
      <c r="Z558" s="112">
        <v>-0.22900000000000001</v>
      </c>
      <c r="AA558" s="112">
        <v>-0.22900000000000001</v>
      </c>
      <c r="AB558" s="112" t="s">
        <v>45</v>
      </c>
      <c r="AC558" s="112">
        <v>44.01</v>
      </c>
      <c r="AD558" s="113">
        <v>8.9625087063364713E-6</v>
      </c>
      <c r="AE558" s="112">
        <v>0.22500000000000001</v>
      </c>
      <c r="AF558" s="112">
        <v>3.24</v>
      </c>
      <c r="AG558" s="112">
        <v>3.3</v>
      </c>
      <c r="AH558" s="122">
        <v>2.0000000000000001E-9</v>
      </c>
      <c r="AI558" s="114"/>
      <c r="AJ558" s="115">
        <f t="shared" si="47"/>
        <v>0</v>
      </c>
      <c r="AN558"/>
      <c r="AO558"/>
    </row>
    <row r="559" spans="1:41" s="116" customFormat="1" x14ac:dyDescent="0.25">
      <c r="A559" s="111" t="s">
        <v>105</v>
      </c>
      <c r="B559" s="111"/>
      <c r="C559" s="112">
        <v>3.81</v>
      </c>
      <c r="D559" s="111">
        <v>3.87</v>
      </c>
      <c r="E559" s="112">
        <f t="shared" si="46"/>
        <v>1.015748031496063</v>
      </c>
      <c r="F559" s="112"/>
      <c r="G559" s="112">
        <v>2.0750000000000002</v>
      </c>
      <c r="H559" s="112">
        <v>43011</v>
      </c>
      <c r="I559" s="112">
        <v>74</v>
      </c>
      <c r="J559" s="112">
        <v>1.8039000000000001</v>
      </c>
      <c r="K559" s="112">
        <v>0.4</v>
      </c>
      <c r="L559" s="112">
        <v>1.8731</v>
      </c>
      <c r="M559" s="112">
        <v>8.0540000000000003</v>
      </c>
      <c r="N559" s="112">
        <v>8.0540000000000003</v>
      </c>
      <c r="O559" s="112">
        <v>8.0540000000000003</v>
      </c>
      <c r="P559" s="112">
        <v>223.8</v>
      </c>
      <c r="Q559" s="112">
        <v>223.8</v>
      </c>
      <c r="R559" s="112">
        <v>223.8</v>
      </c>
      <c r="S559" s="112">
        <v>2.1</v>
      </c>
      <c r="T559" s="112">
        <v>2.1</v>
      </c>
      <c r="U559" s="112">
        <v>2.1</v>
      </c>
      <c r="V559" s="112">
        <v>15</v>
      </c>
      <c r="W559" s="112">
        <v>15</v>
      </c>
      <c r="X559" s="112">
        <v>15</v>
      </c>
      <c r="Y559" s="112">
        <v>-0.22900000000000001</v>
      </c>
      <c r="Z559" s="112">
        <v>-0.22900000000000001</v>
      </c>
      <c r="AA559" s="112">
        <v>-0.22900000000000001</v>
      </c>
      <c r="AB559" s="112" t="s">
        <v>46</v>
      </c>
      <c r="AC559" s="112">
        <v>28</v>
      </c>
      <c r="AD559" s="113">
        <v>1.4859953853764374E-5</v>
      </c>
      <c r="AE559" s="112">
        <v>3.6999999999999998E-2</v>
      </c>
      <c r="AF559" s="112">
        <v>3.13</v>
      </c>
      <c r="AG559" s="112">
        <v>3.64</v>
      </c>
      <c r="AH559" s="129">
        <v>7.5E-10</v>
      </c>
      <c r="AI559" s="114"/>
      <c r="AJ559" s="115">
        <f t="shared" si="47"/>
        <v>0</v>
      </c>
      <c r="AN559"/>
      <c r="AO559"/>
    </row>
    <row r="560" spans="1:41" s="116" customFormat="1" x14ac:dyDescent="0.25">
      <c r="A560" s="111" t="s">
        <v>105</v>
      </c>
      <c r="B560" s="111"/>
      <c r="C560" s="112">
        <v>3.81</v>
      </c>
      <c r="D560" s="111">
        <v>3.91</v>
      </c>
      <c r="E560" s="112">
        <f t="shared" si="46"/>
        <v>1.026246719160105</v>
      </c>
      <c r="F560" s="112"/>
      <c r="G560" s="112">
        <v>2.0750000000000002</v>
      </c>
      <c r="H560" s="112">
        <v>43011</v>
      </c>
      <c r="I560" s="112">
        <v>74</v>
      </c>
      <c r="J560" s="112">
        <v>1.8039000000000001</v>
      </c>
      <c r="K560" s="112">
        <v>0.4</v>
      </c>
      <c r="L560" s="112">
        <v>1.8731</v>
      </c>
      <c r="M560" s="112">
        <v>8.0540000000000003</v>
      </c>
      <c r="N560" s="112">
        <v>8.0540000000000003</v>
      </c>
      <c r="O560" s="112">
        <v>8.0540000000000003</v>
      </c>
      <c r="P560" s="112">
        <v>223.8</v>
      </c>
      <c r="Q560" s="112">
        <v>223.8</v>
      </c>
      <c r="R560" s="112">
        <v>223.8</v>
      </c>
      <c r="S560" s="112">
        <v>2.1</v>
      </c>
      <c r="T560" s="112">
        <v>2.1</v>
      </c>
      <c r="U560" s="112">
        <v>2.1</v>
      </c>
      <c r="V560" s="112">
        <v>15</v>
      </c>
      <c r="W560" s="112">
        <v>15</v>
      </c>
      <c r="X560" s="112">
        <v>15</v>
      </c>
      <c r="Y560" s="112">
        <v>-0.22900000000000001</v>
      </c>
      <c r="Z560" s="112">
        <v>-0.22900000000000001</v>
      </c>
      <c r="AA560" s="112">
        <v>-0.22900000000000001</v>
      </c>
      <c r="AB560" s="112" t="s">
        <v>47</v>
      </c>
      <c r="AC560" s="112">
        <v>16.04</v>
      </c>
      <c r="AD560" s="113">
        <v>1.6328551327402565E-5</v>
      </c>
      <c r="AE560" s="112">
        <v>1.0999999999999999E-2</v>
      </c>
      <c r="AF560" s="112">
        <v>3.25</v>
      </c>
      <c r="AG560" s="112">
        <v>3.8</v>
      </c>
      <c r="AH560" s="129">
        <v>1E-10</v>
      </c>
      <c r="AI560" s="114"/>
      <c r="AJ560" s="115">
        <f t="shared" si="47"/>
        <v>0</v>
      </c>
      <c r="AN560"/>
      <c r="AO560"/>
    </row>
    <row r="561" spans="1:41" s="116" customFormat="1" x14ac:dyDescent="0.25">
      <c r="A561" s="111" t="s">
        <v>105</v>
      </c>
      <c r="B561" s="111"/>
      <c r="C561" s="112">
        <v>3.81</v>
      </c>
      <c r="D561" s="111"/>
      <c r="E561" s="112">
        <f t="shared" si="46"/>
        <v>0</v>
      </c>
      <c r="F561" s="112"/>
      <c r="G561" s="112">
        <v>2.0750000000000002</v>
      </c>
      <c r="H561" s="112">
        <v>43011</v>
      </c>
      <c r="I561" s="112">
        <v>74</v>
      </c>
      <c r="J561" s="112">
        <v>1.8039000000000001</v>
      </c>
      <c r="K561" s="112">
        <v>0.4</v>
      </c>
      <c r="L561" s="112">
        <v>1.8731</v>
      </c>
      <c r="M561" s="112">
        <v>8.0540000000000003</v>
      </c>
      <c r="N561" s="112">
        <v>8.0540000000000003</v>
      </c>
      <c r="O561" s="112">
        <v>8.0540000000000003</v>
      </c>
      <c r="P561" s="112">
        <v>223.8</v>
      </c>
      <c r="Q561" s="112">
        <v>223.8</v>
      </c>
      <c r="R561" s="112">
        <v>223.8</v>
      </c>
      <c r="S561" s="112">
        <v>2.1</v>
      </c>
      <c r="T561" s="112">
        <v>2.1</v>
      </c>
      <c r="U561" s="112">
        <v>2.1</v>
      </c>
      <c r="V561" s="112">
        <v>15</v>
      </c>
      <c r="W561" s="112">
        <v>15</v>
      </c>
      <c r="X561" s="112">
        <v>15</v>
      </c>
      <c r="Y561" s="112">
        <v>-0.22900000000000001</v>
      </c>
      <c r="Z561" s="112">
        <v>-0.22900000000000001</v>
      </c>
      <c r="AA561" s="112">
        <v>-0.22900000000000001</v>
      </c>
      <c r="AB561" s="112" t="s">
        <v>48</v>
      </c>
      <c r="AC561" s="112">
        <v>28.05</v>
      </c>
      <c r="AD561" s="112">
        <v>8.597859657763983E-6</v>
      </c>
      <c r="AE561" s="112">
        <v>8.6999999999999994E-2</v>
      </c>
      <c r="AF561" s="112">
        <v>3.59</v>
      </c>
      <c r="AG561" s="112">
        <v>3.9</v>
      </c>
      <c r="AH561" s="129">
        <v>6.2500000000000002E-12</v>
      </c>
      <c r="AI561" s="114"/>
      <c r="AJ561" s="117">
        <f t="shared" si="47"/>
        <v>0</v>
      </c>
      <c r="AN561"/>
      <c r="AO561"/>
    </row>
    <row r="562" spans="1:41" s="116" customFormat="1" x14ac:dyDescent="0.25">
      <c r="A562" s="111" t="s">
        <v>105</v>
      </c>
      <c r="B562" s="111"/>
      <c r="C562" s="112">
        <v>3.81</v>
      </c>
      <c r="D562" s="111"/>
      <c r="E562" s="112">
        <f t="shared" si="46"/>
        <v>0</v>
      </c>
      <c r="F562" s="112"/>
      <c r="G562" s="112">
        <v>2.0750000000000002</v>
      </c>
      <c r="H562" s="112">
        <v>43011</v>
      </c>
      <c r="I562" s="112">
        <v>74</v>
      </c>
      <c r="J562" s="112">
        <v>1.8039000000000001</v>
      </c>
      <c r="K562" s="112">
        <v>0.4</v>
      </c>
      <c r="L562" s="112">
        <v>1.8731</v>
      </c>
      <c r="M562" s="112">
        <v>8.0540000000000003</v>
      </c>
      <c r="N562" s="112">
        <v>8.0540000000000003</v>
      </c>
      <c r="O562" s="112">
        <v>8.0540000000000003</v>
      </c>
      <c r="P562" s="112">
        <v>223.8</v>
      </c>
      <c r="Q562" s="112">
        <v>223.8</v>
      </c>
      <c r="R562" s="112">
        <v>223.8</v>
      </c>
      <c r="S562" s="112">
        <v>2.1</v>
      </c>
      <c r="T562" s="112">
        <v>2.1</v>
      </c>
      <c r="U562" s="112">
        <v>2.1</v>
      </c>
      <c r="V562" s="112">
        <v>15</v>
      </c>
      <c r="W562" s="112">
        <v>15</v>
      </c>
      <c r="X562" s="112">
        <v>15</v>
      </c>
      <c r="Y562" s="112">
        <v>-0.22900000000000001</v>
      </c>
      <c r="Z562" s="112">
        <v>-0.22900000000000001</v>
      </c>
      <c r="AA562" s="112">
        <v>-0.22900000000000001</v>
      </c>
      <c r="AB562" s="112" t="s">
        <v>49</v>
      </c>
      <c r="AC562" s="112">
        <v>30.07</v>
      </c>
      <c r="AD562" s="112">
        <v>7.4674534117532306E-6</v>
      </c>
      <c r="AE562" s="112">
        <v>9.9000000000000005E-2</v>
      </c>
      <c r="AF562" s="112">
        <v>3.72</v>
      </c>
      <c r="AG562" s="112">
        <v>4</v>
      </c>
      <c r="AH562" s="129">
        <v>2E-12</v>
      </c>
      <c r="AI562" s="114"/>
      <c r="AJ562" s="117">
        <f t="shared" si="47"/>
        <v>0</v>
      </c>
      <c r="AN562"/>
      <c r="AO562"/>
    </row>
    <row r="563" spans="1:41" s="116" customFormat="1" x14ac:dyDescent="0.25">
      <c r="A563" s="111" t="s">
        <v>105</v>
      </c>
      <c r="B563" s="111"/>
      <c r="C563" s="112">
        <v>3.81</v>
      </c>
      <c r="D563" s="111"/>
      <c r="E563" s="112">
        <f t="shared" si="46"/>
        <v>0</v>
      </c>
      <c r="F563" s="112"/>
      <c r="G563" s="112">
        <v>2.0750000000000002</v>
      </c>
      <c r="H563" s="112">
        <v>43011</v>
      </c>
      <c r="I563" s="112">
        <v>74</v>
      </c>
      <c r="J563" s="112">
        <v>1.8039000000000001</v>
      </c>
      <c r="K563" s="112">
        <v>0.4</v>
      </c>
      <c r="L563" s="112">
        <v>1.8731</v>
      </c>
      <c r="M563" s="112">
        <v>8.0540000000000003</v>
      </c>
      <c r="N563" s="112">
        <v>8.0540000000000003</v>
      </c>
      <c r="O563" s="112">
        <v>8.0540000000000003</v>
      </c>
      <c r="P563" s="112">
        <v>223.8</v>
      </c>
      <c r="Q563" s="112">
        <v>223.8</v>
      </c>
      <c r="R563" s="112">
        <v>223.8</v>
      </c>
      <c r="S563" s="112">
        <v>2.1</v>
      </c>
      <c r="T563" s="112">
        <v>2.1</v>
      </c>
      <c r="U563" s="112">
        <v>2.1</v>
      </c>
      <c r="V563" s="112">
        <v>15</v>
      </c>
      <c r="W563" s="112">
        <v>15</v>
      </c>
      <c r="X563" s="112">
        <v>15</v>
      </c>
      <c r="Y563" s="112">
        <v>-0.22900000000000001</v>
      </c>
      <c r="Z563" s="112">
        <v>-0.22900000000000001</v>
      </c>
      <c r="AA563" s="112">
        <v>-0.22900000000000001</v>
      </c>
      <c r="AB563" s="112" t="s">
        <v>50</v>
      </c>
      <c r="AC563" s="112">
        <v>42.08</v>
      </c>
      <c r="AD563" s="112">
        <v>4.9578486170417476E-6</v>
      </c>
      <c r="AE563" s="112">
        <v>0.14199999999999999</v>
      </c>
      <c r="AF563" s="112">
        <v>4.03</v>
      </c>
      <c r="AG563" s="112">
        <v>4.5</v>
      </c>
      <c r="AH563" s="129">
        <v>4.5E-13</v>
      </c>
      <c r="AI563" s="114"/>
      <c r="AJ563" s="117">
        <f t="shared" si="47"/>
        <v>0</v>
      </c>
      <c r="AN563"/>
      <c r="AO563"/>
    </row>
    <row r="564" spans="1:41" s="116" customFormat="1" x14ac:dyDescent="0.25">
      <c r="A564" s="111" t="s">
        <v>105</v>
      </c>
      <c r="B564" s="111"/>
      <c r="C564" s="112">
        <v>3.81</v>
      </c>
      <c r="D564" s="111">
        <v>4.0199999999999996</v>
      </c>
      <c r="E564" s="112">
        <f t="shared" si="46"/>
        <v>1.0551181102362204</v>
      </c>
      <c r="F564" s="112"/>
      <c r="G564" s="112">
        <v>2.0750000000000002</v>
      </c>
      <c r="H564" s="112">
        <v>43011</v>
      </c>
      <c r="I564" s="112">
        <v>74</v>
      </c>
      <c r="J564" s="112">
        <v>1.8039000000000001</v>
      </c>
      <c r="K564" s="112">
        <v>0.4</v>
      </c>
      <c r="L564" s="112">
        <v>1.8731</v>
      </c>
      <c r="M564" s="112">
        <v>8.0540000000000003</v>
      </c>
      <c r="N564" s="112">
        <v>8.0540000000000003</v>
      </c>
      <c r="O564" s="112">
        <v>8.0540000000000003</v>
      </c>
      <c r="P564" s="112">
        <v>223.8</v>
      </c>
      <c r="Q564" s="112">
        <v>223.8</v>
      </c>
      <c r="R564" s="112">
        <v>223.8</v>
      </c>
      <c r="S564" s="112">
        <v>2.1</v>
      </c>
      <c r="T564" s="112">
        <v>2.1</v>
      </c>
      <c r="U564" s="112">
        <v>2.1</v>
      </c>
      <c r="V564" s="112">
        <v>15</v>
      </c>
      <c r="W564" s="112">
        <v>15</v>
      </c>
      <c r="X564" s="112">
        <v>15</v>
      </c>
      <c r="Y564" s="112">
        <v>-0.22900000000000001</v>
      </c>
      <c r="Z564" s="112">
        <v>-0.22900000000000001</v>
      </c>
      <c r="AA564" s="112">
        <v>-0.22900000000000001</v>
      </c>
      <c r="AB564" s="112" t="s">
        <v>51</v>
      </c>
      <c r="AC564" s="112">
        <v>44.1</v>
      </c>
      <c r="AD564" s="112">
        <v>4.5187843755253608E-6</v>
      </c>
      <c r="AE564" s="112">
        <v>0.152</v>
      </c>
      <c r="AF564" s="112">
        <v>4.16</v>
      </c>
      <c r="AG564" s="112">
        <v>4.3</v>
      </c>
      <c r="AH564" s="129">
        <v>7.8999999999999998E-15</v>
      </c>
      <c r="AI564" s="114"/>
      <c r="AJ564" s="117">
        <f t="shared" si="47"/>
        <v>0</v>
      </c>
      <c r="AN564"/>
      <c r="AO564"/>
    </row>
    <row r="565" spans="1:41" s="116" customFormat="1" x14ac:dyDescent="0.25">
      <c r="A565" s="111" t="s">
        <v>105</v>
      </c>
      <c r="B565" s="111"/>
      <c r="C565" s="112">
        <v>3.81</v>
      </c>
      <c r="D565" s="111"/>
      <c r="E565" s="112">
        <f t="shared" si="46"/>
        <v>0</v>
      </c>
      <c r="F565" s="112"/>
      <c r="G565" s="112">
        <v>2.0750000000000002</v>
      </c>
      <c r="H565" s="112">
        <v>43011</v>
      </c>
      <c r="I565" s="112">
        <v>74</v>
      </c>
      <c r="J565" s="112">
        <v>1.8039000000000001</v>
      </c>
      <c r="K565" s="112">
        <v>0.4</v>
      </c>
      <c r="L565" s="112">
        <v>1.8731</v>
      </c>
      <c r="M565" s="112">
        <v>8.0540000000000003</v>
      </c>
      <c r="N565" s="112">
        <v>8.0540000000000003</v>
      </c>
      <c r="O565" s="112">
        <v>8.0540000000000003</v>
      </c>
      <c r="P565" s="112">
        <v>223.8</v>
      </c>
      <c r="Q565" s="112">
        <v>223.8</v>
      </c>
      <c r="R565" s="112">
        <v>223.8</v>
      </c>
      <c r="S565" s="112">
        <v>2.1</v>
      </c>
      <c r="T565" s="112">
        <v>2.1</v>
      </c>
      <c r="U565" s="112">
        <v>2.1</v>
      </c>
      <c r="V565" s="112">
        <v>15</v>
      </c>
      <c r="W565" s="112">
        <v>15</v>
      </c>
      <c r="X565" s="112">
        <v>15</v>
      </c>
      <c r="Y565" s="112">
        <v>-0.22900000000000001</v>
      </c>
      <c r="Z565" s="112">
        <v>-0.22900000000000001</v>
      </c>
      <c r="AA565" s="112">
        <v>-0.22900000000000001</v>
      </c>
      <c r="AB565" s="112" t="s">
        <v>52</v>
      </c>
      <c r="AC565" s="112">
        <v>58.12</v>
      </c>
      <c r="AD565" s="112">
        <v>2.9135357642312415E-6</v>
      </c>
      <c r="AE565" s="112">
        <v>0.2</v>
      </c>
      <c r="AF565" s="112">
        <v>4.5199999999999996</v>
      </c>
      <c r="AG565" s="112">
        <v>4.5</v>
      </c>
      <c r="AH565" s="122"/>
      <c r="AI565" s="114"/>
      <c r="AJ565" s="117">
        <f t="shared" si="47"/>
        <v>0</v>
      </c>
      <c r="AN565"/>
      <c r="AO565"/>
    </row>
    <row r="566" spans="1:41" s="116" customFormat="1" x14ac:dyDescent="0.25">
      <c r="A566" s="111" t="s">
        <v>105</v>
      </c>
      <c r="B566" s="111"/>
      <c r="C566" s="112">
        <v>3.81</v>
      </c>
      <c r="D566" s="112"/>
      <c r="E566" s="112">
        <f t="shared" si="46"/>
        <v>0</v>
      </c>
      <c r="F566" s="112"/>
      <c r="G566" s="112">
        <v>2.0750000000000002</v>
      </c>
      <c r="H566" s="112">
        <v>43011</v>
      </c>
      <c r="I566" s="112">
        <v>74</v>
      </c>
      <c r="J566" s="112">
        <v>1.8039000000000001</v>
      </c>
      <c r="K566" s="112">
        <v>0.4</v>
      </c>
      <c r="L566" s="112">
        <v>1.8731</v>
      </c>
      <c r="M566" s="112">
        <v>8.0540000000000003</v>
      </c>
      <c r="N566" s="112">
        <v>8.0540000000000003</v>
      </c>
      <c r="O566" s="112">
        <v>8.0540000000000003</v>
      </c>
      <c r="P566" s="112">
        <v>223.8</v>
      </c>
      <c r="Q566" s="112">
        <v>223.8</v>
      </c>
      <c r="R566" s="112">
        <v>223.8</v>
      </c>
      <c r="S566" s="112">
        <v>2.1</v>
      </c>
      <c r="T566" s="112">
        <v>2.1</v>
      </c>
      <c r="U566" s="112">
        <v>2.1</v>
      </c>
      <c r="V566" s="112">
        <v>15</v>
      </c>
      <c r="W566" s="112">
        <v>15</v>
      </c>
      <c r="X566" s="112">
        <v>15</v>
      </c>
      <c r="Y566" s="112">
        <v>-0.22900000000000001</v>
      </c>
      <c r="Z566" s="112">
        <v>-0.22900000000000001</v>
      </c>
      <c r="AA566" s="112">
        <v>-0.22900000000000001</v>
      </c>
      <c r="AB566" s="112" t="s">
        <v>58</v>
      </c>
      <c r="AC566" s="112">
        <v>58.12</v>
      </c>
      <c r="AD566" s="112">
        <v>3.1459786150702568E-6</v>
      </c>
      <c r="AE566" s="112">
        <v>0.183</v>
      </c>
      <c r="AF566" s="112">
        <v>4.8</v>
      </c>
      <c r="AG566" s="112">
        <v>4.42</v>
      </c>
      <c r="AH566" s="122"/>
      <c r="AI566" s="114"/>
      <c r="AJ566" s="117">
        <f t="shared" si="47"/>
        <v>0</v>
      </c>
      <c r="AN566"/>
      <c r="AO566"/>
    </row>
    <row r="567" spans="1:41" s="198" customFormat="1" x14ac:dyDescent="0.25">
      <c r="A567" s="192" t="s">
        <v>106</v>
      </c>
      <c r="B567" s="192"/>
      <c r="C567" s="193">
        <v>3.23</v>
      </c>
      <c r="D567" s="193">
        <v>3.27</v>
      </c>
      <c r="E567" s="193">
        <f t="shared" ref="E567:E590" si="48">D567/C567</f>
        <v>1.0123839009287925</v>
      </c>
      <c r="F567" s="193"/>
      <c r="G567" s="193">
        <v>2.0840000000000001</v>
      </c>
      <c r="H567" s="193">
        <v>40752</v>
      </c>
      <c r="I567" s="193">
        <v>74</v>
      </c>
      <c r="J567" s="193">
        <v>2.0855000000000001</v>
      </c>
      <c r="K567" s="193">
        <v>0.36699999999999999</v>
      </c>
      <c r="L567" s="193">
        <v>2.4266999999999999</v>
      </c>
      <c r="M567" s="193">
        <v>7.9169999999999998</v>
      </c>
      <c r="N567" s="193">
        <v>7.9169999999999998</v>
      </c>
      <c r="O567" s="193">
        <v>7.9169999999999998</v>
      </c>
      <c r="P567" s="193">
        <v>317.8</v>
      </c>
      <c r="Q567" s="193">
        <v>317.8</v>
      </c>
      <c r="R567" s="193">
        <v>317.8</v>
      </c>
      <c r="S567" s="193">
        <v>2.1</v>
      </c>
      <c r="T567" s="193">
        <v>2.1</v>
      </c>
      <c r="U567" s="193">
        <v>2.1</v>
      </c>
      <c r="V567" s="193">
        <v>15</v>
      </c>
      <c r="W567" s="193">
        <v>15</v>
      </c>
      <c r="X567" s="193">
        <v>15</v>
      </c>
      <c r="Y567" s="193">
        <v>-0.27400000000000002</v>
      </c>
      <c r="Z567" s="193">
        <v>-0.27400000000000002</v>
      </c>
      <c r="AA567" s="193">
        <v>-0.27400000000000002</v>
      </c>
      <c r="AB567" s="193" t="s">
        <v>42</v>
      </c>
      <c r="AC567" s="193">
        <v>4.0019999999999998</v>
      </c>
      <c r="AD567" s="194">
        <v>1.213598928416634E-4</v>
      </c>
      <c r="AE567" s="193">
        <v>-0.39</v>
      </c>
      <c r="AF567" s="193">
        <v>2.66</v>
      </c>
      <c r="AG567" s="193">
        <v>2.6</v>
      </c>
      <c r="AH567" s="195">
        <v>5.9999999999999995E-8</v>
      </c>
      <c r="AI567" s="196"/>
      <c r="AJ567" s="197">
        <f t="shared" ref="AJ567:AJ590" si="49">AH567*10000*(AI567)*10000000000</f>
        <v>0</v>
      </c>
      <c r="AN567"/>
      <c r="AO567"/>
    </row>
    <row r="568" spans="1:41" s="198" customFormat="1" x14ac:dyDescent="0.25">
      <c r="A568" s="192" t="s">
        <v>106</v>
      </c>
      <c r="B568" s="192"/>
      <c r="C568" s="193">
        <v>3.23</v>
      </c>
      <c r="D568" s="193">
        <v>3.29</v>
      </c>
      <c r="E568" s="193">
        <f t="shared" si="48"/>
        <v>1.0185758513931888</v>
      </c>
      <c r="F568" s="193"/>
      <c r="G568" s="193">
        <v>2.0840000000000001</v>
      </c>
      <c r="H568" s="193">
        <v>40752</v>
      </c>
      <c r="I568" s="193">
        <v>74</v>
      </c>
      <c r="J568" s="193">
        <v>2.0855000000000001</v>
      </c>
      <c r="K568" s="193">
        <v>0.36699999999999999</v>
      </c>
      <c r="L568" s="193">
        <v>2.4266999999999999</v>
      </c>
      <c r="M568" s="193">
        <v>7.9169999999999998</v>
      </c>
      <c r="N568" s="193">
        <v>7.9169999999999998</v>
      </c>
      <c r="O568" s="193">
        <v>7.9169999999999998</v>
      </c>
      <c r="P568" s="193">
        <v>317.8</v>
      </c>
      <c r="Q568" s="193">
        <v>317.8</v>
      </c>
      <c r="R568" s="193">
        <v>317.8</v>
      </c>
      <c r="S568" s="193">
        <v>2.1</v>
      </c>
      <c r="T568" s="193">
        <v>2.1</v>
      </c>
      <c r="U568" s="193">
        <v>2.1</v>
      </c>
      <c r="V568" s="193">
        <v>15</v>
      </c>
      <c r="W568" s="193">
        <v>15</v>
      </c>
      <c r="X568" s="193">
        <v>15</v>
      </c>
      <c r="Y568" s="193">
        <v>-0.27400000000000002</v>
      </c>
      <c r="Z568" s="193">
        <v>-0.27400000000000002</v>
      </c>
      <c r="AA568" s="193">
        <v>-0.27400000000000002</v>
      </c>
      <c r="AB568" s="193" t="s">
        <v>43</v>
      </c>
      <c r="AC568" s="193">
        <v>2.0099999999999998</v>
      </c>
      <c r="AD568" s="194">
        <v>1.0828692705685033E-4</v>
      </c>
      <c r="AE568" s="193">
        <v>-0.217</v>
      </c>
      <c r="AF568" s="193">
        <v>3.13</v>
      </c>
      <c r="AG568" s="193">
        <v>2.89</v>
      </c>
      <c r="AH568" s="195">
        <v>4.9999999999999998E-8</v>
      </c>
      <c r="AI568" s="196"/>
      <c r="AJ568" s="197">
        <f t="shared" si="49"/>
        <v>0</v>
      </c>
      <c r="AN568"/>
      <c r="AO568"/>
    </row>
    <row r="569" spans="1:41" s="198" customFormat="1" x14ac:dyDescent="0.25">
      <c r="A569" s="192" t="s">
        <v>106</v>
      </c>
      <c r="B569" s="192"/>
      <c r="C569" s="193">
        <v>3.23</v>
      </c>
      <c r="D569" s="193">
        <v>3.3</v>
      </c>
      <c r="E569" s="193">
        <f t="shared" si="48"/>
        <v>1.021671826625387</v>
      </c>
      <c r="F569" s="193"/>
      <c r="G569" s="193">
        <v>2.0840000000000001</v>
      </c>
      <c r="H569" s="193">
        <v>40752</v>
      </c>
      <c r="I569" s="193">
        <v>74</v>
      </c>
      <c r="J569" s="193">
        <v>2.0855000000000001</v>
      </c>
      <c r="K569" s="193">
        <v>0.36699999999999999</v>
      </c>
      <c r="L569" s="193">
        <v>2.4266999999999999</v>
      </c>
      <c r="M569" s="193">
        <v>7.9169999999999998</v>
      </c>
      <c r="N569" s="193">
        <v>7.9169999999999998</v>
      </c>
      <c r="O569" s="193">
        <v>7.9169999999999998</v>
      </c>
      <c r="P569" s="193">
        <v>317.8</v>
      </c>
      <c r="Q569" s="193">
        <v>317.8</v>
      </c>
      <c r="R569" s="193">
        <v>317.8</v>
      </c>
      <c r="S569" s="193">
        <v>2.1</v>
      </c>
      <c r="T569" s="193">
        <v>2.1</v>
      </c>
      <c r="U569" s="193">
        <v>2.1</v>
      </c>
      <c r="V569" s="193">
        <v>15</v>
      </c>
      <c r="W569" s="193">
        <v>15</v>
      </c>
      <c r="X569" s="193">
        <v>15</v>
      </c>
      <c r="Y569" s="193">
        <v>-0.27400000000000002</v>
      </c>
      <c r="Z569" s="193">
        <v>-0.27400000000000002</v>
      </c>
      <c r="AA569" s="193">
        <v>-0.27400000000000002</v>
      </c>
      <c r="AB569" s="193" t="s">
        <v>44</v>
      </c>
      <c r="AC569" s="193">
        <v>31.998999999999999</v>
      </c>
      <c r="AD569" s="194">
        <v>1.5402755908922099E-5</v>
      </c>
      <c r="AE569" s="193">
        <v>2.1999999999999999E-2</v>
      </c>
      <c r="AF569" s="193">
        <v>2.94</v>
      </c>
      <c r="AG569" s="193">
        <v>3.46</v>
      </c>
      <c r="AH569" s="195">
        <v>3E-9</v>
      </c>
      <c r="AI569" s="196"/>
      <c r="AJ569" s="197">
        <f t="shared" si="49"/>
        <v>0</v>
      </c>
      <c r="AN569"/>
      <c r="AO569"/>
    </row>
    <row r="570" spans="1:41" s="198" customFormat="1" x14ac:dyDescent="0.25">
      <c r="A570" s="192" t="s">
        <v>106</v>
      </c>
      <c r="B570" s="192"/>
      <c r="C570" s="193">
        <v>3.23</v>
      </c>
      <c r="D570" s="192">
        <v>3.28</v>
      </c>
      <c r="E570" s="193">
        <f t="shared" si="48"/>
        <v>1.0154798761609907</v>
      </c>
      <c r="F570" s="193"/>
      <c r="G570" s="193">
        <v>2.0840000000000001</v>
      </c>
      <c r="H570" s="193">
        <v>40752</v>
      </c>
      <c r="I570" s="193">
        <v>74</v>
      </c>
      <c r="J570" s="193">
        <v>2.0855000000000001</v>
      </c>
      <c r="K570" s="193">
        <v>0.36699999999999999</v>
      </c>
      <c r="L570" s="193">
        <v>2.4266999999999999</v>
      </c>
      <c r="M570" s="193">
        <v>7.9169999999999998</v>
      </c>
      <c r="N570" s="193">
        <v>7.9169999999999998</v>
      </c>
      <c r="O570" s="193">
        <v>7.9169999999999998</v>
      </c>
      <c r="P570" s="193">
        <v>317.8</v>
      </c>
      <c r="Q570" s="193">
        <v>317.8</v>
      </c>
      <c r="R570" s="193">
        <v>317.8</v>
      </c>
      <c r="S570" s="193">
        <v>2.1</v>
      </c>
      <c r="T570" s="193">
        <v>2.1</v>
      </c>
      <c r="U570" s="193">
        <v>2.1</v>
      </c>
      <c r="V570" s="193">
        <v>15</v>
      </c>
      <c r="W570" s="193">
        <v>15</v>
      </c>
      <c r="X570" s="193">
        <v>15</v>
      </c>
      <c r="Y570" s="193">
        <v>-0.27400000000000002</v>
      </c>
      <c r="Z570" s="193">
        <v>-0.27400000000000002</v>
      </c>
      <c r="AA570" s="193">
        <v>-0.27400000000000002</v>
      </c>
      <c r="AB570" s="193" t="s">
        <v>45</v>
      </c>
      <c r="AC570" s="193">
        <v>44.01</v>
      </c>
      <c r="AD570" s="194">
        <v>8.9625087063364713E-6</v>
      </c>
      <c r="AE570" s="193">
        <v>0.22500000000000001</v>
      </c>
      <c r="AF570" s="193">
        <v>3.24</v>
      </c>
      <c r="AG570" s="193">
        <v>3.3</v>
      </c>
      <c r="AH570" s="195">
        <v>1.3000000000000001E-9</v>
      </c>
      <c r="AI570" s="196"/>
      <c r="AJ570" s="197">
        <f t="shared" si="49"/>
        <v>0</v>
      </c>
      <c r="AN570"/>
      <c r="AO570"/>
    </row>
    <row r="571" spans="1:41" s="198" customFormat="1" x14ac:dyDescent="0.25">
      <c r="A571" s="192" t="s">
        <v>106</v>
      </c>
      <c r="B571" s="192"/>
      <c r="C571" s="193">
        <v>3.23</v>
      </c>
      <c r="D571" s="192">
        <v>3.31</v>
      </c>
      <c r="E571" s="193">
        <f t="shared" si="48"/>
        <v>1.0247678018575852</v>
      </c>
      <c r="F571" s="193"/>
      <c r="G571" s="193">
        <v>2.0840000000000001</v>
      </c>
      <c r="H571" s="193">
        <v>40752</v>
      </c>
      <c r="I571" s="193">
        <v>74</v>
      </c>
      <c r="J571" s="193">
        <v>2.0855000000000001</v>
      </c>
      <c r="K571" s="193">
        <v>0.36699999999999999</v>
      </c>
      <c r="L571" s="193">
        <v>2.4266999999999999</v>
      </c>
      <c r="M571" s="193">
        <v>7.9169999999999998</v>
      </c>
      <c r="N571" s="193">
        <v>7.9169999999999998</v>
      </c>
      <c r="O571" s="193">
        <v>7.9169999999999998</v>
      </c>
      <c r="P571" s="193">
        <v>317.8</v>
      </c>
      <c r="Q571" s="193">
        <v>317.8</v>
      </c>
      <c r="R571" s="193">
        <v>317.8</v>
      </c>
      <c r="S571" s="193">
        <v>2.1</v>
      </c>
      <c r="T571" s="193">
        <v>2.1</v>
      </c>
      <c r="U571" s="193">
        <v>2.1</v>
      </c>
      <c r="V571" s="193">
        <v>15</v>
      </c>
      <c r="W571" s="193">
        <v>15</v>
      </c>
      <c r="X571" s="193">
        <v>15</v>
      </c>
      <c r="Y571" s="193">
        <v>-0.27400000000000002</v>
      </c>
      <c r="Z571" s="193">
        <v>-0.27400000000000002</v>
      </c>
      <c r="AA571" s="193">
        <v>-0.27400000000000002</v>
      </c>
      <c r="AB571" s="193" t="s">
        <v>46</v>
      </c>
      <c r="AC571" s="193">
        <v>28</v>
      </c>
      <c r="AD571" s="194">
        <v>1.4859953853764374E-5</v>
      </c>
      <c r="AE571" s="193">
        <v>3.6999999999999998E-2</v>
      </c>
      <c r="AF571" s="193">
        <v>3.13</v>
      </c>
      <c r="AG571" s="193">
        <v>3.64</v>
      </c>
      <c r="AH571" s="199">
        <v>2.7000000000000002E-9</v>
      </c>
      <c r="AI571" s="196"/>
      <c r="AJ571" s="197">
        <f t="shared" si="49"/>
        <v>0</v>
      </c>
      <c r="AN571"/>
      <c r="AO571"/>
    </row>
    <row r="572" spans="1:41" s="198" customFormat="1" x14ac:dyDescent="0.25">
      <c r="A572" s="192" t="s">
        <v>106</v>
      </c>
      <c r="B572" s="192"/>
      <c r="C572" s="193">
        <v>3.23</v>
      </c>
      <c r="D572" s="192">
        <v>3.36</v>
      </c>
      <c r="E572" s="193">
        <f t="shared" si="48"/>
        <v>1.0402476780185759</v>
      </c>
      <c r="F572" s="193"/>
      <c r="G572" s="193">
        <v>2.0840000000000001</v>
      </c>
      <c r="H572" s="193">
        <v>40752</v>
      </c>
      <c r="I572" s="193">
        <v>74</v>
      </c>
      <c r="J572" s="193">
        <v>2.0855000000000001</v>
      </c>
      <c r="K572" s="193">
        <v>0.36699999999999999</v>
      </c>
      <c r="L572" s="193">
        <v>2.4266999999999999</v>
      </c>
      <c r="M572" s="193">
        <v>7.9169999999999998</v>
      </c>
      <c r="N572" s="193">
        <v>7.9169999999999998</v>
      </c>
      <c r="O572" s="193">
        <v>7.9169999999999998</v>
      </c>
      <c r="P572" s="193">
        <v>317.8</v>
      </c>
      <c r="Q572" s="193">
        <v>317.8</v>
      </c>
      <c r="R572" s="193">
        <v>317.8</v>
      </c>
      <c r="S572" s="193">
        <v>2.1</v>
      </c>
      <c r="T572" s="193">
        <v>2.1</v>
      </c>
      <c r="U572" s="193">
        <v>2.1</v>
      </c>
      <c r="V572" s="193">
        <v>15</v>
      </c>
      <c r="W572" s="193">
        <v>15</v>
      </c>
      <c r="X572" s="193">
        <v>15</v>
      </c>
      <c r="Y572" s="193">
        <v>-0.27400000000000002</v>
      </c>
      <c r="Z572" s="193">
        <v>-0.27400000000000002</v>
      </c>
      <c r="AA572" s="193">
        <v>-0.27400000000000002</v>
      </c>
      <c r="AB572" s="193" t="s">
        <v>47</v>
      </c>
      <c r="AC572" s="193">
        <v>16.04</v>
      </c>
      <c r="AD572" s="194">
        <v>1.6328551327402565E-5</v>
      </c>
      <c r="AE572" s="193">
        <v>1.0999999999999999E-2</v>
      </c>
      <c r="AF572" s="193">
        <v>3.25</v>
      </c>
      <c r="AG572" s="193">
        <v>3.8</v>
      </c>
      <c r="AH572" s="199">
        <v>7.5999999999999996E-10</v>
      </c>
      <c r="AI572" s="196"/>
      <c r="AJ572" s="197">
        <f t="shared" si="49"/>
        <v>0</v>
      </c>
      <c r="AN572"/>
      <c r="AO572"/>
    </row>
    <row r="573" spans="1:41" s="198" customFormat="1" x14ac:dyDescent="0.25">
      <c r="A573" s="192" t="s">
        <v>106</v>
      </c>
      <c r="B573" s="192"/>
      <c r="C573" s="193">
        <v>3.23</v>
      </c>
      <c r="D573" s="192">
        <v>3.37</v>
      </c>
      <c r="E573" s="193">
        <f t="shared" si="48"/>
        <v>1.0433436532507741</v>
      </c>
      <c r="F573" s="193"/>
      <c r="G573" s="193">
        <v>2.0840000000000001</v>
      </c>
      <c r="H573" s="193">
        <v>40752</v>
      </c>
      <c r="I573" s="193">
        <v>74</v>
      </c>
      <c r="J573" s="193">
        <v>2.0855000000000001</v>
      </c>
      <c r="K573" s="193">
        <v>0.36699999999999999</v>
      </c>
      <c r="L573" s="193">
        <v>2.4266999999999999</v>
      </c>
      <c r="M573" s="193">
        <v>7.9169999999999998</v>
      </c>
      <c r="N573" s="193">
        <v>7.9169999999999998</v>
      </c>
      <c r="O573" s="193">
        <v>7.9169999999999998</v>
      </c>
      <c r="P573" s="193">
        <v>317.8</v>
      </c>
      <c r="Q573" s="193">
        <v>317.8</v>
      </c>
      <c r="R573" s="193">
        <v>317.8</v>
      </c>
      <c r="S573" s="193">
        <v>2.1</v>
      </c>
      <c r="T573" s="193">
        <v>2.1</v>
      </c>
      <c r="U573" s="193">
        <v>2.1</v>
      </c>
      <c r="V573" s="193">
        <v>15</v>
      </c>
      <c r="W573" s="193">
        <v>15</v>
      </c>
      <c r="X573" s="193">
        <v>15</v>
      </c>
      <c r="Y573" s="193">
        <v>-0.27400000000000002</v>
      </c>
      <c r="Z573" s="193">
        <v>-0.27400000000000002</v>
      </c>
      <c r="AA573" s="193">
        <v>-0.27400000000000002</v>
      </c>
      <c r="AB573" s="193" t="s">
        <v>48</v>
      </c>
      <c r="AC573" s="193">
        <v>28.05</v>
      </c>
      <c r="AD573" s="193">
        <v>8.597859657763983E-6</v>
      </c>
      <c r="AE573" s="193">
        <v>8.6999999999999994E-2</v>
      </c>
      <c r="AF573" s="193">
        <v>3.59</v>
      </c>
      <c r="AG573" s="193">
        <v>3.9</v>
      </c>
      <c r="AH573" s="199">
        <v>4.6000000000000003E-11</v>
      </c>
      <c r="AI573" s="196"/>
      <c r="AJ573" s="200">
        <f t="shared" si="49"/>
        <v>0</v>
      </c>
      <c r="AN573"/>
      <c r="AO573"/>
    </row>
    <row r="574" spans="1:41" s="198" customFormat="1" x14ac:dyDescent="0.25">
      <c r="A574" s="192" t="s">
        <v>106</v>
      </c>
      <c r="B574" s="192"/>
      <c r="C574" s="193">
        <v>3.23</v>
      </c>
      <c r="D574" s="192">
        <v>3.38</v>
      </c>
      <c r="E574" s="193">
        <f t="shared" si="48"/>
        <v>1.046439628482972</v>
      </c>
      <c r="F574" s="193"/>
      <c r="G574" s="193">
        <v>2.0840000000000001</v>
      </c>
      <c r="H574" s="193">
        <v>40752</v>
      </c>
      <c r="I574" s="193">
        <v>74</v>
      </c>
      <c r="J574" s="193">
        <v>2.0855000000000001</v>
      </c>
      <c r="K574" s="193">
        <v>0.36699999999999999</v>
      </c>
      <c r="L574" s="193">
        <v>2.4266999999999999</v>
      </c>
      <c r="M574" s="193">
        <v>7.9169999999999998</v>
      </c>
      <c r="N574" s="193">
        <v>7.9169999999999998</v>
      </c>
      <c r="O574" s="193">
        <v>7.9169999999999998</v>
      </c>
      <c r="P574" s="193">
        <v>317.8</v>
      </c>
      <c r="Q574" s="193">
        <v>317.8</v>
      </c>
      <c r="R574" s="193">
        <v>317.8</v>
      </c>
      <c r="S574" s="193">
        <v>2.1</v>
      </c>
      <c r="T574" s="193">
        <v>2.1</v>
      </c>
      <c r="U574" s="193">
        <v>2.1</v>
      </c>
      <c r="V574" s="193">
        <v>15</v>
      </c>
      <c r="W574" s="193">
        <v>15</v>
      </c>
      <c r="X574" s="193">
        <v>15</v>
      </c>
      <c r="Y574" s="193">
        <v>-0.27400000000000002</v>
      </c>
      <c r="Z574" s="193">
        <v>-0.27400000000000002</v>
      </c>
      <c r="AA574" s="193">
        <v>-0.27400000000000002</v>
      </c>
      <c r="AB574" s="193" t="s">
        <v>49</v>
      </c>
      <c r="AC574" s="193">
        <v>30.07</v>
      </c>
      <c r="AD574" s="193">
        <v>7.4674534117532306E-6</v>
      </c>
      <c r="AE574" s="193">
        <v>9.9000000000000005E-2</v>
      </c>
      <c r="AF574" s="193">
        <v>3.72</v>
      </c>
      <c r="AG574" s="193">
        <v>4</v>
      </c>
      <c r="AH574" s="199">
        <v>1.3E-11</v>
      </c>
      <c r="AI574" s="196"/>
      <c r="AJ574" s="200">
        <f t="shared" si="49"/>
        <v>0</v>
      </c>
      <c r="AN574"/>
      <c r="AO574"/>
    </row>
    <row r="575" spans="1:41" s="198" customFormat="1" x14ac:dyDescent="0.25">
      <c r="A575" s="192" t="s">
        <v>106</v>
      </c>
      <c r="B575" s="192"/>
      <c r="C575" s="193">
        <v>3.23</v>
      </c>
      <c r="D575" s="192">
        <v>3.42</v>
      </c>
      <c r="E575" s="193">
        <f t="shared" si="48"/>
        <v>1.0588235294117647</v>
      </c>
      <c r="F575" s="193"/>
      <c r="G575" s="193">
        <v>2.0840000000000001</v>
      </c>
      <c r="H575" s="193">
        <v>40752</v>
      </c>
      <c r="I575" s="193">
        <v>74</v>
      </c>
      <c r="J575" s="193">
        <v>2.0855000000000001</v>
      </c>
      <c r="K575" s="193">
        <v>0.36699999999999999</v>
      </c>
      <c r="L575" s="193">
        <v>2.4266999999999999</v>
      </c>
      <c r="M575" s="193">
        <v>7.9169999999999998</v>
      </c>
      <c r="N575" s="193">
        <v>7.9169999999999998</v>
      </c>
      <c r="O575" s="193">
        <v>7.9169999999999998</v>
      </c>
      <c r="P575" s="193">
        <v>317.8</v>
      </c>
      <c r="Q575" s="193">
        <v>317.8</v>
      </c>
      <c r="R575" s="193">
        <v>317.8</v>
      </c>
      <c r="S575" s="193">
        <v>2.1</v>
      </c>
      <c r="T575" s="193">
        <v>2.1</v>
      </c>
      <c r="U575" s="193">
        <v>2.1</v>
      </c>
      <c r="V575" s="193">
        <v>15</v>
      </c>
      <c r="W575" s="193">
        <v>15</v>
      </c>
      <c r="X575" s="193">
        <v>15</v>
      </c>
      <c r="Y575" s="193">
        <v>-0.27400000000000002</v>
      </c>
      <c r="Z575" s="193">
        <v>-0.27400000000000002</v>
      </c>
      <c r="AA575" s="193">
        <v>-0.27400000000000002</v>
      </c>
      <c r="AB575" s="193" t="s">
        <v>50</v>
      </c>
      <c r="AC575" s="193">
        <v>42.08</v>
      </c>
      <c r="AD575" s="193">
        <v>4.9578486170417476E-6</v>
      </c>
      <c r="AE575" s="193">
        <v>0.14199999999999999</v>
      </c>
      <c r="AF575" s="193">
        <v>4.03</v>
      </c>
      <c r="AG575" s="193">
        <v>4.5</v>
      </c>
      <c r="AH575" s="199">
        <v>6.9000000000000001E-12</v>
      </c>
      <c r="AI575" s="196"/>
      <c r="AJ575" s="200">
        <f t="shared" si="49"/>
        <v>0</v>
      </c>
      <c r="AN575"/>
      <c r="AO575"/>
    </row>
    <row r="576" spans="1:41" s="198" customFormat="1" x14ac:dyDescent="0.25">
      <c r="A576" s="192" t="s">
        <v>106</v>
      </c>
      <c r="B576" s="192"/>
      <c r="C576" s="193">
        <v>3.23</v>
      </c>
      <c r="D576" s="192">
        <v>3.46</v>
      </c>
      <c r="E576" s="193">
        <f t="shared" si="48"/>
        <v>1.0712074303405572</v>
      </c>
      <c r="F576" s="193"/>
      <c r="G576" s="193">
        <v>2.0840000000000001</v>
      </c>
      <c r="H576" s="193">
        <v>40752</v>
      </c>
      <c r="I576" s="193">
        <v>74</v>
      </c>
      <c r="J576" s="193">
        <v>2.0855000000000001</v>
      </c>
      <c r="K576" s="193">
        <v>0.36699999999999999</v>
      </c>
      <c r="L576" s="193">
        <v>2.4266999999999999</v>
      </c>
      <c r="M576" s="193">
        <v>7.9169999999999998</v>
      </c>
      <c r="N576" s="193">
        <v>7.9169999999999998</v>
      </c>
      <c r="O576" s="193">
        <v>7.9169999999999998</v>
      </c>
      <c r="P576" s="193">
        <v>317.8</v>
      </c>
      <c r="Q576" s="193">
        <v>317.8</v>
      </c>
      <c r="R576" s="193">
        <v>317.8</v>
      </c>
      <c r="S576" s="193">
        <v>2.1</v>
      </c>
      <c r="T576" s="193">
        <v>2.1</v>
      </c>
      <c r="U576" s="193">
        <v>2.1</v>
      </c>
      <c r="V576" s="193">
        <v>15</v>
      </c>
      <c r="W576" s="193">
        <v>15</v>
      </c>
      <c r="X576" s="193">
        <v>15</v>
      </c>
      <c r="Y576" s="193">
        <v>-0.27400000000000002</v>
      </c>
      <c r="Z576" s="193">
        <v>-0.27400000000000002</v>
      </c>
      <c r="AA576" s="193">
        <v>-0.27400000000000002</v>
      </c>
      <c r="AB576" s="193" t="s">
        <v>51</v>
      </c>
      <c r="AC576" s="193">
        <v>44.1</v>
      </c>
      <c r="AD576" s="193">
        <v>4.5187843755253608E-6</v>
      </c>
      <c r="AE576" s="193">
        <v>0.152</v>
      </c>
      <c r="AF576" s="193">
        <v>4.16</v>
      </c>
      <c r="AG576" s="193">
        <v>4.3</v>
      </c>
      <c r="AH576" s="199">
        <v>3.0000000000000001E-12</v>
      </c>
      <c r="AI576" s="196"/>
      <c r="AJ576" s="200">
        <f t="shared" si="49"/>
        <v>0</v>
      </c>
      <c r="AN576"/>
      <c r="AO576"/>
    </row>
    <row r="577" spans="1:41" s="198" customFormat="1" x14ac:dyDescent="0.25">
      <c r="A577" s="192" t="s">
        <v>106</v>
      </c>
      <c r="B577" s="192"/>
      <c r="C577" s="193">
        <v>3.23</v>
      </c>
      <c r="D577" s="192"/>
      <c r="E577" s="193">
        <f t="shared" si="48"/>
        <v>0</v>
      </c>
      <c r="F577" s="193"/>
      <c r="G577" s="193">
        <v>2.0840000000000001</v>
      </c>
      <c r="H577" s="193">
        <v>40752</v>
      </c>
      <c r="I577" s="193">
        <v>74</v>
      </c>
      <c r="J577" s="193">
        <v>2.0855000000000001</v>
      </c>
      <c r="K577" s="193">
        <v>0.36699999999999999</v>
      </c>
      <c r="L577" s="193">
        <v>2.4266999999999999</v>
      </c>
      <c r="M577" s="193">
        <v>7.9169999999999998</v>
      </c>
      <c r="N577" s="193">
        <v>7.9169999999999998</v>
      </c>
      <c r="O577" s="193">
        <v>7.9169999999999998</v>
      </c>
      <c r="P577" s="193">
        <v>317.8</v>
      </c>
      <c r="Q577" s="193">
        <v>317.8</v>
      </c>
      <c r="R577" s="193">
        <v>317.8</v>
      </c>
      <c r="S577" s="193">
        <v>2.1</v>
      </c>
      <c r="T577" s="193">
        <v>2.1</v>
      </c>
      <c r="U577" s="193">
        <v>2.1</v>
      </c>
      <c r="V577" s="193">
        <v>15</v>
      </c>
      <c r="W577" s="193">
        <v>15</v>
      </c>
      <c r="X577" s="193">
        <v>15</v>
      </c>
      <c r="Y577" s="193">
        <v>-0.27400000000000002</v>
      </c>
      <c r="Z577" s="193">
        <v>-0.27400000000000002</v>
      </c>
      <c r="AA577" s="193">
        <v>-0.27400000000000002</v>
      </c>
      <c r="AB577" s="193" t="s">
        <v>52</v>
      </c>
      <c r="AC577" s="193">
        <v>58.12</v>
      </c>
      <c r="AD577" s="193">
        <v>2.9135357642312415E-6</v>
      </c>
      <c r="AE577" s="193">
        <v>0.2</v>
      </c>
      <c r="AF577" s="193">
        <v>4.5199999999999996</v>
      </c>
      <c r="AG577" s="193">
        <v>4.5</v>
      </c>
      <c r="AH577" s="195"/>
      <c r="AI577" s="196"/>
      <c r="AJ577" s="200">
        <f t="shared" si="49"/>
        <v>0</v>
      </c>
      <c r="AN577"/>
      <c r="AO577"/>
    </row>
    <row r="578" spans="1:41" s="198" customFormat="1" x14ac:dyDescent="0.25">
      <c r="A578" s="192" t="s">
        <v>106</v>
      </c>
      <c r="B578" s="192"/>
      <c r="C578" s="193">
        <v>3.23</v>
      </c>
      <c r="D578" s="193"/>
      <c r="E578" s="193">
        <f t="shared" si="48"/>
        <v>0</v>
      </c>
      <c r="F578" s="193"/>
      <c r="G578" s="193">
        <v>2.0840000000000001</v>
      </c>
      <c r="H578" s="193">
        <v>40752</v>
      </c>
      <c r="I578" s="193">
        <v>74</v>
      </c>
      <c r="J578" s="193">
        <v>2.0855000000000001</v>
      </c>
      <c r="K578" s="193">
        <v>0.36699999999999999</v>
      </c>
      <c r="L578" s="193">
        <v>2.4266999999999999</v>
      </c>
      <c r="M578" s="193">
        <v>7.9169999999999998</v>
      </c>
      <c r="N578" s="193">
        <v>7.9169999999999998</v>
      </c>
      <c r="O578" s="193">
        <v>7.9169999999999998</v>
      </c>
      <c r="P578" s="193">
        <v>317.8</v>
      </c>
      <c r="Q578" s="193">
        <v>317.8</v>
      </c>
      <c r="R578" s="193">
        <v>317.8</v>
      </c>
      <c r="S578" s="193">
        <v>2.1</v>
      </c>
      <c r="T578" s="193">
        <v>2.1</v>
      </c>
      <c r="U578" s="193">
        <v>2.1</v>
      </c>
      <c r="V578" s="193">
        <v>15</v>
      </c>
      <c r="W578" s="193">
        <v>15</v>
      </c>
      <c r="X578" s="193">
        <v>15</v>
      </c>
      <c r="Y578" s="193">
        <v>-0.27400000000000002</v>
      </c>
      <c r="Z578" s="193">
        <v>-0.27400000000000002</v>
      </c>
      <c r="AA578" s="193">
        <v>-0.27400000000000002</v>
      </c>
      <c r="AB578" s="193" t="s">
        <v>58</v>
      </c>
      <c r="AC578" s="193">
        <v>58.12</v>
      </c>
      <c r="AD578" s="193">
        <v>3.1459786150702568E-6</v>
      </c>
      <c r="AE578" s="193">
        <v>0.183</v>
      </c>
      <c r="AF578" s="193">
        <v>4.8</v>
      </c>
      <c r="AG578" s="193">
        <v>4.42</v>
      </c>
      <c r="AH578" s="195"/>
      <c r="AI578" s="196"/>
      <c r="AJ578" s="200">
        <f t="shared" si="49"/>
        <v>0</v>
      </c>
      <c r="AN578"/>
      <c r="AO578"/>
    </row>
    <row r="579" spans="1:41" s="116" customFormat="1" x14ac:dyDescent="0.25">
      <c r="A579" s="111" t="s">
        <v>107</v>
      </c>
      <c r="B579" s="111"/>
      <c r="C579" s="112">
        <v>2.12</v>
      </c>
      <c r="D579" s="112"/>
      <c r="E579" s="112">
        <f t="shared" si="48"/>
        <v>0</v>
      </c>
      <c r="F579" s="112"/>
      <c r="G579" s="112">
        <v>2</v>
      </c>
      <c r="H579" s="112">
        <v>57111</v>
      </c>
      <c r="I579" s="112">
        <v>71</v>
      </c>
      <c r="J579" s="112">
        <v>1.2459</v>
      </c>
      <c r="K579" s="112">
        <v>0.25</v>
      </c>
      <c r="L579" s="112">
        <v>6.2700000000000006E-2</v>
      </c>
      <c r="M579" s="112">
        <v>5.75</v>
      </c>
      <c r="N579" s="112">
        <v>5.75</v>
      </c>
      <c r="O579" s="112">
        <v>7.3079999999999998</v>
      </c>
      <c r="P579" s="112">
        <v>81</v>
      </c>
      <c r="Q579" s="112">
        <v>81</v>
      </c>
      <c r="R579" s="112">
        <v>117</v>
      </c>
      <c r="S579" s="112">
        <v>2.1</v>
      </c>
      <c r="T579" s="112">
        <v>2.1</v>
      </c>
      <c r="U579" s="112">
        <v>1.9119999999999999</v>
      </c>
      <c r="V579" s="112">
        <v>15</v>
      </c>
      <c r="W579" s="112">
        <v>15</v>
      </c>
      <c r="X579" s="112">
        <v>79.900000000000006</v>
      </c>
      <c r="Y579" s="112">
        <v>-0.19500000000000001</v>
      </c>
      <c r="Z579" s="112">
        <v>-0.19500000000000001</v>
      </c>
      <c r="AA579" s="112">
        <v>-0.19600000000000001</v>
      </c>
      <c r="AB579" s="112" t="s">
        <v>42</v>
      </c>
      <c r="AC579" s="112">
        <v>4.0019999999999998</v>
      </c>
      <c r="AD579" s="113">
        <v>1.213598928416634E-4</v>
      </c>
      <c r="AE579" s="112">
        <v>-0.39</v>
      </c>
      <c r="AF579" s="112">
        <v>2.66</v>
      </c>
      <c r="AG579" s="112">
        <v>2.6</v>
      </c>
      <c r="AH579" s="122"/>
      <c r="AI579" s="114"/>
      <c r="AJ579" s="115">
        <f t="shared" si="49"/>
        <v>0</v>
      </c>
      <c r="AN579"/>
      <c r="AO579"/>
    </row>
    <row r="580" spans="1:41" s="116" customFormat="1" x14ac:dyDescent="0.25">
      <c r="A580" s="111" t="s">
        <v>130</v>
      </c>
      <c r="B580" s="111"/>
      <c r="C580" s="112">
        <v>2.12</v>
      </c>
      <c r="D580" s="112"/>
      <c r="E580" s="112">
        <f t="shared" si="48"/>
        <v>0</v>
      </c>
      <c r="F580" s="112"/>
      <c r="G580" s="112">
        <v>2</v>
      </c>
      <c r="H580" s="112">
        <v>57111</v>
      </c>
      <c r="I580" s="112">
        <v>71</v>
      </c>
      <c r="J580" s="112">
        <v>1.2459</v>
      </c>
      <c r="K580" s="112">
        <v>0.25</v>
      </c>
      <c r="L580" s="112">
        <v>6.2700000000000006E-2</v>
      </c>
      <c r="M580" s="112">
        <v>5.75</v>
      </c>
      <c r="N580" s="112">
        <v>5.75</v>
      </c>
      <c r="O580" s="112">
        <v>7.3079999999999998</v>
      </c>
      <c r="P580" s="112">
        <v>81</v>
      </c>
      <c r="Q580" s="112">
        <v>81</v>
      </c>
      <c r="R580" s="112">
        <v>117</v>
      </c>
      <c r="S580" s="112">
        <v>2.1</v>
      </c>
      <c r="T580" s="112">
        <v>2.1</v>
      </c>
      <c r="U580" s="112">
        <v>1.9119999999999999</v>
      </c>
      <c r="V580" s="112">
        <v>15</v>
      </c>
      <c r="W580" s="112">
        <v>15</v>
      </c>
      <c r="X580" s="112">
        <v>79.900000000000006</v>
      </c>
      <c r="Y580" s="112">
        <v>-0.19500000000000001</v>
      </c>
      <c r="Z580" s="112">
        <v>-0.19500000000000001</v>
      </c>
      <c r="AA580" s="112">
        <v>-0.19600000000000001</v>
      </c>
      <c r="AB580" s="112" t="s">
        <v>43</v>
      </c>
      <c r="AC580" s="112">
        <v>2.0099999999999998</v>
      </c>
      <c r="AD580" s="113">
        <v>1.0828692705685033E-4</v>
      </c>
      <c r="AE580" s="112">
        <v>-0.217</v>
      </c>
      <c r="AF580" s="112">
        <v>3.13</v>
      </c>
      <c r="AG580" s="112">
        <v>2.89</v>
      </c>
      <c r="AH580" s="122"/>
      <c r="AI580" s="114"/>
      <c r="AJ580" s="115">
        <f t="shared" si="49"/>
        <v>0</v>
      </c>
      <c r="AN580"/>
      <c r="AO580"/>
    </row>
    <row r="581" spans="1:41" s="116" customFormat="1" x14ac:dyDescent="0.25">
      <c r="A581" s="111" t="s">
        <v>131</v>
      </c>
      <c r="B581" s="111"/>
      <c r="C581" s="112">
        <v>2.12</v>
      </c>
      <c r="D581" s="112"/>
      <c r="E581" s="112">
        <f t="shared" si="48"/>
        <v>0</v>
      </c>
      <c r="F581" s="112"/>
      <c r="G581" s="112">
        <v>2</v>
      </c>
      <c r="H581" s="112">
        <v>57111</v>
      </c>
      <c r="I581" s="112">
        <v>71</v>
      </c>
      <c r="J581" s="112">
        <v>1.2459</v>
      </c>
      <c r="K581" s="112">
        <v>0.25</v>
      </c>
      <c r="L581" s="112">
        <v>6.2700000000000006E-2</v>
      </c>
      <c r="M581" s="112">
        <v>5.75</v>
      </c>
      <c r="N581" s="112">
        <v>5.75</v>
      </c>
      <c r="O581" s="112">
        <v>7.3079999999999998</v>
      </c>
      <c r="P581" s="112">
        <v>81</v>
      </c>
      <c r="Q581" s="112">
        <v>81</v>
      </c>
      <c r="R581" s="112">
        <v>117</v>
      </c>
      <c r="S581" s="112">
        <v>2.1</v>
      </c>
      <c r="T581" s="112">
        <v>2.1</v>
      </c>
      <c r="U581" s="112">
        <v>1.9119999999999999</v>
      </c>
      <c r="V581" s="112">
        <v>15</v>
      </c>
      <c r="W581" s="112">
        <v>15</v>
      </c>
      <c r="X581" s="112">
        <v>79.900000000000006</v>
      </c>
      <c r="Y581" s="112">
        <v>-0.19500000000000001</v>
      </c>
      <c r="Z581" s="112">
        <v>-0.19500000000000001</v>
      </c>
      <c r="AA581" s="112">
        <v>-0.19600000000000001</v>
      </c>
      <c r="AB581" s="112" t="s">
        <v>44</v>
      </c>
      <c r="AC581" s="112">
        <v>31.998999999999999</v>
      </c>
      <c r="AD581" s="113">
        <v>1.5402755908922099E-5</v>
      </c>
      <c r="AE581" s="112">
        <v>2.1999999999999999E-2</v>
      </c>
      <c r="AF581" s="112">
        <v>2.94</v>
      </c>
      <c r="AG581" s="112">
        <v>3.46</v>
      </c>
      <c r="AH581" s="122"/>
      <c r="AI581" s="114"/>
      <c r="AJ581" s="115">
        <f t="shared" si="49"/>
        <v>0</v>
      </c>
      <c r="AN581"/>
      <c r="AO581"/>
    </row>
    <row r="582" spans="1:41" s="116" customFormat="1" x14ac:dyDescent="0.25">
      <c r="A582" s="111" t="s">
        <v>132</v>
      </c>
      <c r="B582" s="111"/>
      <c r="C582" s="112">
        <v>2.12</v>
      </c>
      <c r="D582" s="111"/>
      <c r="E582" s="112">
        <f t="shared" si="48"/>
        <v>0</v>
      </c>
      <c r="F582" s="112"/>
      <c r="G582" s="112">
        <v>2</v>
      </c>
      <c r="H582" s="112">
        <v>57111</v>
      </c>
      <c r="I582" s="112">
        <v>71</v>
      </c>
      <c r="J582" s="112">
        <v>1.2459</v>
      </c>
      <c r="K582" s="112">
        <v>0.25</v>
      </c>
      <c r="L582" s="112">
        <v>6.2700000000000006E-2</v>
      </c>
      <c r="M582" s="112">
        <v>5.75</v>
      </c>
      <c r="N582" s="112">
        <v>5.75</v>
      </c>
      <c r="O582" s="112">
        <v>7.3079999999999998</v>
      </c>
      <c r="P582" s="112">
        <v>81</v>
      </c>
      <c r="Q582" s="112">
        <v>81</v>
      </c>
      <c r="R582" s="112">
        <v>117</v>
      </c>
      <c r="S582" s="112">
        <v>2.1</v>
      </c>
      <c r="T582" s="112">
        <v>2.1</v>
      </c>
      <c r="U582" s="112">
        <v>1.9119999999999999</v>
      </c>
      <c r="V582" s="112">
        <v>15</v>
      </c>
      <c r="W582" s="112">
        <v>15</v>
      </c>
      <c r="X582" s="112">
        <v>79.900000000000006</v>
      </c>
      <c r="Y582" s="112">
        <v>-0.19500000000000001</v>
      </c>
      <c r="Z582" s="112">
        <v>-0.19500000000000001</v>
      </c>
      <c r="AA582" s="112">
        <v>-0.19600000000000001</v>
      </c>
      <c r="AB582" s="112" t="s">
        <v>45</v>
      </c>
      <c r="AC582" s="112">
        <v>44.01</v>
      </c>
      <c r="AD582" s="113">
        <v>8.9625087063364713E-6</v>
      </c>
      <c r="AE582" s="112">
        <v>0.22500000000000001</v>
      </c>
      <c r="AF582" s="112">
        <v>3.24</v>
      </c>
      <c r="AG582" s="112">
        <v>3.3</v>
      </c>
      <c r="AH582" s="122"/>
      <c r="AI582" s="114"/>
      <c r="AJ582" s="115">
        <f t="shared" si="49"/>
        <v>0</v>
      </c>
      <c r="AN582"/>
      <c r="AO582"/>
    </row>
    <row r="583" spans="1:41" s="116" customFormat="1" x14ac:dyDescent="0.25">
      <c r="A583" s="111" t="s">
        <v>133</v>
      </c>
      <c r="B583" s="111"/>
      <c r="C583" s="112">
        <v>2.12</v>
      </c>
      <c r="D583" s="111"/>
      <c r="E583" s="112">
        <f t="shared" si="48"/>
        <v>0</v>
      </c>
      <c r="F583" s="112"/>
      <c r="G583" s="112">
        <v>2</v>
      </c>
      <c r="H583" s="112">
        <v>57111</v>
      </c>
      <c r="I583" s="112">
        <v>71</v>
      </c>
      <c r="J583" s="112">
        <v>1.2459</v>
      </c>
      <c r="K583" s="112">
        <v>0.25</v>
      </c>
      <c r="L583" s="112">
        <v>6.2700000000000006E-2</v>
      </c>
      <c r="M583" s="112">
        <v>5.75</v>
      </c>
      <c r="N583" s="112">
        <v>5.75</v>
      </c>
      <c r="O583" s="112">
        <v>7.3079999999999998</v>
      </c>
      <c r="P583" s="112">
        <v>81</v>
      </c>
      <c r="Q583" s="112">
        <v>81</v>
      </c>
      <c r="R583" s="112">
        <v>117</v>
      </c>
      <c r="S583" s="112">
        <v>2.1</v>
      </c>
      <c r="T583" s="112">
        <v>2.1</v>
      </c>
      <c r="U583" s="112">
        <v>1.9119999999999999</v>
      </c>
      <c r="V583" s="112">
        <v>15</v>
      </c>
      <c r="W583" s="112">
        <v>15</v>
      </c>
      <c r="X583" s="112">
        <v>79.900000000000006</v>
      </c>
      <c r="Y583" s="112">
        <v>-0.19500000000000001</v>
      </c>
      <c r="Z583" s="112">
        <v>-0.19500000000000001</v>
      </c>
      <c r="AA583" s="112">
        <v>-0.19600000000000001</v>
      </c>
      <c r="AB583" s="112" t="s">
        <v>46</v>
      </c>
      <c r="AC583" s="112">
        <v>28</v>
      </c>
      <c r="AD583" s="113">
        <v>1.4859953853764374E-5</v>
      </c>
      <c r="AE583" s="112">
        <v>3.6999999999999998E-2</v>
      </c>
      <c r="AF583" s="112">
        <v>3.13</v>
      </c>
      <c r="AG583" s="112">
        <v>3.64</v>
      </c>
      <c r="AH583" s="129"/>
      <c r="AI583" s="114"/>
      <c r="AJ583" s="115">
        <f t="shared" si="49"/>
        <v>0</v>
      </c>
      <c r="AN583"/>
      <c r="AO583"/>
    </row>
    <row r="584" spans="1:41" s="116" customFormat="1" x14ac:dyDescent="0.25">
      <c r="A584" s="111" t="s">
        <v>134</v>
      </c>
      <c r="B584" s="111"/>
      <c r="C584" s="112">
        <v>2.12</v>
      </c>
      <c r="D584" s="111">
        <v>3.29</v>
      </c>
      <c r="E584" s="112">
        <f t="shared" si="48"/>
        <v>1.5518867924528301</v>
      </c>
      <c r="F584" s="112"/>
      <c r="G584" s="112">
        <v>2</v>
      </c>
      <c r="H584" s="112">
        <v>57111</v>
      </c>
      <c r="I584" s="112">
        <v>71</v>
      </c>
      <c r="J584" s="112">
        <v>1.2459</v>
      </c>
      <c r="K584" s="112">
        <v>0.25</v>
      </c>
      <c r="L584" s="112">
        <v>6.2700000000000006E-2</v>
      </c>
      <c r="M584" s="112">
        <v>5.75</v>
      </c>
      <c r="N584" s="112">
        <v>5.75</v>
      </c>
      <c r="O584" s="112">
        <v>7.3079999999999998</v>
      </c>
      <c r="P584" s="112">
        <v>81</v>
      </c>
      <c r="Q584" s="112">
        <v>81</v>
      </c>
      <c r="R584" s="112">
        <v>117</v>
      </c>
      <c r="S584" s="112">
        <v>2.1</v>
      </c>
      <c r="T584" s="112">
        <v>2.1</v>
      </c>
      <c r="U584" s="112">
        <v>1.9119999999999999</v>
      </c>
      <c r="V584" s="112">
        <v>15</v>
      </c>
      <c r="W584" s="112">
        <v>15</v>
      </c>
      <c r="X584" s="112">
        <v>79.900000000000006</v>
      </c>
      <c r="Y584" s="112">
        <v>-0.19500000000000001</v>
      </c>
      <c r="Z584" s="112">
        <v>-0.19500000000000001</v>
      </c>
      <c r="AA584" s="112">
        <v>-0.19600000000000001</v>
      </c>
      <c r="AB584" s="112" t="s">
        <v>47</v>
      </c>
      <c r="AC584" s="112">
        <v>16.04</v>
      </c>
      <c r="AD584" s="113">
        <v>1.6328551327402565E-5</v>
      </c>
      <c r="AE584" s="112">
        <v>1.0999999999999999E-2</v>
      </c>
      <c r="AF584" s="112">
        <v>3.25</v>
      </c>
      <c r="AG584" s="112">
        <v>3.8</v>
      </c>
      <c r="AH584" s="129">
        <v>1.38E-18</v>
      </c>
      <c r="AI584" s="114"/>
      <c r="AJ584" s="115">
        <f t="shared" si="49"/>
        <v>0</v>
      </c>
      <c r="AN584"/>
      <c r="AO584"/>
    </row>
    <row r="585" spans="1:41" s="116" customFormat="1" x14ac:dyDescent="0.25">
      <c r="A585" s="111" t="s">
        <v>135</v>
      </c>
      <c r="B585" s="111"/>
      <c r="C585" s="112">
        <v>2.12</v>
      </c>
      <c r="D585" s="111"/>
      <c r="E585" s="112">
        <f t="shared" si="48"/>
        <v>0</v>
      </c>
      <c r="F585" s="112"/>
      <c r="G585" s="112">
        <v>2</v>
      </c>
      <c r="H585" s="112">
        <v>57111</v>
      </c>
      <c r="I585" s="112">
        <v>71</v>
      </c>
      <c r="J585" s="112">
        <v>1.2459</v>
      </c>
      <c r="K585" s="112">
        <v>0.25</v>
      </c>
      <c r="L585" s="112">
        <v>6.2700000000000006E-2</v>
      </c>
      <c r="M585" s="112">
        <v>5.75</v>
      </c>
      <c r="N585" s="112">
        <v>5.75</v>
      </c>
      <c r="O585" s="112">
        <v>7.3079999999999998</v>
      </c>
      <c r="P585" s="112">
        <v>81</v>
      </c>
      <c r="Q585" s="112">
        <v>81</v>
      </c>
      <c r="R585" s="112">
        <v>117</v>
      </c>
      <c r="S585" s="112">
        <v>2.1</v>
      </c>
      <c r="T585" s="112">
        <v>2.1</v>
      </c>
      <c r="U585" s="112">
        <v>1.9119999999999999</v>
      </c>
      <c r="V585" s="112">
        <v>15</v>
      </c>
      <c r="W585" s="112">
        <v>15</v>
      </c>
      <c r="X585" s="112">
        <v>79.900000000000006</v>
      </c>
      <c r="Y585" s="112">
        <v>-0.19500000000000001</v>
      </c>
      <c r="Z585" s="112">
        <v>-0.19500000000000001</v>
      </c>
      <c r="AA585" s="112">
        <v>-0.19600000000000001</v>
      </c>
      <c r="AB585" s="112" t="s">
        <v>48</v>
      </c>
      <c r="AC585" s="112">
        <v>28.05</v>
      </c>
      <c r="AD585" s="112">
        <v>8.597859657763983E-6</v>
      </c>
      <c r="AE585" s="112">
        <v>8.6999999999999994E-2</v>
      </c>
      <c r="AF585" s="112">
        <v>3.59</v>
      </c>
      <c r="AG585" s="112">
        <v>3.9</v>
      </c>
      <c r="AH585" s="129"/>
      <c r="AI585" s="114"/>
      <c r="AJ585" s="117">
        <f t="shared" si="49"/>
        <v>0</v>
      </c>
      <c r="AN585"/>
      <c r="AO585"/>
    </row>
    <row r="586" spans="1:41" s="116" customFormat="1" x14ac:dyDescent="0.25">
      <c r="A586" s="111" t="s">
        <v>136</v>
      </c>
      <c r="B586" s="111"/>
      <c r="C586" s="112">
        <v>2.12</v>
      </c>
      <c r="D586" s="111"/>
      <c r="E586" s="112">
        <f t="shared" si="48"/>
        <v>0</v>
      </c>
      <c r="F586" s="112"/>
      <c r="G586" s="112">
        <v>2</v>
      </c>
      <c r="H586" s="112">
        <v>57111</v>
      </c>
      <c r="I586" s="112">
        <v>71</v>
      </c>
      <c r="J586" s="112">
        <v>1.2459</v>
      </c>
      <c r="K586" s="112">
        <v>0.25</v>
      </c>
      <c r="L586" s="112">
        <v>6.2700000000000006E-2</v>
      </c>
      <c r="M586" s="112">
        <v>5.75</v>
      </c>
      <c r="N586" s="112">
        <v>5.75</v>
      </c>
      <c r="O586" s="112">
        <v>7.3079999999999998</v>
      </c>
      <c r="P586" s="112">
        <v>81</v>
      </c>
      <c r="Q586" s="112">
        <v>81</v>
      </c>
      <c r="R586" s="112">
        <v>117</v>
      </c>
      <c r="S586" s="112">
        <v>2.1</v>
      </c>
      <c r="T586" s="112">
        <v>2.1</v>
      </c>
      <c r="U586" s="112">
        <v>1.9119999999999999</v>
      </c>
      <c r="V586" s="112">
        <v>15</v>
      </c>
      <c r="W586" s="112">
        <v>15</v>
      </c>
      <c r="X586" s="112">
        <v>79.900000000000006</v>
      </c>
      <c r="Y586" s="112">
        <v>-0.19500000000000001</v>
      </c>
      <c r="Z586" s="112">
        <v>-0.19500000000000001</v>
      </c>
      <c r="AA586" s="112">
        <v>-0.19600000000000001</v>
      </c>
      <c r="AB586" s="112" t="s">
        <v>49</v>
      </c>
      <c r="AC586" s="112">
        <v>30.07</v>
      </c>
      <c r="AD586" s="112">
        <v>7.4674534117532306E-6</v>
      </c>
      <c r="AE586" s="112">
        <v>9.9000000000000005E-2</v>
      </c>
      <c r="AF586" s="112">
        <v>3.72</v>
      </c>
      <c r="AG586" s="112">
        <v>4</v>
      </c>
      <c r="AH586" s="129"/>
      <c r="AI586" s="114"/>
      <c r="AJ586" s="117">
        <f t="shared" si="49"/>
        <v>0</v>
      </c>
      <c r="AN586"/>
      <c r="AO586"/>
    </row>
    <row r="587" spans="1:41" s="116" customFormat="1" x14ac:dyDescent="0.25">
      <c r="A587" s="111" t="s">
        <v>137</v>
      </c>
      <c r="B587" s="111"/>
      <c r="C587" s="112">
        <v>2.12</v>
      </c>
      <c r="D587" s="111"/>
      <c r="E587" s="112">
        <f t="shared" si="48"/>
        <v>0</v>
      </c>
      <c r="F587" s="112"/>
      <c r="G587" s="112">
        <v>2</v>
      </c>
      <c r="H587" s="112">
        <v>57111</v>
      </c>
      <c r="I587" s="112">
        <v>71</v>
      </c>
      <c r="J587" s="112">
        <v>1.2459</v>
      </c>
      <c r="K587" s="112">
        <v>0.25</v>
      </c>
      <c r="L587" s="112">
        <v>6.2700000000000006E-2</v>
      </c>
      <c r="M587" s="112">
        <v>5.75</v>
      </c>
      <c r="N587" s="112">
        <v>5.75</v>
      </c>
      <c r="O587" s="112">
        <v>7.3079999999999998</v>
      </c>
      <c r="P587" s="112">
        <v>81</v>
      </c>
      <c r="Q587" s="112">
        <v>81</v>
      </c>
      <c r="R587" s="112">
        <v>117</v>
      </c>
      <c r="S587" s="112">
        <v>2.1</v>
      </c>
      <c r="T587" s="112">
        <v>2.1</v>
      </c>
      <c r="U587" s="112">
        <v>1.9119999999999999</v>
      </c>
      <c r="V587" s="112">
        <v>15</v>
      </c>
      <c r="W587" s="112">
        <v>15</v>
      </c>
      <c r="X587" s="112">
        <v>79.900000000000006</v>
      </c>
      <c r="Y587" s="112">
        <v>-0.19500000000000001</v>
      </c>
      <c r="Z587" s="112">
        <v>-0.19500000000000001</v>
      </c>
      <c r="AA587" s="112">
        <v>-0.19600000000000001</v>
      </c>
      <c r="AB587" s="112" t="s">
        <v>50</v>
      </c>
      <c r="AC587" s="112">
        <v>42.08</v>
      </c>
      <c r="AD587" s="112">
        <v>4.9578486170417476E-6</v>
      </c>
      <c r="AE587" s="112">
        <v>0.14199999999999999</v>
      </c>
      <c r="AF587" s="112">
        <v>4.03</v>
      </c>
      <c r="AG587" s="112">
        <v>4.5</v>
      </c>
      <c r="AH587" s="129"/>
      <c r="AI587" s="114"/>
      <c r="AJ587" s="117">
        <f t="shared" si="49"/>
        <v>0</v>
      </c>
      <c r="AN587"/>
      <c r="AO587"/>
    </row>
    <row r="588" spans="1:41" s="116" customFormat="1" x14ac:dyDescent="0.25">
      <c r="A588" s="111" t="s">
        <v>138</v>
      </c>
      <c r="B588" s="111"/>
      <c r="C588" s="112">
        <v>2.12</v>
      </c>
      <c r="D588" s="111">
        <v>3.57</v>
      </c>
      <c r="E588" s="112">
        <f t="shared" si="48"/>
        <v>1.6839622641509433</v>
      </c>
      <c r="F588" s="112"/>
      <c r="G588" s="112">
        <v>2</v>
      </c>
      <c r="H588" s="112">
        <v>57111</v>
      </c>
      <c r="I588" s="112">
        <v>71</v>
      </c>
      <c r="J588" s="112">
        <v>1.2459</v>
      </c>
      <c r="K588" s="112">
        <v>0.25</v>
      </c>
      <c r="L588" s="112">
        <v>6.2700000000000006E-2</v>
      </c>
      <c r="M588" s="112">
        <v>5.75</v>
      </c>
      <c r="N588" s="112">
        <v>5.75</v>
      </c>
      <c r="O588" s="112">
        <v>7.3079999999999998</v>
      </c>
      <c r="P588" s="112">
        <v>81</v>
      </c>
      <c r="Q588" s="112">
        <v>81</v>
      </c>
      <c r="R588" s="112">
        <v>117</v>
      </c>
      <c r="S588" s="112">
        <v>2.1</v>
      </c>
      <c r="T588" s="112">
        <v>2.1</v>
      </c>
      <c r="U588" s="112">
        <v>1.9119999999999999</v>
      </c>
      <c r="V588" s="112">
        <v>15</v>
      </c>
      <c r="W588" s="112">
        <v>15</v>
      </c>
      <c r="X588" s="112">
        <v>79.900000000000006</v>
      </c>
      <c r="Y588" s="112">
        <v>-0.19500000000000001</v>
      </c>
      <c r="Z588" s="112">
        <v>-0.19500000000000001</v>
      </c>
      <c r="AA588" s="112">
        <v>-0.19600000000000001</v>
      </c>
      <c r="AB588" s="112" t="s">
        <v>51</v>
      </c>
      <c r="AC588" s="112">
        <v>44.1</v>
      </c>
      <c r="AD588" s="112">
        <v>4.5187843755253608E-6</v>
      </c>
      <c r="AE588" s="112">
        <v>0.152</v>
      </c>
      <c r="AF588" s="112">
        <v>4.16</v>
      </c>
      <c r="AG588" s="112">
        <v>4.3</v>
      </c>
      <c r="AH588" s="129">
        <v>7.2600000000000001E-26</v>
      </c>
      <c r="AI588" s="114"/>
      <c r="AJ588" s="117">
        <f t="shared" si="49"/>
        <v>0</v>
      </c>
      <c r="AN588"/>
      <c r="AO588"/>
    </row>
    <row r="589" spans="1:41" s="116" customFormat="1" x14ac:dyDescent="0.25">
      <c r="A589" s="111" t="s">
        <v>139</v>
      </c>
      <c r="B589" s="111"/>
      <c r="C589" s="112">
        <v>2.12</v>
      </c>
      <c r="D589" s="111"/>
      <c r="E589" s="112">
        <f t="shared" si="48"/>
        <v>0</v>
      </c>
      <c r="F589" s="112"/>
      <c r="G589" s="112">
        <v>2</v>
      </c>
      <c r="H589" s="112">
        <v>57111</v>
      </c>
      <c r="I589" s="112">
        <v>71</v>
      </c>
      <c r="J589" s="112">
        <v>1.2459</v>
      </c>
      <c r="K589" s="112">
        <v>0.25</v>
      </c>
      <c r="L589" s="112">
        <v>6.2700000000000006E-2</v>
      </c>
      <c r="M589" s="112">
        <v>5.75</v>
      </c>
      <c r="N589" s="112">
        <v>5.75</v>
      </c>
      <c r="O589" s="112">
        <v>7.3079999999999998</v>
      </c>
      <c r="P589" s="112">
        <v>81</v>
      </c>
      <c r="Q589" s="112">
        <v>81</v>
      </c>
      <c r="R589" s="112">
        <v>117</v>
      </c>
      <c r="S589" s="112">
        <v>2.1</v>
      </c>
      <c r="T589" s="112">
        <v>2.1</v>
      </c>
      <c r="U589" s="112">
        <v>1.9119999999999999</v>
      </c>
      <c r="V589" s="112">
        <v>15</v>
      </c>
      <c r="W589" s="112">
        <v>15</v>
      </c>
      <c r="X589" s="112">
        <v>79.900000000000006</v>
      </c>
      <c r="Y589" s="112">
        <v>-0.19500000000000001</v>
      </c>
      <c r="Z589" s="112">
        <v>-0.19500000000000001</v>
      </c>
      <c r="AA589" s="112">
        <v>-0.19600000000000001</v>
      </c>
      <c r="AB589" s="112" t="s">
        <v>52</v>
      </c>
      <c r="AC589" s="112">
        <v>58.12</v>
      </c>
      <c r="AD589" s="112">
        <v>2.9135357642312415E-6</v>
      </c>
      <c r="AE589" s="112">
        <v>0.2</v>
      </c>
      <c r="AF589" s="112">
        <v>4.5199999999999996</v>
      </c>
      <c r="AG589" s="112">
        <v>4.5</v>
      </c>
      <c r="AH589" s="122"/>
      <c r="AI589" s="114"/>
      <c r="AJ589" s="117">
        <f t="shared" si="49"/>
        <v>0</v>
      </c>
      <c r="AN589"/>
      <c r="AO589"/>
    </row>
    <row r="590" spans="1:41" s="116" customFormat="1" x14ac:dyDescent="0.25">
      <c r="A590" s="111" t="s">
        <v>140</v>
      </c>
      <c r="B590" s="111"/>
      <c r="C590" s="112">
        <v>2.12</v>
      </c>
      <c r="D590" s="112"/>
      <c r="E590" s="112">
        <f t="shared" si="48"/>
        <v>0</v>
      </c>
      <c r="F590" s="112"/>
      <c r="G590" s="112">
        <v>2</v>
      </c>
      <c r="H590" s="112">
        <v>57111</v>
      </c>
      <c r="I590" s="112">
        <v>71</v>
      </c>
      <c r="J590" s="112">
        <v>1.2459</v>
      </c>
      <c r="K590" s="112">
        <v>0.25</v>
      </c>
      <c r="L590" s="112">
        <v>6.2700000000000006E-2</v>
      </c>
      <c r="M590" s="112">
        <v>5.75</v>
      </c>
      <c r="N590" s="112">
        <v>5.75</v>
      </c>
      <c r="O590" s="112">
        <v>7.3079999999999998</v>
      </c>
      <c r="P590" s="112">
        <v>81</v>
      </c>
      <c r="Q590" s="112">
        <v>81</v>
      </c>
      <c r="R590" s="112">
        <v>117</v>
      </c>
      <c r="S590" s="112">
        <v>2.1</v>
      </c>
      <c r="T590" s="112">
        <v>2.1</v>
      </c>
      <c r="U590" s="112">
        <v>1.9119999999999999</v>
      </c>
      <c r="V590" s="112">
        <v>15</v>
      </c>
      <c r="W590" s="112">
        <v>15</v>
      </c>
      <c r="X590" s="112">
        <v>79.900000000000006</v>
      </c>
      <c r="Y590" s="112">
        <v>-0.19500000000000001</v>
      </c>
      <c r="Z590" s="112">
        <v>-0.19500000000000001</v>
      </c>
      <c r="AA590" s="112">
        <v>-0.19600000000000001</v>
      </c>
      <c r="AB590" s="112" t="s">
        <v>58</v>
      </c>
      <c r="AC590" s="112">
        <v>58.12</v>
      </c>
      <c r="AD590" s="112">
        <v>3.1459786150702568E-6</v>
      </c>
      <c r="AE590" s="112">
        <v>0.183</v>
      </c>
      <c r="AF590" s="112">
        <v>4.8</v>
      </c>
      <c r="AG590" s="112">
        <v>4.42</v>
      </c>
      <c r="AH590" s="122"/>
      <c r="AI590" s="114"/>
      <c r="AJ590" s="117">
        <f t="shared" si="49"/>
        <v>0</v>
      </c>
      <c r="AN590"/>
      <c r="AO590"/>
    </row>
    <row r="591" spans="1:41" s="138" customFormat="1" x14ac:dyDescent="0.25">
      <c r="A591" s="132" t="s">
        <v>108</v>
      </c>
      <c r="B591" s="132"/>
      <c r="C591" s="133">
        <v>2.1227</v>
      </c>
      <c r="D591" s="133">
        <v>2.3439999999999999</v>
      </c>
      <c r="E591" s="133">
        <f t="shared" ref="E591:E602" si="50">D591/C591</f>
        <v>1.1042540161115559</v>
      </c>
      <c r="F591" s="133"/>
      <c r="G591" s="133">
        <v>2</v>
      </c>
      <c r="H591" s="133">
        <v>56860</v>
      </c>
      <c r="I591" s="133">
        <v>71</v>
      </c>
      <c r="J591" s="133">
        <v>1.2552000000000001</v>
      </c>
      <c r="K591" s="133">
        <v>0.25</v>
      </c>
      <c r="L591" s="133">
        <v>6.2700000000000006E-2</v>
      </c>
      <c r="M591" s="133">
        <v>5.75</v>
      </c>
      <c r="N591" s="133">
        <v>5.75</v>
      </c>
      <c r="O591" s="133">
        <v>7.3079999999999998</v>
      </c>
      <c r="P591" s="133">
        <v>81</v>
      </c>
      <c r="Q591" s="133">
        <v>81</v>
      </c>
      <c r="R591" s="133">
        <v>117</v>
      </c>
      <c r="S591" s="133">
        <v>2.1</v>
      </c>
      <c r="T591" s="133">
        <v>2.1</v>
      </c>
      <c r="U591" s="133">
        <v>2.1040000000000001</v>
      </c>
      <c r="V591" s="133">
        <v>15</v>
      </c>
      <c r="W591" s="133">
        <v>15</v>
      </c>
      <c r="X591" s="133">
        <v>127</v>
      </c>
      <c r="Y591" s="133">
        <v>-0.19500000000000001</v>
      </c>
      <c r="Z591" s="133">
        <v>-0.19500000000000001</v>
      </c>
      <c r="AA591" s="133">
        <v>-0.186</v>
      </c>
      <c r="AB591" s="133" t="s">
        <v>42</v>
      </c>
      <c r="AC591" s="133">
        <v>4.0019999999999998</v>
      </c>
      <c r="AD591" s="134">
        <v>1.213598928416634E-4</v>
      </c>
      <c r="AE591" s="133">
        <v>-0.39</v>
      </c>
      <c r="AF591" s="133">
        <v>2.66</v>
      </c>
      <c r="AG591" s="133">
        <v>2.6</v>
      </c>
      <c r="AH591" s="135">
        <v>3.4200000000000001E-10</v>
      </c>
      <c r="AI591" s="136"/>
      <c r="AJ591" s="137">
        <f t="shared" ref="AJ591:AJ602" si="51">AH591*10000*(AI591)*10000000000</f>
        <v>0</v>
      </c>
      <c r="AN591"/>
      <c r="AO591"/>
    </row>
    <row r="592" spans="1:41" s="138" customFormat="1" x14ac:dyDescent="0.25">
      <c r="A592" s="132" t="s">
        <v>141</v>
      </c>
      <c r="B592" s="132"/>
      <c r="C592" s="133">
        <v>2.1227</v>
      </c>
      <c r="D592" s="133"/>
      <c r="E592" s="133">
        <f t="shared" si="50"/>
        <v>0</v>
      </c>
      <c r="F592" s="133"/>
      <c r="G592" s="133">
        <v>2</v>
      </c>
      <c r="H592" s="133">
        <v>56860</v>
      </c>
      <c r="I592" s="133">
        <v>71</v>
      </c>
      <c r="J592" s="133">
        <v>1.2552000000000001</v>
      </c>
      <c r="K592" s="133">
        <v>0.25</v>
      </c>
      <c r="L592" s="133">
        <v>6.2700000000000006E-2</v>
      </c>
      <c r="M592" s="133">
        <v>5.75</v>
      </c>
      <c r="N592" s="133">
        <v>5.75</v>
      </c>
      <c r="O592" s="133">
        <v>7.3079999999999998</v>
      </c>
      <c r="P592" s="133">
        <v>81</v>
      </c>
      <c r="Q592" s="133">
        <v>81</v>
      </c>
      <c r="R592" s="133">
        <v>117</v>
      </c>
      <c r="S592" s="133">
        <v>2.1</v>
      </c>
      <c r="T592" s="133">
        <v>2.1</v>
      </c>
      <c r="U592" s="133">
        <v>2.1040000000000001</v>
      </c>
      <c r="V592" s="133">
        <v>15</v>
      </c>
      <c r="W592" s="133">
        <v>15</v>
      </c>
      <c r="X592" s="133">
        <v>127</v>
      </c>
      <c r="Y592" s="133">
        <v>-0.19500000000000001</v>
      </c>
      <c r="Z592" s="133">
        <v>-0.19500000000000001</v>
      </c>
      <c r="AA592" s="133">
        <v>-0.186</v>
      </c>
      <c r="AB592" s="133" t="s">
        <v>43</v>
      </c>
      <c r="AC592" s="133">
        <v>2.0099999999999998</v>
      </c>
      <c r="AD592" s="134">
        <v>1.0828692705685033E-4</v>
      </c>
      <c r="AE592" s="133">
        <v>-0.217</v>
      </c>
      <c r="AF592" s="133">
        <v>3.13</v>
      </c>
      <c r="AG592" s="133">
        <v>2.89</v>
      </c>
      <c r="AH592" s="135"/>
      <c r="AI592" s="136"/>
      <c r="AJ592" s="137">
        <f t="shared" si="51"/>
        <v>0</v>
      </c>
      <c r="AN592"/>
      <c r="AO592"/>
    </row>
    <row r="593" spans="1:41" s="138" customFormat="1" x14ac:dyDescent="0.25">
      <c r="A593" s="132" t="s">
        <v>142</v>
      </c>
      <c r="B593" s="132"/>
      <c r="C593" s="133">
        <v>2.1227</v>
      </c>
      <c r="D593" s="133"/>
      <c r="E593" s="133">
        <f t="shared" si="50"/>
        <v>0</v>
      </c>
      <c r="F593" s="133"/>
      <c r="G593" s="133">
        <v>2</v>
      </c>
      <c r="H593" s="133">
        <v>56860</v>
      </c>
      <c r="I593" s="133">
        <v>71</v>
      </c>
      <c r="J593" s="133">
        <v>1.2552000000000001</v>
      </c>
      <c r="K593" s="133">
        <v>0.25</v>
      </c>
      <c r="L593" s="133">
        <v>6.2700000000000006E-2</v>
      </c>
      <c r="M593" s="133">
        <v>5.75</v>
      </c>
      <c r="N593" s="133">
        <v>5.75</v>
      </c>
      <c r="O593" s="133">
        <v>7.3079999999999998</v>
      </c>
      <c r="P593" s="133">
        <v>81</v>
      </c>
      <c r="Q593" s="133">
        <v>81</v>
      </c>
      <c r="R593" s="133">
        <v>117</v>
      </c>
      <c r="S593" s="133">
        <v>2.1</v>
      </c>
      <c r="T593" s="133">
        <v>2.1</v>
      </c>
      <c r="U593" s="133">
        <v>2.1040000000000001</v>
      </c>
      <c r="V593" s="133">
        <v>15</v>
      </c>
      <c r="W593" s="133">
        <v>15</v>
      </c>
      <c r="X593" s="133">
        <v>127</v>
      </c>
      <c r="Y593" s="133">
        <v>-0.19500000000000001</v>
      </c>
      <c r="Z593" s="133">
        <v>-0.19500000000000001</v>
      </c>
      <c r="AA593" s="133">
        <v>-0.186</v>
      </c>
      <c r="AB593" s="133" t="s">
        <v>44</v>
      </c>
      <c r="AC593" s="133">
        <v>31.998999999999999</v>
      </c>
      <c r="AD593" s="134">
        <v>1.5402755908922099E-5</v>
      </c>
      <c r="AE593" s="133">
        <v>2.1999999999999999E-2</v>
      </c>
      <c r="AF593" s="133">
        <v>2.94</v>
      </c>
      <c r="AG593" s="133">
        <v>3.46</v>
      </c>
      <c r="AH593" s="135"/>
      <c r="AI593" s="136"/>
      <c r="AJ593" s="137">
        <f t="shared" si="51"/>
        <v>0</v>
      </c>
      <c r="AN593"/>
      <c r="AO593"/>
    </row>
    <row r="594" spans="1:41" s="138" customFormat="1" x14ac:dyDescent="0.25">
      <c r="A594" s="132" t="s">
        <v>143</v>
      </c>
      <c r="B594" s="132"/>
      <c r="C594" s="133">
        <v>2.1227</v>
      </c>
      <c r="D594" s="132">
        <v>2.82</v>
      </c>
      <c r="E594" s="133">
        <f t="shared" si="50"/>
        <v>1.3284967258679983</v>
      </c>
      <c r="F594" s="133"/>
      <c r="G594" s="133">
        <v>2</v>
      </c>
      <c r="H594" s="133">
        <v>56860</v>
      </c>
      <c r="I594" s="133">
        <v>71</v>
      </c>
      <c r="J594" s="133">
        <v>1.2552000000000001</v>
      </c>
      <c r="K594" s="133">
        <v>0.25</v>
      </c>
      <c r="L594" s="133">
        <v>6.2700000000000006E-2</v>
      </c>
      <c r="M594" s="133">
        <v>5.75</v>
      </c>
      <c r="N594" s="133">
        <v>5.75</v>
      </c>
      <c r="O594" s="133">
        <v>7.3079999999999998</v>
      </c>
      <c r="P594" s="133">
        <v>81</v>
      </c>
      <c r="Q594" s="133">
        <v>81</v>
      </c>
      <c r="R594" s="133">
        <v>117</v>
      </c>
      <c r="S594" s="133">
        <v>2.1</v>
      </c>
      <c r="T594" s="133">
        <v>2.1</v>
      </c>
      <c r="U594" s="133">
        <v>2.1040000000000001</v>
      </c>
      <c r="V594" s="133">
        <v>15</v>
      </c>
      <c r="W594" s="133">
        <v>15</v>
      </c>
      <c r="X594" s="133">
        <v>127</v>
      </c>
      <c r="Y594" s="133">
        <v>-0.19500000000000001</v>
      </c>
      <c r="Z594" s="133">
        <v>-0.19500000000000001</v>
      </c>
      <c r="AA594" s="133">
        <v>-0.186</v>
      </c>
      <c r="AB594" s="133" t="s">
        <v>45</v>
      </c>
      <c r="AC594" s="133">
        <v>44.01</v>
      </c>
      <c r="AD594" s="134">
        <v>8.9625087063364713E-6</v>
      </c>
      <c r="AE594" s="133">
        <v>0.22500000000000001</v>
      </c>
      <c r="AF594" s="133">
        <v>3.24</v>
      </c>
      <c r="AG594" s="133">
        <v>3.3</v>
      </c>
      <c r="AH594" s="135">
        <v>2.3200000000000001E-14</v>
      </c>
      <c r="AI594" s="136"/>
      <c r="AJ594" s="137">
        <f t="shared" si="51"/>
        <v>0</v>
      </c>
      <c r="AN594"/>
      <c r="AO594"/>
    </row>
    <row r="595" spans="1:41" s="138" customFormat="1" x14ac:dyDescent="0.25">
      <c r="A595" s="132" t="s">
        <v>144</v>
      </c>
      <c r="B595" s="132"/>
      <c r="C595" s="133">
        <v>2.1227</v>
      </c>
      <c r="D595" s="132">
        <v>2.97</v>
      </c>
      <c r="E595" s="133">
        <f t="shared" si="50"/>
        <v>1.3991614453290622</v>
      </c>
      <c r="F595" s="133"/>
      <c r="G595" s="133">
        <v>2</v>
      </c>
      <c r="H595" s="133">
        <v>56860</v>
      </c>
      <c r="I595" s="133">
        <v>71</v>
      </c>
      <c r="J595" s="133">
        <v>1.2552000000000001</v>
      </c>
      <c r="K595" s="133">
        <v>0.25</v>
      </c>
      <c r="L595" s="133">
        <v>6.2700000000000006E-2</v>
      </c>
      <c r="M595" s="133">
        <v>5.75</v>
      </c>
      <c r="N595" s="133">
        <v>5.75</v>
      </c>
      <c r="O595" s="133">
        <v>7.3079999999999998</v>
      </c>
      <c r="P595" s="133">
        <v>81</v>
      </c>
      <c r="Q595" s="133">
        <v>81</v>
      </c>
      <c r="R595" s="133">
        <v>117</v>
      </c>
      <c r="S595" s="133">
        <v>2.1</v>
      </c>
      <c r="T595" s="133">
        <v>2.1</v>
      </c>
      <c r="U595" s="133">
        <v>2.1040000000000001</v>
      </c>
      <c r="V595" s="133">
        <v>15</v>
      </c>
      <c r="W595" s="133">
        <v>15</v>
      </c>
      <c r="X595" s="133">
        <v>127</v>
      </c>
      <c r="Y595" s="133">
        <v>-0.19500000000000001</v>
      </c>
      <c r="Z595" s="133">
        <v>-0.19500000000000001</v>
      </c>
      <c r="AA595" s="133">
        <v>-0.186</v>
      </c>
      <c r="AB595" s="133" t="s">
        <v>46</v>
      </c>
      <c r="AC595" s="133">
        <v>28</v>
      </c>
      <c r="AD595" s="134">
        <v>1.4859953853764374E-5</v>
      </c>
      <c r="AE595" s="133">
        <v>3.6999999999999998E-2</v>
      </c>
      <c r="AF595" s="133">
        <v>3.13</v>
      </c>
      <c r="AG595" s="133">
        <v>3.64</v>
      </c>
      <c r="AH595" s="139">
        <v>4.3500000000000002E-16</v>
      </c>
      <c r="AI595" s="136"/>
      <c r="AJ595" s="137">
        <f t="shared" si="51"/>
        <v>0</v>
      </c>
      <c r="AN595"/>
      <c r="AO595"/>
    </row>
    <row r="596" spans="1:41" s="138" customFormat="1" x14ac:dyDescent="0.25">
      <c r="A596" s="132" t="s">
        <v>145</v>
      </c>
      <c r="B596" s="132"/>
      <c r="C596" s="133">
        <v>2.1227</v>
      </c>
      <c r="D596" s="132">
        <v>3.25</v>
      </c>
      <c r="E596" s="133">
        <f t="shared" si="50"/>
        <v>1.5310689216563811</v>
      </c>
      <c r="F596" s="133"/>
      <c r="G596" s="133">
        <v>2</v>
      </c>
      <c r="H596" s="133">
        <v>56860</v>
      </c>
      <c r="I596" s="133">
        <v>71</v>
      </c>
      <c r="J596" s="133">
        <v>1.2552000000000001</v>
      </c>
      <c r="K596" s="133">
        <v>0.25</v>
      </c>
      <c r="L596" s="133">
        <v>6.2700000000000006E-2</v>
      </c>
      <c r="M596" s="133">
        <v>5.75</v>
      </c>
      <c r="N596" s="133">
        <v>5.75</v>
      </c>
      <c r="O596" s="133">
        <v>7.3079999999999998</v>
      </c>
      <c r="P596" s="133">
        <v>81</v>
      </c>
      <c r="Q596" s="133">
        <v>81</v>
      </c>
      <c r="R596" s="133">
        <v>117</v>
      </c>
      <c r="S596" s="133">
        <v>2.1</v>
      </c>
      <c r="T596" s="133">
        <v>2.1</v>
      </c>
      <c r="U596" s="133">
        <v>2.1040000000000001</v>
      </c>
      <c r="V596" s="133">
        <v>15</v>
      </c>
      <c r="W596" s="133">
        <v>15</v>
      </c>
      <c r="X596" s="133">
        <v>127</v>
      </c>
      <c r="Y596" s="133">
        <v>-0.19500000000000001</v>
      </c>
      <c r="Z596" s="133">
        <v>-0.19500000000000001</v>
      </c>
      <c r="AA596" s="133">
        <v>-0.186</v>
      </c>
      <c r="AB596" s="133" t="s">
        <v>47</v>
      </c>
      <c r="AC596" s="133">
        <v>16.04</v>
      </c>
      <c r="AD596" s="134">
        <v>1.6328551327402565E-5</v>
      </c>
      <c r="AE596" s="133">
        <v>1.0999999999999999E-2</v>
      </c>
      <c r="AF596" s="133">
        <v>3.25</v>
      </c>
      <c r="AG596" s="133">
        <v>3.8</v>
      </c>
      <c r="AH596" s="139">
        <v>1.4900000000000001E-19</v>
      </c>
      <c r="AI596" s="136"/>
      <c r="AJ596" s="137">
        <f t="shared" si="51"/>
        <v>0</v>
      </c>
      <c r="AN596"/>
      <c r="AO596"/>
    </row>
    <row r="597" spans="1:41" s="138" customFormat="1" x14ac:dyDescent="0.25">
      <c r="A597" s="132" t="s">
        <v>146</v>
      </c>
      <c r="B597" s="132"/>
      <c r="C597" s="133">
        <v>2.1227</v>
      </c>
      <c r="D597" s="132"/>
      <c r="E597" s="133">
        <f t="shared" si="50"/>
        <v>0</v>
      </c>
      <c r="F597" s="133"/>
      <c r="G597" s="133">
        <v>2</v>
      </c>
      <c r="H597" s="133">
        <v>56860</v>
      </c>
      <c r="I597" s="133">
        <v>71</v>
      </c>
      <c r="J597" s="133">
        <v>1.2552000000000001</v>
      </c>
      <c r="K597" s="133">
        <v>0.25</v>
      </c>
      <c r="L597" s="133">
        <v>6.2700000000000006E-2</v>
      </c>
      <c r="M597" s="133">
        <v>5.75</v>
      </c>
      <c r="N597" s="133">
        <v>5.75</v>
      </c>
      <c r="O597" s="133">
        <v>7.3079999999999998</v>
      </c>
      <c r="P597" s="133">
        <v>81</v>
      </c>
      <c r="Q597" s="133">
        <v>81</v>
      </c>
      <c r="R597" s="133">
        <v>117</v>
      </c>
      <c r="S597" s="133">
        <v>2.1</v>
      </c>
      <c r="T597" s="133">
        <v>2.1</v>
      </c>
      <c r="U597" s="133">
        <v>2.1040000000000001</v>
      </c>
      <c r="V597" s="133">
        <v>15</v>
      </c>
      <c r="W597" s="133">
        <v>15</v>
      </c>
      <c r="X597" s="133">
        <v>127</v>
      </c>
      <c r="Y597" s="133">
        <v>-0.19500000000000001</v>
      </c>
      <c r="Z597" s="133">
        <v>-0.19500000000000001</v>
      </c>
      <c r="AA597" s="133">
        <v>-0.186</v>
      </c>
      <c r="AB597" s="133" t="s">
        <v>48</v>
      </c>
      <c r="AC597" s="133">
        <v>28.05</v>
      </c>
      <c r="AD597" s="133">
        <v>8.597859657763983E-6</v>
      </c>
      <c r="AE597" s="133">
        <v>8.6999999999999994E-2</v>
      </c>
      <c r="AF597" s="133">
        <v>3.59</v>
      </c>
      <c r="AG597" s="133">
        <v>3.9</v>
      </c>
      <c r="AH597" s="139"/>
      <c r="AI597" s="136"/>
      <c r="AJ597" s="140">
        <f t="shared" si="51"/>
        <v>0</v>
      </c>
      <c r="AN597"/>
      <c r="AO597"/>
    </row>
    <row r="598" spans="1:41" s="138" customFormat="1" x14ac:dyDescent="0.25">
      <c r="A598" s="132" t="s">
        <v>147</v>
      </c>
      <c r="B598" s="132"/>
      <c r="C598" s="133">
        <v>2.1227</v>
      </c>
      <c r="D598" s="132"/>
      <c r="E598" s="133">
        <f t="shared" si="50"/>
        <v>0</v>
      </c>
      <c r="F598" s="133"/>
      <c r="G598" s="133">
        <v>2</v>
      </c>
      <c r="H598" s="133">
        <v>56860</v>
      </c>
      <c r="I598" s="133">
        <v>71</v>
      </c>
      <c r="J598" s="133">
        <v>1.2552000000000001</v>
      </c>
      <c r="K598" s="133">
        <v>0.25</v>
      </c>
      <c r="L598" s="133">
        <v>6.2700000000000006E-2</v>
      </c>
      <c r="M598" s="133">
        <v>5.75</v>
      </c>
      <c r="N598" s="133">
        <v>5.75</v>
      </c>
      <c r="O598" s="133">
        <v>7.3079999999999998</v>
      </c>
      <c r="P598" s="133">
        <v>81</v>
      </c>
      <c r="Q598" s="133">
        <v>81</v>
      </c>
      <c r="R598" s="133">
        <v>117</v>
      </c>
      <c r="S598" s="133">
        <v>2.1</v>
      </c>
      <c r="T598" s="133">
        <v>2.1</v>
      </c>
      <c r="U598" s="133">
        <v>2.1040000000000001</v>
      </c>
      <c r="V598" s="133">
        <v>15</v>
      </c>
      <c r="W598" s="133">
        <v>15</v>
      </c>
      <c r="X598" s="133">
        <v>127</v>
      </c>
      <c r="Y598" s="133">
        <v>-0.19500000000000001</v>
      </c>
      <c r="Z598" s="133">
        <v>-0.19500000000000001</v>
      </c>
      <c r="AA598" s="133">
        <v>-0.186</v>
      </c>
      <c r="AB598" s="133" t="s">
        <v>49</v>
      </c>
      <c r="AC598" s="133">
        <v>30.07</v>
      </c>
      <c r="AD598" s="133">
        <v>7.4674534117532306E-6</v>
      </c>
      <c r="AE598" s="133">
        <v>9.9000000000000005E-2</v>
      </c>
      <c r="AF598" s="133">
        <v>3.72</v>
      </c>
      <c r="AG598" s="133">
        <v>4</v>
      </c>
      <c r="AH598" s="139"/>
      <c r="AI598" s="136"/>
      <c r="AJ598" s="140">
        <f t="shared" si="51"/>
        <v>0</v>
      </c>
      <c r="AN598"/>
      <c r="AO598"/>
    </row>
    <row r="599" spans="1:41" s="138" customFormat="1" x14ac:dyDescent="0.25">
      <c r="A599" s="132" t="s">
        <v>148</v>
      </c>
      <c r="B599" s="132"/>
      <c r="C599" s="133">
        <v>2.1227</v>
      </c>
      <c r="D599" s="132"/>
      <c r="E599" s="133">
        <f t="shared" si="50"/>
        <v>0</v>
      </c>
      <c r="F599" s="133"/>
      <c r="G599" s="133">
        <v>2</v>
      </c>
      <c r="H599" s="133">
        <v>56860</v>
      </c>
      <c r="I599" s="133">
        <v>71</v>
      </c>
      <c r="J599" s="133">
        <v>1.2552000000000001</v>
      </c>
      <c r="K599" s="133">
        <v>0.25</v>
      </c>
      <c r="L599" s="133">
        <v>6.2700000000000006E-2</v>
      </c>
      <c r="M599" s="133">
        <v>5.75</v>
      </c>
      <c r="N599" s="133">
        <v>5.75</v>
      </c>
      <c r="O599" s="133">
        <v>7.3079999999999998</v>
      </c>
      <c r="P599" s="133">
        <v>81</v>
      </c>
      <c r="Q599" s="133">
        <v>81</v>
      </c>
      <c r="R599" s="133">
        <v>117</v>
      </c>
      <c r="S599" s="133">
        <v>2.1</v>
      </c>
      <c r="T599" s="133">
        <v>2.1</v>
      </c>
      <c r="U599" s="133">
        <v>2.1040000000000001</v>
      </c>
      <c r="V599" s="133">
        <v>15</v>
      </c>
      <c r="W599" s="133">
        <v>15</v>
      </c>
      <c r="X599" s="133">
        <v>127</v>
      </c>
      <c r="Y599" s="133">
        <v>-0.19500000000000001</v>
      </c>
      <c r="Z599" s="133">
        <v>-0.19500000000000001</v>
      </c>
      <c r="AA599" s="133">
        <v>-0.186</v>
      </c>
      <c r="AB599" s="133" t="s">
        <v>50</v>
      </c>
      <c r="AC599" s="133">
        <v>42.08</v>
      </c>
      <c r="AD599" s="133">
        <v>4.9578486170417476E-6</v>
      </c>
      <c r="AE599" s="133">
        <v>0.14199999999999999</v>
      </c>
      <c r="AF599" s="133">
        <v>4.03</v>
      </c>
      <c r="AG599" s="133">
        <v>4.5</v>
      </c>
      <c r="AH599" s="139"/>
      <c r="AI599" s="136"/>
      <c r="AJ599" s="140">
        <f t="shared" si="51"/>
        <v>0</v>
      </c>
      <c r="AN599"/>
      <c r="AO599"/>
    </row>
    <row r="600" spans="1:41" s="138" customFormat="1" x14ac:dyDescent="0.25">
      <c r="A600" s="132" t="s">
        <v>149</v>
      </c>
      <c r="B600" s="132"/>
      <c r="C600" s="133">
        <v>2.1227</v>
      </c>
      <c r="D600" s="132">
        <v>3.55</v>
      </c>
      <c r="E600" s="133">
        <f t="shared" si="50"/>
        <v>1.6723983605785084</v>
      </c>
      <c r="F600" s="133"/>
      <c r="G600" s="133">
        <v>2</v>
      </c>
      <c r="H600" s="133">
        <v>56860</v>
      </c>
      <c r="I600" s="133">
        <v>71</v>
      </c>
      <c r="J600" s="133">
        <v>1.2552000000000001</v>
      </c>
      <c r="K600" s="133">
        <v>0.25</v>
      </c>
      <c r="L600" s="133">
        <v>6.2700000000000006E-2</v>
      </c>
      <c r="M600" s="133">
        <v>5.75</v>
      </c>
      <c r="N600" s="133">
        <v>5.75</v>
      </c>
      <c r="O600" s="133">
        <v>7.3079999999999998</v>
      </c>
      <c r="P600" s="133">
        <v>81</v>
      </c>
      <c r="Q600" s="133">
        <v>81</v>
      </c>
      <c r="R600" s="133">
        <v>117</v>
      </c>
      <c r="S600" s="133">
        <v>2.1</v>
      </c>
      <c r="T600" s="133">
        <v>2.1</v>
      </c>
      <c r="U600" s="133">
        <v>2.1040000000000001</v>
      </c>
      <c r="V600" s="133">
        <v>15</v>
      </c>
      <c r="W600" s="133">
        <v>15</v>
      </c>
      <c r="X600" s="133">
        <v>127</v>
      </c>
      <c r="Y600" s="133">
        <v>-0.19500000000000001</v>
      </c>
      <c r="Z600" s="133">
        <v>-0.19500000000000001</v>
      </c>
      <c r="AA600" s="133">
        <v>-0.186</v>
      </c>
      <c r="AB600" s="133" t="s">
        <v>51</v>
      </c>
      <c r="AC600" s="133">
        <v>44.1</v>
      </c>
      <c r="AD600" s="133">
        <v>4.5187843755253608E-6</v>
      </c>
      <c r="AE600" s="133">
        <v>0.152</v>
      </c>
      <c r="AF600" s="133">
        <v>4.16</v>
      </c>
      <c r="AG600" s="133">
        <v>4.3</v>
      </c>
      <c r="AH600" s="139">
        <v>5.5600000000000003E-27</v>
      </c>
      <c r="AI600" s="136"/>
      <c r="AJ600" s="140">
        <f t="shared" si="51"/>
        <v>0</v>
      </c>
      <c r="AN600"/>
      <c r="AO600"/>
    </row>
    <row r="601" spans="1:41" s="138" customFormat="1" x14ac:dyDescent="0.25">
      <c r="A601" s="132" t="s">
        <v>150</v>
      </c>
      <c r="B601" s="132"/>
      <c r="C601" s="133">
        <v>2.1227</v>
      </c>
      <c r="D601" s="132"/>
      <c r="E601" s="133">
        <f t="shared" si="50"/>
        <v>0</v>
      </c>
      <c r="F601" s="133"/>
      <c r="G601" s="133">
        <v>2</v>
      </c>
      <c r="H601" s="133">
        <v>56860</v>
      </c>
      <c r="I601" s="133">
        <v>71</v>
      </c>
      <c r="J601" s="133">
        <v>1.2552000000000001</v>
      </c>
      <c r="K601" s="133">
        <v>0.25</v>
      </c>
      <c r="L601" s="133">
        <v>6.2700000000000006E-2</v>
      </c>
      <c r="M601" s="133">
        <v>5.75</v>
      </c>
      <c r="N601" s="133">
        <v>5.75</v>
      </c>
      <c r="O601" s="133">
        <v>7.3079999999999998</v>
      </c>
      <c r="P601" s="133">
        <v>81</v>
      </c>
      <c r="Q601" s="133">
        <v>81</v>
      </c>
      <c r="R601" s="133">
        <v>117</v>
      </c>
      <c r="S601" s="133">
        <v>2.1</v>
      </c>
      <c r="T601" s="133">
        <v>2.1</v>
      </c>
      <c r="U601" s="133">
        <v>2.1040000000000001</v>
      </c>
      <c r="V601" s="133">
        <v>15</v>
      </c>
      <c r="W601" s="133">
        <v>15</v>
      </c>
      <c r="X601" s="133">
        <v>127</v>
      </c>
      <c r="Y601" s="133">
        <v>-0.19500000000000001</v>
      </c>
      <c r="Z601" s="133">
        <v>-0.19500000000000001</v>
      </c>
      <c r="AA601" s="133">
        <v>-0.186</v>
      </c>
      <c r="AB601" s="133" t="s">
        <v>52</v>
      </c>
      <c r="AC601" s="133">
        <v>58.12</v>
      </c>
      <c r="AD601" s="133">
        <v>2.9135357642312415E-6</v>
      </c>
      <c r="AE601" s="133">
        <v>0.2</v>
      </c>
      <c r="AF601" s="133">
        <v>4.5199999999999996</v>
      </c>
      <c r="AG601" s="133">
        <v>4.5</v>
      </c>
      <c r="AH601" s="135"/>
      <c r="AI601" s="136"/>
      <c r="AJ601" s="140">
        <f t="shared" si="51"/>
        <v>0</v>
      </c>
      <c r="AN601"/>
      <c r="AO601"/>
    </row>
    <row r="602" spans="1:41" s="138" customFormat="1" x14ac:dyDescent="0.25">
      <c r="A602" s="132" t="s">
        <v>151</v>
      </c>
      <c r="B602" s="132"/>
      <c r="C602" s="133">
        <v>2.1227</v>
      </c>
      <c r="D602" s="133"/>
      <c r="E602" s="133">
        <f t="shared" si="50"/>
        <v>0</v>
      </c>
      <c r="F602" s="133"/>
      <c r="G602" s="133">
        <v>2</v>
      </c>
      <c r="H602" s="133">
        <v>56860</v>
      </c>
      <c r="I602" s="133">
        <v>71</v>
      </c>
      <c r="J602" s="133">
        <v>1.2552000000000001</v>
      </c>
      <c r="K602" s="133">
        <v>0.25</v>
      </c>
      <c r="L602" s="133">
        <v>6.2700000000000006E-2</v>
      </c>
      <c r="M602" s="133">
        <v>5.75</v>
      </c>
      <c r="N602" s="133">
        <v>5.75</v>
      </c>
      <c r="O602" s="133">
        <v>7.3079999999999998</v>
      </c>
      <c r="P602" s="133">
        <v>81</v>
      </c>
      <c r="Q602" s="133">
        <v>81</v>
      </c>
      <c r="R602" s="133">
        <v>117</v>
      </c>
      <c r="S602" s="133">
        <v>2.1</v>
      </c>
      <c r="T602" s="133">
        <v>2.1</v>
      </c>
      <c r="U602" s="133">
        <v>2.1040000000000001</v>
      </c>
      <c r="V602" s="133">
        <v>15</v>
      </c>
      <c r="W602" s="133">
        <v>15</v>
      </c>
      <c r="X602" s="133">
        <v>127</v>
      </c>
      <c r="Y602" s="133">
        <v>-0.19500000000000001</v>
      </c>
      <c r="Z602" s="133">
        <v>-0.19500000000000001</v>
      </c>
      <c r="AA602" s="133">
        <v>-0.186</v>
      </c>
      <c r="AB602" s="133" t="s">
        <v>58</v>
      </c>
      <c r="AC602" s="133">
        <v>58.12</v>
      </c>
      <c r="AD602" s="133">
        <v>3.1459786150702568E-6</v>
      </c>
      <c r="AE602" s="133">
        <v>0.183</v>
      </c>
      <c r="AF602" s="133">
        <v>4.8</v>
      </c>
      <c r="AG602" s="133">
        <v>4.42</v>
      </c>
      <c r="AH602" s="135"/>
      <c r="AI602" s="136"/>
      <c r="AJ602" s="140">
        <f t="shared" si="51"/>
        <v>0</v>
      </c>
      <c r="AN602"/>
      <c r="AO602"/>
    </row>
    <row r="603" spans="1:41" s="116" customFormat="1" x14ac:dyDescent="0.25">
      <c r="A603" s="111" t="s">
        <v>109</v>
      </c>
      <c r="B603" s="111"/>
      <c r="C603" s="112">
        <v>2.4327999999999999</v>
      </c>
      <c r="D603" s="112">
        <v>2.75</v>
      </c>
      <c r="E603" s="112">
        <f t="shared" ref="E603:E614" si="52">D603/C603</f>
        <v>1.1303847418612298</v>
      </c>
      <c r="F603" s="112"/>
      <c r="G603" s="112">
        <v>2.0920000000000001</v>
      </c>
      <c r="H603" s="112">
        <v>52743</v>
      </c>
      <c r="I603" s="112">
        <v>71</v>
      </c>
      <c r="J603" s="112">
        <v>1.3859999999999999</v>
      </c>
      <c r="K603" s="112">
        <v>0.25</v>
      </c>
      <c r="L603" s="112">
        <v>6.2700000000000006E-2</v>
      </c>
      <c r="M603" s="112">
        <v>5.75</v>
      </c>
      <c r="N603" s="112">
        <v>5.75</v>
      </c>
      <c r="O603" s="112">
        <v>7.3079999999999998</v>
      </c>
      <c r="P603" s="112">
        <v>81</v>
      </c>
      <c r="Q603" s="112">
        <v>81</v>
      </c>
      <c r="R603" s="112">
        <v>117</v>
      </c>
      <c r="S603" s="112">
        <v>2.1</v>
      </c>
      <c r="T603" s="112">
        <v>2.1</v>
      </c>
      <c r="U603" s="112">
        <v>1.0900000000000001</v>
      </c>
      <c r="V603" s="112">
        <v>15</v>
      </c>
      <c r="W603" s="112">
        <v>15</v>
      </c>
      <c r="X603" s="112">
        <v>1</v>
      </c>
      <c r="Y603" s="112">
        <v>-0.215</v>
      </c>
      <c r="Z603" s="112">
        <v>-0.215</v>
      </c>
      <c r="AA603" s="112">
        <v>4.2999999999999997E-2</v>
      </c>
      <c r="AB603" s="112" t="s">
        <v>42</v>
      </c>
      <c r="AC603" s="112">
        <v>4.0019999999999998</v>
      </c>
      <c r="AD603" s="113">
        <v>1.213598928416634E-4</v>
      </c>
      <c r="AE603" s="112">
        <v>-0.39</v>
      </c>
      <c r="AF603" s="112">
        <v>2.66</v>
      </c>
      <c r="AG603" s="112">
        <v>2.6</v>
      </c>
      <c r="AH603" s="122">
        <v>5.0000000000000001E-9</v>
      </c>
      <c r="AI603" s="114"/>
      <c r="AJ603" s="115">
        <f t="shared" ref="AJ603:AJ614" si="53">AH603*10000*(AI603)*10000000000</f>
        <v>0</v>
      </c>
      <c r="AN603"/>
      <c r="AO603"/>
    </row>
    <row r="604" spans="1:41" s="116" customFormat="1" x14ac:dyDescent="0.25">
      <c r="A604" s="111" t="s">
        <v>109</v>
      </c>
      <c r="B604" s="111"/>
      <c r="C604" s="112">
        <v>2.4327999999999999</v>
      </c>
      <c r="D604" s="112"/>
      <c r="E604" s="112">
        <f t="shared" si="52"/>
        <v>0</v>
      </c>
      <c r="F604" s="112"/>
      <c r="G604" s="112">
        <v>2.0920000000000001</v>
      </c>
      <c r="H604" s="112">
        <v>52743</v>
      </c>
      <c r="I604" s="112">
        <v>71</v>
      </c>
      <c r="J604" s="112">
        <v>1.3859999999999999</v>
      </c>
      <c r="K604" s="112">
        <v>0.25</v>
      </c>
      <c r="L604" s="112">
        <v>6.2700000000000006E-2</v>
      </c>
      <c r="M604" s="112">
        <v>5.75</v>
      </c>
      <c r="N604" s="112">
        <v>5.75</v>
      </c>
      <c r="O604" s="112">
        <v>7.3079999999999998</v>
      </c>
      <c r="P604" s="112">
        <v>81</v>
      </c>
      <c r="Q604" s="112">
        <v>81</v>
      </c>
      <c r="R604" s="112">
        <v>117</v>
      </c>
      <c r="S604" s="112">
        <v>2.1</v>
      </c>
      <c r="T604" s="112">
        <v>2.1</v>
      </c>
      <c r="U604" s="112">
        <v>1.0900000000000001</v>
      </c>
      <c r="V604" s="112">
        <v>15</v>
      </c>
      <c r="W604" s="112">
        <v>15</v>
      </c>
      <c r="X604" s="112">
        <v>1</v>
      </c>
      <c r="Y604" s="112">
        <v>-0.215</v>
      </c>
      <c r="Z604" s="112">
        <v>-0.215</v>
      </c>
      <c r="AA604" s="112">
        <v>4.2999999999999997E-2</v>
      </c>
      <c r="AB604" s="112" t="s">
        <v>43</v>
      </c>
      <c r="AC604" s="112">
        <v>2.0099999999999998</v>
      </c>
      <c r="AD604" s="113">
        <v>1.0828692705685033E-4</v>
      </c>
      <c r="AE604" s="112">
        <v>-0.217</v>
      </c>
      <c r="AF604" s="112">
        <v>3.13</v>
      </c>
      <c r="AG604" s="112">
        <v>2.89</v>
      </c>
      <c r="AH604" s="122"/>
      <c r="AI604" s="114"/>
      <c r="AJ604" s="115">
        <f t="shared" si="53"/>
        <v>0</v>
      </c>
      <c r="AN604"/>
      <c r="AO604"/>
    </row>
    <row r="605" spans="1:41" s="116" customFormat="1" x14ac:dyDescent="0.25">
      <c r="A605" s="111" t="s">
        <v>109</v>
      </c>
      <c r="B605" s="111"/>
      <c r="C605" s="112">
        <v>2.4327999999999999</v>
      </c>
      <c r="D605" s="112"/>
      <c r="E605" s="112">
        <f t="shared" si="52"/>
        <v>0</v>
      </c>
      <c r="F605" s="112"/>
      <c r="G605" s="112">
        <v>2.0920000000000001</v>
      </c>
      <c r="H605" s="112">
        <v>52743</v>
      </c>
      <c r="I605" s="112">
        <v>71</v>
      </c>
      <c r="J605" s="112">
        <v>1.3859999999999999</v>
      </c>
      <c r="K605" s="112">
        <v>0.25</v>
      </c>
      <c r="L605" s="112">
        <v>6.2700000000000006E-2</v>
      </c>
      <c r="M605" s="112">
        <v>5.75</v>
      </c>
      <c r="N605" s="112">
        <v>5.75</v>
      </c>
      <c r="O605" s="112">
        <v>7.3079999999999998</v>
      </c>
      <c r="P605" s="112">
        <v>81</v>
      </c>
      <c r="Q605" s="112">
        <v>81</v>
      </c>
      <c r="R605" s="112">
        <v>117</v>
      </c>
      <c r="S605" s="112">
        <v>2.1</v>
      </c>
      <c r="T605" s="112">
        <v>2.1</v>
      </c>
      <c r="U605" s="112">
        <v>1.0900000000000001</v>
      </c>
      <c r="V605" s="112">
        <v>15</v>
      </c>
      <c r="W605" s="112">
        <v>15</v>
      </c>
      <c r="X605" s="112">
        <v>1</v>
      </c>
      <c r="Y605" s="112">
        <v>-0.215</v>
      </c>
      <c r="Z605" s="112">
        <v>-0.215</v>
      </c>
      <c r="AA605" s="112">
        <v>4.2999999999999997E-2</v>
      </c>
      <c r="AB605" s="112" t="s">
        <v>44</v>
      </c>
      <c r="AC605" s="112">
        <v>31.998999999999999</v>
      </c>
      <c r="AD605" s="113">
        <v>1.5402755908922099E-5</v>
      </c>
      <c r="AE605" s="112">
        <v>2.1999999999999999E-2</v>
      </c>
      <c r="AF605" s="112">
        <v>2.94</v>
      </c>
      <c r="AG605" s="112">
        <v>3.46</v>
      </c>
      <c r="AH605" s="122"/>
      <c r="AI605" s="114"/>
      <c r="AJ605" s="115">
        <f t="shared" si="53"/>
        <v>0</v>
      </c>
      <c r="AN605"/>
      <c r="AO605"/>
    </row>
    <row r="606" spans="1:41" s="116" customFormat="1" x14ac:dyDescent="0.25">
      <c r="A606" s="111" t="s">
        <v>109</v>
      </c>
      <c r="B606" s="111"/>
      <c r="C606" s="112">
        <v>2.4327999999999999</v>
      </c>
      <c r="D606" s="111"/>
      <c r="E606" s="112">
        <f t="shared" si="52"/>
        <v>0</v>
      </c>
      <c r="F606" s="112"/>
      <c r="G606" s="112">
        <v>2.0920000000000001</v>
      </c>
      <c r="H606" s="112">
        <v>52743</v>
      </c>
      <c r="I606" s="112">
        <v>71</v>
      </c>
      <c r="J606" s="112">
        <v>1.3859999999999999</v>
      </c>
      <c r="K606" s="112">
        <v>0.25</v>
      </c>
      <c r="L606" s="112">
        <v>6.2700000000000006E-2</v>
      </c>
      <c r="M606" s="112">
        <v>5.75</v>
      </c>
      <c r="N606" s="112">
        <v>5.75</v>
      </c>
      <c r="O606" s="112">
        <v>7.3079999999999998</v>
      </c>
      <c r="P606" s="112">
        <v>81</v>
      </c>
      <c r="Q606" s="112">
        <v>81</v>
      </c>
      <c r="R606" s="112">
        <v>117</v>
      </c>
      <c r="S606" s="112">
        <v>2.1</v>
      </c>
      <c r="T606" s="112">
        <v>2.1</v>
      </c>
      <c r="U606" s="112">
        <v>1.0900000000000001</v>
      </c>
      <c r="V606" s="112">
        <v>15</v>
      </c>
      <c r="W606" s="112">
        <v>15</v>
      </c>
      <c r="X606" s="112">
        <v>1</v>
      </c>
      <c r="Y606" s="112">
        <v>-0.215</v>
      </c>
      <c r="Z606" s="112">
        <v>-0.215</v>
      </c>
      <c r="AA606" s="112">
        <v>4.2999999999999997E-2</v>
      </c>
      <c r="AB606" s="112" t="s">
        <v>45</v>
      </c>
      <c r="AC606" s="112">
        <v>44.01</v>
      </c>
      <c r="AD606" s="113">
        <v>8.9625087063364713E-6</v>
      </c>
      <c r="AE606" s="112">
        <v>0.22500000000000001</v>
      </c>
      <c r="AF606" s="112">
        <v>3.24</v>
      </c>
      <c r="AG606" s="112">
        <v>3.3</v>
      </c>
      <c r="AH606" s="122"/>
      <c r="AI606" s="114"/>
      <c r="AJ606" s="115">
        <f t="shared" si="53"/>
        <v>0</v>
      </c>
      <c r="AN606"/>
      <c r="AO606"/>
    </row>
    <row r="607" spans="1:41" s="116" customFormat="1" x14ac:dyDescent="0.25">
      <c r="A607" s="111" t="s">
        <v>109</v>
      </c>
      <c r="B607" s="111"/>
      <c r="C607" s="112">
        <v>2.4327999999999999</v>
      </c>
      <c r="D607" s="111"/>
      <c r="E607" s="112">
        <f t="shared" si="52"/>
        <v>0</v>
      </c>
      <c r="F607" s="112"/>
      <c r="G607" s="112">
        <v>2.0920000000000001</v>
      </c>
      <c r="H607" s="112">
        <v>52743</v>
      </c>
      <c r="I607" s="112">
        <v>71</v>
      </c>
      <c r="J607" s="112">
        <v>1.3859999999999999</v>
      </c>
      <c r="K607" s="112">
        <v>0.25</v>
      </c>
      <c r="L607" s="112">
        <v>6.2700000000000006E-2</v>
      </c>
      <c r="M607" s="112">
        <v>5.75</v>
      </c>
      <c r="N607" s="112">
        <v>5.75</v>
      </c>
      <c r="O607" s="112">
        <v>7.3079999999999998</v>
      </c>
      <c r="P607" s="112">
        <v>81</v>
      </c>
      <c r="Q607" s="112">
        <v>81</v>
      </c>
      <c r="R607" s="112">
        <v>117</v>
      </c>
      <c r="S607" s="112">
        <v>2.1</v>
      </c>
      <c r="T607" s="112">
        <v>2.1</v>
      </c>
      <c r="U607" s="112">
        <v>1.0900000000000001</v>
      </c>
      <c r="V607" s="112">
        <v>15</v>
      </c>
      <c r="W607" s="112">
        <v>15</v>
      </c>
      <c r="X607" s="112">
        <v>1</v>
      </c>
      <c r="Y607" s="112">
        <v>-0.215</v>
      </c>
      <c r="Z607" s="112">
        <v>-0.215</v>
      </c>
      <c r="AA607" s="112">
        <v>4.2999999999999997E-2</v>
      </c>
      <c r="AB607" s="112" t="s">
        <v>46</v>
      </c>
      <c r="AC607" s="112">
        <v>28</v>
      </c>
      <c r="AD607" s="113">
        <v>1.4859953853764374E-5</v>
      </c>
      <c r="AE607" s="112">
        <v>3.6999999999999998E-2</v>
      </c>
      <c r="AF607" s="112">
        <v>3.13</v>
      </c>
      <c r="AG607" s="112">
        <v>3.64</v>
      </c>
      <c r="AH607" s="129"/>
      <c r="AI607" s="114"/>
      <c r="AJ607" s="115">
        <f t="shared" si="53"/>
        <v>0</v>
      </c>
      <c r="AN607"/>
      <c r="AO607"/>
    </row>
    <row r="608" spans="1:41" s="116" customFormat="1" x14ac:dyDescent="0.25">
      <c r="A608" s="111" t="s">
        <v>109</v>
      </c>
      <c r="B608" s="111"/>
      <c r="C608" s="112">
        <v>2.4327999999999999</v>
      </c>
      <c r="D608" s="111">
        <v>3.62</v>
      </c>
      <c r="E608" s="112">
        <f t="shared" si="52"/>
        <v>1.487997369286419</v>
      </c>
      <c r="F608" s="112"/>
      <c r="G608" s="112">
        <v>2.0920000000000001</v>
      </c>
      <c r="H608" s="112">
        <v>52743</v>
      </c>
      <c r="I608" s="112">
        <v>71</v>
      </c>
      <c r="J608" s="112">
        <v>1.3859999999999999</v>
      </c>
      <c r="K608" s="112">
        <v>0.25</v>
      </c>
      <c r="L608" s="112">
        <v>6.2700000000000006E-2</v>
      </c>
      <c r="M608" s="112">
        <v>5.75</v>
      </c>
      <c r="N608" s="112">
        <v>5.75</v>
      </c>
      <c r="O608" s="112">
        <v>7.3079999999999998</v>
      </c>
      <c r="P608" s="112">
        <v>81</v>
      </c>
      <c r="Q608" s="112">
        <v>81</v>
      </c>
      <c r="R608" s="112">
        <v>117</v>
      </c>
      <c r="S608" s="112">
        <v>2.1</v>
      </c>
      <c r="T608" s="112">
        <v>2.1</v>
      </c>
      <c r="U608" s="112">
        <v>1.0900000000000001</v>
      </c>
      <c r="V608" s="112">
        <v>15</v>
      </c>
      <c r="W608" s="112">
        <v>15</v>
      </c>
      <c r="X608" s="112">
        <v>1</v>
      </c>
      <c r="Y608" s="112">
        <v>-0.215</v>
      </c>
      <c r="Z608" s="112">
        <v>-0.215</v>
      </c>
      <c r="AA608" s="112">
        <v>4.2999999999999997E-2</v>
      </c>
      <c r="AB608" s="112" t="s">
        <v>47</v>
      </c>
      <c r="AC608" s="112">
        <v>16.04</v>
      </c>
      <c r="AD608" s="113">
        <v>1.6328551327402565E-5</v>
      </c>
      <c r="AE608" s="112">
        <v>1.0999999999999999E-2</v>
      </c>
      <c r="AF608" s="112">
        <v>3.25</v>
      </c>
      <c r="AG608" s="112">
        <v>3.8</v>
      </c>
      <c r="AH608" s="129">
        <v>1.43E-15</v>
      </c>
      <c r="AI608" s="114"/>
      <c r="AJ608" s="115">
        <f t="shared" si="53"/>
        <v>0</v>
      </c>
      <c r="AN608"/>
      <c r="AO608"/>
    </row>
    <row r="609" spans="1:41" s="116" customFormat="1" x14ac:dyDescent="0.25">
      <c r="A609" s="111" t="s">
        <v>109</v>
      </c>
      <c r="B609" s="111"/>
      <c r="C609" s="112">
        <v>2.4327999999999999</v>
      </c>
      <c r="D609" s="111"/>
      <c r="E609" s="112">
        <f t="shared" si="52"/>
        <v>0</v>
      </c>
      <c r="F609" s="112"/>
      <c r="G609" s="112">
        <v>2.0920000000000001</v>
      </c>
      <c r="H609" s="112">
        <v>52743</v>
      </c>
      <c r="I609" s="112">
        <v>71</v>
      </c>
      <c r="J609" s="112">
        <v>1.3859999999999999</v>
      </c>
      <c r="K609" s="112">
        <v>0.25</v>
      </c>
      <c r="L609" s="112">
        <v>6.2700000000000006E-2</v>
      </c>
      <c r="M609" s="112">
        <v>5.75</v>
      </c>
      <c r="N609" s="112">
        <v>5.75</v>
      </c>
      <c r="O609" s="112">
        <v>7.3079999999999998</v>
      </c>
      <c r="P609" s="112">
        <v>81</v>
      </c>
      <c r="Q609" s="112">
        <v>81</v>
      </c>
      <c r="R609" s="112">
        <v>117</v>
      </c>
      <c r="S609" s="112">
        <v>2.1</v>
      </c>
      <c r="T609" s="112">
        <v>2.1</v>
      </c>
      <c r="U609" s="112">
        <v>1.0900000000000001</v>
      </c>
      <c r="V609" s="112">
        <v>15</v>
      </c>
      <c r="W609" s="112">
        <v>15</v>
      </c>
      <c r="X609" s="112">
        <v>1</v>
      </c>
      <c r="Y609" s="112">
        <v>-0.215</v>
      </c>
      <c r="Z609" s="112">
        <v>-0.215</v>
      </c>
      <c r="AA609" s="112">
        <v>4.2999999999999997E-2</v>
      </c>
      <c r="AB609" s="112" t="s">
        <v>48</v>
      </c>
      <c r="AC609" s="112">
        <v>28.05</v>
      </c>
      <c r="AD609" s="112">
        <v>8.597859657763983E-6</v>
      </c>
      <c r="AE609" s="112">
        <v>8.6999999999999994E-2</v>
      </c>
      <c r="AF609" s="112">
        <v>3.59</v>
      </c>
      <c r="AG609" s="112">
        <v>3.9</v>
      </c>
      <c r="AH609" s="129"/>
      <c r="AI609" s="114"/>
      <c r="AJ609" s="117">
        <f t="shared" si="53"/>
        <v>0</v>
      </c>
      <c r="AN609"/>
      <c r="AO609"/>
    </row>
    <row r="610" spans="1:41" s="116" customFormat="1" x14ac:dyDescent="0.25">
      <c r="A610" s="111" t="s">
        <v>109</v>
      </c>
      <c r="B610" s="111"/>
      <c r="C610" s="112">
        <v>2.4327999999999999</v>
      </c>
      <c r="D610" s="111"/>
      <c r="E610" s="112">
        <f t="shared" si="52"/>
        <v>0</v>
      </c>
      <c r="F610" s="112"/>
      <c r="G610" s="112">
        <v>2.0920000000000001</v>
      </c>
      <c r="H610" s="112">
        <v>52743</v>
      </c>
      <c r="I610" s="112">
        <v>71</v>
      </c>
      <c r="J610" s="112">
        <v>1.3859999999999999</v>
      </c>
      <c r="K610" s="112">
        <v>0.25</v>
      </c>
      <c r="L610" s="112">
        <v>6.2700000000000006E-2</v>
      </c>
      <c r="M610" s="112">
        <v>5.75</v>
      </c>
      <c r="N610" s="112">
        <v>5.75</v>
      </c>
      <c r="O610" s="112">
        <v>7.3079999999999998</v>
      </c>
      <c r="P610" s="112">
        <v>81</v>
      </c>
      <c r="Q610" s="112">
        <v>81</v>
      </c>
      <c r="R610" s="112">
        <v>117</v>
      </c>
      <c r="S610" s="112">
        <v>2.1</v>
      </c>
      <c r="T610" s="112">
        <v>2.1</v>
      </c>
      <c r="U610" s="112">
        <v>1.0900000000000001</v>
      </c>
      <c r="V610" s="112">
        <v>15</v>
      </c>
      <c r="W610" s="112">
        <v>15</v>
      </c>
      <c r="X610" s="112">
        <v>1</v>
      </c>
      <c r="Y610" s="112">
        <v>-0.215</v>
      </c>
      <c r="Z610" s="112">
        <v>-0.215</v>
      </c>
      <c r="AA610" s="112">
        <v>4.2999999999999997E-2</v>
      </c>
      <c r="AB610" s="112" t="s">
        <v>49</v>
      </c>
      <c r="AC610" s="112">
        <v>30.07</v>
      </c>
      <c r="AD610" s="112">
        <v>7.4674534117532306E-6</v>
      </c>
      <c r="AE610" s="112">
        <v>9.9000000000000005E-2</v>
      </c>
      <c r="AF610" s="112">
        <v>3.72</v>
      </c>
      <c r="AG610" s="112">
        <v>4</v>
      </c>
      <c r="AH610" s="129"/>
      <c r="AI610" s="114"/>
      <c r="AJ610" s="117">
        <f t="shared" si="53"/>
        <v>0</v>
      </c>
      <c r="AN610"/>
      <c r="AO610"/>
    </row>
    <row r="611" spans="1:41" s="116" customFormat="1" x14ac:dyDescent="0.25">
      <c r="A611" s="111" t="s">
        <v>109</v>
      </c>
      <c r="B611" s="111"/>
      <c r="C611" s="112">
        <v>2.4327999999999999</v>
      </c>
      <c r="D611" s="111"/>
      <c r="E611" s="112">
        <f t="shared" si="52"/>
        <v>0</v>
      </c>
      <c r="F611" s="112"/>
      <c r="G611" s="112">
        <v>2.0920000000000001</v>
      </c>
      <c r="H611" s="112">
        <v>52743</v>
      </c>
      <c r="I611" s="112">
        <v>71</v>
      </c>
      <c r="J611" s="112">
        <v>1.3859999999999999</v>
      </c>
      <c r="K611" s="112">
        <v>0.25</v>
      </c>
      <c r="L611" s="112">
        <v>6.2700000000000006E-2</v>
      </c>
      <c r="M611" s="112">
        <v>5.75</v>
      </c>
      <c r="N611" s="112">
        <v>5.75</v>
      </c>
      <c r="O611" s="112">
        <v>7.3079999999999998</v>
      </c>
      <c r="P611" s="112">
        <v>81</v>
      </c>
      <c r="Q611" s="112">
        <v>81</v>
      </c>
      <c r="R611" s="112">
        <v>117</v>
      </c>
      <c r="S611" s="112">
        <v>2.1</v>
      </c>
      <c r="T611" s="112">
        <v>2.1</v>
      </c>
      <c r="U611" s="112">
        <v>1.0900000000000001</v>
      </c>
      <c r="V611" s="112">
        <v>15</v>
      </c>
      <c r="W611" s="112">
        <v>15</v>
      </c>
      <c r="X611" s="112">
        <v>1</v>
      </c>
      <c r="Y611" s="112">
        <v>-0.215</v>
      </c>
      <c r="Z611" s="112">
        <v>-0.215</v>
      </c>
      <c r="AA611" s="112">
        <v>4.2999999999999997E-2</v>
      </c>
      <c r="AB611" s="112" t="s">
        <v>50</v>
      </c>
      <c r="AC611" s="112">
        <v>42.08</v>
      </c>
      <c r="AD611" s="112">
        <v>4.9578486170417476E-6</v>
      </c>
      <c r="AE611" s="112">
        <v>0.14199999999999999</v>
      </c>
      <c r="AF611" s="112">
        <v>4.03</v>
      </c>
      <c r="AG611" s="112">
        <v>4.5</v>
      </c>
      <c r="AH611" s="129"/>
      <c r="AI611" s="114"/>
      <c r="AJ611" s="117">
        <f t="shared" si="53"/>
        <v>0</v>
      </c>
      <c r="AN611"/>
      <c r="AO611"/>
    </row>
    <row r="612" spans="1:41" s="116" customFormat="1" x14ac:dyDescent="0.25">
      <c r="A612" s="111" t="s">
        <v>109</v>
      </c>
      <c r="B612" s="111"/>
      <c r="C612" s="112">
        <v>2.4327999999999999</v>
      </c>
      <c r="D612" s="111">
        <v>3.7</v>
      </c>
      <c r="E612" s="112">
        <f t="shared" si="52"/>
        <v>1.5208812890496548</v>
      </c>
      <c r="F612" s="112"/>
      <c r="G612" s="112">
        <v>2.0920000000000001</v>
      </c>
      <c r="H612" s="112">
        <v>52743</v>
      </c>
      <c r="I612" s="112">
        <v>71</v>
      </c>
      <c r="J612" s="112">
        <v>1.3859999999999999</v>
      </c>
      <c r="K612" s="112">
        <v>0.25</v>
      </c>
      <c r="L612" s="112">
        <v>6.2700000000000006E-2</v>
      </c>
      <c r="M612" s="112">
        <v>5.75</v>
      </c>
      <c r="N612" s="112">
        <v>5.75</v>
      </c>
      <c r="O612" s="112">
        <v>7.3079999999999998</v>
      </c>
      <c r="P612" s="112">
        <v>81</v>
      </c>
      <c r="Q612" s="112">
        <v>81</v>
      </c>
      <c r="R612" s="112">
        <v>117</v>
      </c>
      <c r="S612" s="112">
        <v>2.1</v>
      </c>
      <c r="T612" s="112">
        <v>2.1</v>
      </c>
      <c r="U612" s="112">
        <v>1.0900000000000001</v>
      </c>
      <c r="V612" s="112">
        <v>15</v>
      </c>
      <c r="W612" s="112">
        <v>15</v>
      </c>
      <c r="X612" s="112">
        <v>1</v>
      </c>
      <c r="Y612" s="112">
        <v>-0.215</v>
      </c>
      <c r="Z612" s="112">
        <v>-0.215</v>
      </c>
      <c r="AA612" s="112">
        <v>4.2999999999999997E-2</v>
      </c>
      <c r="AB612" s="112" t="s">
        <v>51</v>
      </c>
      <c r="AC612" s="112">
        <v>44.1</v>
      </c>
      <c r="AD612" s="112">
        <v>4.5187843755253608E-6</v>
      </c>
      <c r="AE612" s="112">
        <v>0.152</v>
      </c>
      <c r="AF612" s="112">
        <v>4.16</v>
      </c>
      <c r="AG612" s="112">
        <v>4.3</v>
      </c>
      <c r="AH612" s="129">
        <v>4.8300000000000003E-20</v>
      </c>
      <c r="AI612" s="114"/>
      <c r="AJ612" s="117">
        <f t="shared" si="53"/>
        <v>0</v>
      </c>
      <c r="AN612"/>
      <c r="AO612"/>
    </row>
    <row r="613" spans="1:41" s="116" customFormat="1" x14ac:dyDescent="0.25">
      <c r="A613" s="111" t="s">
        <v>109</v>
      </c>
      <c r="B613" s="111"/>
      <c r="C613" s="112">
        <v>2.4327999999999999</v>
      </c>
      <c r="D613" s="111"/>
      <c r="E613" s="112">
        <f t="shared" si="52"/>
        <v>0</v>
      </c>
      <c r="F613" s="112"/>
      <c r="G613" s="112">
        <v>2.0920000000000001</v>
      </c>
      <c r="H613" s="112">
        <v>52743</v>
      </c>
      <c r="I613" s="112">
        <v>71</v>
      </c>
      <c r="J613" s="112">
        <v>1.3859999999999999</v>
      </c>
      <c r="K613" s="112">
        <v>0.25</v>
      </c>
      <c r="L613" s="112">
        <v>6.2700000000000006E-2</v>
      </c>
      <c r="M613" s="112">
        <v>5.75</v>
      </c>
      <c r="N613" s="112">
        <v>5.75</v>
      </c>
      <c r="O613" s="112">
        <v>7.3079999999999998</v>
      </c>
      <c r="P613" s="112">
        <v>81</v>
      </c>
      <c r="Q613" s="112">
        <v>81</v>
      </c>
      <c r="R613" s="112">
        <v>117</v>
      </c>
      <c r="S613" s="112">
        <v>2.1</v>
      </c>
      <c r="T613" s="112">
        <v>2.1</v>
      </c>
      <c r="U613" s="112">
        <v>1.0900000000000001</v>
      </c>
      <c r="V613" s="112">
        <v>15</v>
      </c>
      <c r="W613" s="112">
        <v>15</v>
      </c>
      <c r="X613" s="112">
        <v>1</v>
      </c>
      <c r="Y613" s="112">
        <v>-0.215</v>
      </c>
      <c r="Z613" s="112">
        <v>-0.215</v>
      </c>
      <c r="AA613" s="112">
        <v>4.2999999999999997E-2</v>
      </c>
      <c r="AB613" s="112" t="s">
        <v>52</v>
      </c>
      <c r="AC613" s="112">
        <v>58.12</v>
      </c>
      <c r="AD613" s="112">
        <v>2.9135357642312415E-6</v>
      </c>
      <c r="AE613" s="112">
        <v>0.2</v>
      </c>
      <c r="AF613" s="112">
        <v>4.5199999999999996</v>
      </c>
      <c r="AG613" s="112">
        <v>4.5</v>
      </c>
      <c r="AH613" s="122"/>
      <c r="AI613" s="114"/>
      <c r="AJ613" s="117">
        <f t="shared" si="53"/>
        <v>0</v>
      </c>
      <c r="AN613"/>
      <c r="AO613"/>
    </row>
    <row r="614" spans="1:41" s="116" customFormat="1" x14ac:dyDescent="0.25">
      <c r="A614" s="111" t="s">
        <v>109</v>
      </c>
      <c r="B614" s="111"/>
      <c r="C614" s="112">
        <v>2.4327999999999999</v>
      </c>
      <c r="D614" s="112"/>
      <c r="E614" s="112">
        <f t="shared" si="52"/>
        <v>0</v>
      </c>
      <c r="F614" s="112"/>
      <c r="G614" s="112">
        <v>2.0920000000000001</v>
      </c>
      <c r="H614" s="112">
        <v>52743</v>
      </c>
      <c r="I614" s="112">
        <v>71</v>
      </c>
      <c r="J614" s="112">
        <v>1.3859999999999999</v>
      </c>
      <c r="K614" s="112">
        <v>0.25</v>
      </c>
      <c r="L614" s="112">
        <v>6.2700000000000006E-2</v>
      </c>
      <c r="M614" s="112">
        <v>5.75</v>
      </c>
      <c r="N614" s="112">
        <v>5.75</v>
      </c>
      <c r="O614" s="112">
        <v>7.3079999999999998</v>
      </c>
      <c r="P614" s="112">
        <v>81</v>
      </c>
      <c r="Q614" s="112">
        <v>81</v>
      </c>
      <c r="R614" s="112">
        <v>117</v>
      </c>
      <c r="S614" s="112">
        <v>2.1</v>
      </c>
      <c r="T614" s="112">
        <v>2.1</v>
      </c>
      <c r="U614" s="112">
        <v>1.0900000000000001</v>
      </c>
      <c r="V614" s="112">
        <v>15</v>
      </c>
      <c r="W614" s="112">
        <v>15</v>
      </c>
      <c r="X614" s="112">
        <v>1</v>
      </c>
      <c r="Y614" s="112">
        <v>-0.215</v>
      </c>
      <c r="Z614" s="112">
        <v>-0.215</v>
      </c>
      <c r="AA614" s="112">
        <v>4.2999999999999997E-2</v>
      </c>
      <c r="AB614" s="112" t="s">
        <v>58</v>
      </c>
      <c r="AC614" s="112">
        <v>58.12</v>
      </c>
      <c r="AD614" s="112">
        <v>3.1459786150702568E-6</v>
      </c>
      <c r="AE614" s="112">
        <v>0.183</v>
      </c>
      <c r="AF614" s="112">
        <v>4.8</v>
      </c>
      <c r="AG614" s="112">
        <v>4.42</v>
      </c>
      <c r="AH614" s="122"/>
      <c r="AI614" s="114"/>
      <c r="AJ614" s="117">
        <f t="shared" si="53"/>
        <v>0</v>
      </c>
      <c r="AN614"/>
      <c r="AO614"/>
    </row>
    <row r="615" spans="1:41" s="207" customFormat="1" x14ac:dyDescent="0.25">
      <c r="A615" s="201" t="s">
        <v>110</v>
      </c>
      <c r="B615" s="201"/>
      <c r="C615" s="202">
        <v>2.35</v>
      </c>
      <c r="D615" s="202">
        <v>2.59</v>
      </c>
      <c r="E615" s="202">
        <f t="shared" ref="E615:E626" si="54">D615/C615</f>
        <v>1.102127659574468</v>
      </c>
      <c r="F615" s="202"/>
      <c r="G615" s="202">
        <v>2.0910000000000002</v>
      </c>
      <c r="H615" s="202">
        <v>53176</v>
      </c>
      <c r="I615" s="202">
        <v>71</v>
      </c>
      <c r="J615" s="202">
        <v>1.3769</v>
      </c>
      <c r="K615" s="202">
        <v>0.25</v>
      </c>
      <c r="L615" s="202">
        <v>6.2700000000000006E-2</v>
      </c>
      <c r="M615" s="202">
        <v>5.75</v>
      </c>
      <c r="N615" s="202">
        <v>5.75</v>
      </c>
      <c r="O615" s="202">
        <v>7.3079999999999998</v>
      </c>
      <c r="P615" s="202">
        <v>81</v>
      </c>
      <c r="Q615" s="202">
        <v>81</v>
      </c>
      <c r="R615" s="202">
        <v>117</v>
      </c>
      <c r="S615" s="202">
        <v>2.1</v>
      </c>
      <c r="T615" s="202">
        <v>2.1</v>
      </c>
      <c r="U615" s="202">
        <v>1.9</v>
      </c>
      <c r="V615" s="202">
        <v>15</v>
      </c>
      <c r="W615" s="202">
        <v>15</v>
      </c>
      <c r="X615" s="202">
        <v>79.900000000000006</v>
      </c>
      <c r="Y615" s="202">
        <v>-0.217</v>
      </c>
      <c r="Z615" s="202">
        <v>-0.217</v>
      </c>
      <c r="AA615" s="202">
        <v>-0.16300000000000001</v>
      </c>
      <c r="AB615" s="202" t="s">
        <v>42</v>
      </c>
      <c r="AC615" s="202">
        <v>4.0019999999999998</v>
      </c>
      <c r="AD615" s="203">
        <v>1.213598928416634E-4</v>
      </c>
      <c r="AE615" s="202">
        <v>-0.39</v>
      </c>
      <c r="AF615" s="202">
        <v>2.66</v>
      </c>
      <c r="AG615" s="202">
        <v>2.6</v>
      </c>
      <c r="AH615" s="204">
        <v>3E-9</v>
      </c>
      <c r="AI615" s="205"/>
      <c r="AJ615" s="206">
        <f t="shared" ref="AJ615:AJ626" si="55">AH615*10000*(AI615)*10000000000</f>
        <v>0</v>
      </c>
      <c r="AN615"/>
      <c r="AO615"/>
    </row>
    <row r="616" spans="1:41" s="207" customFormat="1" x14ac:dyDescent="0.25">
      <c r="A616" s="201" t="s">
        <v>152</v>
      </c>
      <c r="B616" s="201"/>
      <c r="C616" s="202">
        <v>2.35</v>
      </c>
      <c r="D616" s="202"/>
      <c r="E616" s="202">
        <f t="shared" si="54"/>
        <v>0</v>
      </c>
      <c r="F616" s="202"/>
      <c r="G616" s="202">
        <v>2.0910000000000002</v>
      </c>
      <c r="H616" s="202">
        <v>53176</v>
      </c>
      <c r="I616" s="202">
        <v>71</v>
      </c>
      <c r="J616" s="202">
        <v>1.3769</v>
      </c>
      <c r="K616" s="202">
        <v>0.25</v>
      </c>
      <c r="L616" s="202">
        <v>6.2700000000000006E-2</v>
      </c>
      <c r="M616" s="202">
        <v>5.75</v>
      </c>
      <c r="N616" s="202">
        <v>5.75</v>
      </c>
      <c r="O616" s="202">
        <v>7.3079999999999998</v>
      </c>
      <c r="P616" s="202">
        <v>81</v>
      </c>
      <c r="Q616" s="202">
        <v>81</v>
      </c>
      <c r="R616" s="202">
        <v>117</v>
      </c>
      <c r="S616" s="202">
        <v>2.1</v>
      </c>
      <c r="T616" s="202">
        <v>2.1</v>
      </c>
      <c r="U616" s="202">
        <v>1.9</v>
      </c>
      <c r="V616" s="202">
        <v>15</v>
      </c>
      <c r="W616" s="202">
        <v>15</v>
      </c>
      <c r="X616" s="202">
        <v>79.900000000000006</v>
      </c>
      <c r="Y616" s="202">
        <v>-0.217</v>
      </c>
      <c r="Z616" s="202">
        <v>-0.217</v>
      </c>
      <c r="AA616" s="202">
        <v>-0.16300000000000001</v>
      </c>
      <c r="AB616" s="202" t="s">
        <v>43</v>
      </c>
      <c r="AC616" s="202">
        <v>2.0099999999999998</v>
      </c>
      <c r="AD616" s="203">
        <v>1.0828692705685033E-4</v>
      </c>
      <c r="AE616" s="202">
        <v>-0.217</v>
      </c>
      <c r="AF616" s="202">
        <v>3.13</v>
      </c>
      <c r="AG616" s="202">
        <v>2.89</v>
      </c>
      <c r="AH616" s="204"/>
      <c r="AI616" s="205"/>
      <c r="AJ616" s="206">
        <f t="shared" si="55"/>
        <v>0</v>
      </c>
      <c r="AN616"/>
      <c r="AO616"/>
    </row>
    <row r="617" spans="1:41" s="207" customFormat="1" x14ac:dyDescent="0.25">
      <c r="A617" s="201" t="s">
        <v>153</v>
      </c>
      <c r="B617" s="201"/>
      <c r="C617" s="202">
        <v>2.35</v>
      </c>
      <c r="D617" s="202"/>
      <c r="E617" s="202">
        <f t="shared" si="54"/>
        <v>0</v>
      </c>
      <c r="F617" s="202"/>
      <c r="G617" s="202">
        <v>2.0910000000000002</v>
      </c>
      <c r="H617" s="202">
        <v>53176</v>
      </c>
      <c r="I617" s="202">
        <v>71</v>
      </c>
      <c r="J617" s="202">
        <v>1.3769</v>
      </c>
      <c r="K617" s="202">
        <v>0.25</v>
      </c>
      <c r="L617" s="202">
        <v>6.2700000000000006E-2</v>
      </c>
      <c r="M617" s="202">
        <v>5.75</v>
      </c>
      <c r="N617" s="202">
        <v>5.75</v>
      </c>
      <c r="O617" s="202">
        <v>7.3079999999999998</v>
      </c>
      <c r="P617" s="202">
        <v>81</v>
      </c>
      <c r="Q617" s="202">
        <v>81</v>
      </c>
      <c r="R617" s="202">
        <v>117</v>
      </c>
      <c r="S617" s="202">
        <v>2.1</v>
      </c>
      <c r="T617" s="202">
        <v>2.1</v>
      </c>
      <c r="U617" s="202">
        <v>1.9</v>
      </c>
      <c r="V617" s="202">
        <v>15</v>
      </c>
      <c r="W617" s="202">
        <v>15</v>
      </c>
      <c r="X617" s="202">
        <v>79.900000000000006</v>
      </c>
      <c r="Y617" s="202">
        <v>-0.217</v>
      </c>
      <c r="Z617" s="202">
        <v>-0.217</v>
      </c>
      <c r="AA617" s="202">
        <v>-0.16300000000000001</v>
      </c>
      <c r="AB617" s="202" t="s">
        <v>44</v>
      </c>
      <c r="AC617" s="202">
        <v>31.998999999999999</v>
      </c>
      <c r="AD617" s="203">
        <v>1.5402755908922099E-5</v>
      </c>
      <c r="AE617" s="202">
        <v>2.1999999999999999E-2</v>
      </c>
      <c r="AF617" s="202">
        <v>2.94</v>
      </c>
      <c r="AG617" s="202">
        <v>3.46</v>
      </c>
      <c r="AH617" s="204"/>
      <c r="AI617" s="205"/>
      <c r="AJ617" s="206">
        <f t="shared" si="55"/>
        <v>0</v>
      </c>
      <c r="AN617"/>
      <c r="AO617"/>
    </row>
    <row r="618" spans="1:41" s="207" customFormat="1" x14ac:dyDescent="0.25">
      <c r="A618" s="201" t="s">
        <v>154</v>
      </c>
      <c r="B618" s="201"/>
      <c r="C618" s="202">
        <v>2.35</v>
      </c>
      <c r="D618" s="201"/>
      <c r="E618" s="202">
        <f t="shared" si="54"/>
        <v>0</v>
      </c>
      <c r="F618" s="202"/>
      <c r="G618" s="202">
        <v>2.0910000000000002</v>
      </c>
      <c r="H618" s="202">
        <v>53176</v>
      </c>
      <c r="I618" s="202">
        <v>71</v>
      </c>
      <c r="J618" s="202">
        <v>1.3769</v>
      </c>
      <c r="K618" s="202">
        <v>0.25</v>
      </c>
      <c r="L618" s="202">
        <v>6.2700000000000006E-2</v>
      </c>
      <c r="M618" s="202">
        <v>5.75</v>
      </c>
      <c r="N618" s="202">
        <v>5.75</v>
      </c>
      <c r="O618" s="202">
        <v>7.3079999999999998</v>
      </c>
      <c r="P618" s="202">
        <v>81</v>
      </c>
      <c r="Q618" s="202">
        <v>81</v>
      </c>
      <c r="R618" s="202">
        <v>117</v>
      </c>
      <c r="S618" s="202">
        <v>2.1</v>
      </c>
      <c r="T618" s="202">
        <v>2.1</v>
      </c>
      <c r="U618" s="202">
        <v>1.9</v>
      </c>
      <c r="V618" s="202">
        <v>15</v>
      </c>
      <c r="W618" s="202">
        <v>15</v>
      </c>
      <c r="X618" s="202">
        <v>79.900000000000006</v>
      </c>
      <c r="Y618" s="202">
        <v>-0.217</v>
      </c>
      <c r="Z618" s="202">
        <v>-0.217</v>
      </c>
      <c r="AA618" s="202">
        <v>-0.16300000000000001</v>
      </c>
      <c r="AB618" s="202" t="s">
        <v>45</v>
      </c>
      <c r="AC618" s="202">
        <v>44.01</v>
      </c>
      <c r="AD618" s="203">
        <v>8.9625087063364713E-6</v>
      </c>
      <c r="AE618" s="202">
        <v>0.22500000000000001</v>
      </c>
      <c r="AF618" s="202">
        <v>3.24</v>
      </c>
      <c r="AG618" s="202">
        <v>3.3</v>
      </c>
      <c r="AH618" s="204"/>
      <c r="AI618" s="205"/>
      <c r="AJ618" s="206">
        <f t="shared" si="55"/>
        <v>0</v>
      </c>
      <c r="AN618"/>
      <c r="AO618"/>
    </row>
    <row r="619" spans="1:41" s="207" customFormat="1" x14ac:dyDescent="0.25">
      <c r="A619" s="201" t="s">
        <v>155</v>
      </c>
      <c r="B619" s="201"/>
      <c r="C619" s="202">
        <v>2.35</v>
      </c>
      <c r="D619" s="201"/>
      <c r="E619" s="202">
        <f t="shared" si="54"/>
        <v>0</v>
      </c>
      <c r="F619" s="202"/>
      <c r="G619" s="202">
        <v>2.0910000000000002</v>
      </c>
      <c r="H619" s="202">
        <v>53176</v>
      </c>
      <c r="I619" s="202">
        <v>71</v>
      </c>
      <c r="J619" s="202">
        <v>1.3769</v>
      </c>
      <c r="K619" s="202">
        <v>0.25</v>
      </c>
      <c r="L619" s="202">
        <v>6.2700000000000006E-2</v>
      </c>
      <c r="M619" s="202">
        <v>5.75</v>
      </c>
      <c r="N619" s="202">
        <v>5.75</v>
      </c>
      <c r="O619" s="202">
        <v>7.3079999999999998</v>
      </c>
      <c r="P619" s="202">
        <v>81</v>
      </c>
      <c r="Q619" s="202">
        <v>81</v>
      </c>
      <c r="R619" s="202">
        <v>117</v>
      </c>
      <c r="S619" s="202">
        <v>2.1</v>
      </c>
      <c r="T619" s="202">
        <v>2.1</v>
      </c>
      <c r="U619" s="202">
        <v>1.9</v>
      </c>
      <c r="V619" s="202">
        <v>15</v>
      </c>
      <c r="W619" s="202">
        <v>15</v>
      </c>
      <c r="X619" s="202">
        <v>79.900000000000006</v>
      </c>
      <c r="Y619" s="202">
        <v>-0.217</v>
      </c>
      <c r="Z619" s="202">
        <v>-0.217</v>
      </c>
      <c r="AA619" s="202">
        <v>-0.16300000000000001</v>
      </c>
      <c r="AB619" s="202" t="s">
        <v>46</v>
      </c>
      <c r="AC619" s="202">
        <v>28</v>
      </c>
      <c r="AD619" s="203">
        <v>1.4859953853764374E-5</v>
      </c>
      <c r="AE619" s="202">
        <v>3.6999999999999998E-2</v>
      </c>
      <c r="AF619" s="202">
        <v>3.13</v>
      </c>
      <c r="AG619" s="202">
        <v>3.64</v>
      </c>
      <c r="AH619" s="208"/>
      <c r="AI619" s="205"/>
      <c r="AJ619" s="206">
        <f t="shared" si="55"/>
        <v>0</v>
      </c>
      <c r="AN619"/>
      <c r="AO619"/>
    </row>
    <row r="620" spans="1:41" s="207" customFormat="1" x14ac:dyDescent="0.25">
      <c r="A620" s="201" t="s">
        <v>156</v>
      </c>
      <c r="B620" s="201"/>
      <c r="C620" s="202">
        <v>2.35</v>
      </c>
      <c r="D620" s="201">
        <v>3.42</v>
      </c>
      <c r="E620" s="202">
        <f t="shared" si="54"/>
        <v>1.4553191489361701</v>
      </c>
      <c r="F620" s="202"/>
      <c r="G620" s="202">
        <v>2.0910000000000002</v>
      </c>
      <c r="H620" s="202">
        <v>53176</v>
      </c>
      <c r="I620" s="202">
        <v>71</v>
      </c>
      <c r="J620" s="202">
        <v>1.3769</v>
      </c>
      <c r="K620" s="202">
        <v>0.25</v>
      </c>
      <c r="L620" s="202">
        <v>6.2700000000000006E-2</v>
      </c>
      <c r="M620" s="202">
        <v>5.75</v>
      </c>
      <c r="N620" s="202">
        <v>5.75</v>
      </c>
      <c r="O620" s="202">
        <v>7.3079999999999998</v>
      </c>
      <c r="P620" s="202">
        <v>81</v>
      </c>
      <c r="Q620" s="202">
        <v>81</v>
      </c>
      <c r="R620" s="202">
        <v>117</v>
      </c>
      <c r="S620" s="202">
        <v>2.1</v>
      </c>
      <c r="T620" s="202">
        <v>2.1</v>
      </c>
      <c r="U620" s="202">
        <v>1.9</v>
      </c>
      <c r="V620" s="202">
        <v>15</v>
      </c>
      <c r="W620" s="202">
        <v>15</v>
      </c>
      <c r="X620" s="202">
        <v>79.900000000000006</v>
      </c>
      <c r="Y620" s="202">
        <v>-0.217</v>
      </c>
      <c r="Z620" s="202">
        <v>-0.217</v>
      </c>
      <c r="AA620" s="202">
        <v>-0.16300000000000001</v>
      </c>
      <c r="AB620" s="202" t="s">
        <v>47</v>
      </c>
      <c r="AC620" s="202">
        <v>16.04</v>
      </c>
      <c r="AD620" s="203">
        <v>1.6328551327402565E-5</v>
      </c>
      <c r="AE620" s="202">
        <v>1.0999999999999999E-2</v>
      </c>
      <c r="AF620" s="202">
        <v>3.25</v>
      </c>
      <c r="AG620" s="202">
        <v>3.8</v>
      </c>
      <c r="AH620" s="208">
        <v>3.55E-14</v>
      </c>
      <c r="AI620" s="205"/>
      <c r="AJ620" s="206">
        <f t="shared" si="55"/>
        <v>0</v>
      </c>
      <c r="AN620"/>
      <c r="AO620"/>
    </row>
    <row r="621" spans="1:41" s="207" customFormat="1" x14ac:dyDescent="0.25">
      <c r="A621" s="201" t="s">
        <v>157</v>
      </c>
      <c r="B621" s="201"/>
      <c r="C621" s="202">
        <v>2.35</v>
      </c>
      <c r="D621" s="201"/>
      <c r="E621" s="202">
        <f t="shared" si="54"/>
        <v>0</v>
      </c>
      <c r="F621" s="202"/>
      <c r="G621" s="202">
        <v>2.0910000000000002</v>
      </c>
      <c r="H621" s="202">
        <v>53176</v>
      </c>
      <c r="I621" s="202">
        <v>71</v>
      </c>
      <c r="J621" s="202">
        <v>1.3769</v>
      </c>
      <c r="K621" s="202">
        <v>0.25</v>
      </c>
      <c r="L621" s="202">
        <v>6.2700000000000006E-2</v>
      </c>
      <c r="M621" s="202">
        <v>5.75</v>
      </c>
      <c r="N621" s="202">
        <v>5.75</v>
      </c>
      <c r="O621" s="202">
        <v>7.3079999999999998</v>
      </c>
      <c r="P621" s="202">
        <v>81</v>
      </c>
      <c r="Q621" s="202">
        <v>81</v>
      </c>
      <c r="R621" s="202">
        <v>117</v>
      </c>
      <c r="S621" s="202">
        <v>2.1</v>
      </c>
      <c r="T621" s="202">
        <v>2.1</v>
      </c>
      <c r="U621" s="202">
        <v>1.9</v>
      </c>
      <c r="V621" s="202">
        <v>15</v>
      </c>
      <c r="W621" s="202">
        <v>15</v>
      </c>
      <c r="X621" s="202">
        <v>79.900000000000006</v>
      </c>
      <c r="Y621" s="202">
        <v>-0.217</v>
      </c>
      <c r="Z621" s="202">
        <v>-0.217</v>
      </c>
      <c r="AA621" s="202">
        <v>-0.16300000000000001</v>
      </c>
      <c r="AB621" s="202" t="s">
        <v>48</v>
      </c>
      <c r="AC621" s="202">
        <v>28.05</v>
      </c>
      <c r="AD621" s="202">
        <v>8.597859657763983E-6</v>
      </c>
      <c r="AE621" s="202">
        <v>8.6999999999999994E-2</v>
      </c>
      <c r="AF621" s="202">
        <v>3.59</v>
      </c>
      <c r="AG621" s="202">
        <v>3.9</v>
      </c>
      <c r="AH621" s="208"/>
      <c r="AI621" s="205"/>
      <c r="AJ621" s="209">
        <f t="shared" si="55"/>
        <v>0</v>
      </c>
      <c r="AN621"/>
      <c r="AO621"/>
    </row>
    <row r="622" spans="1:41" s="207" customFormat="1" x14ac:dyDescent="0.25">
      <c r="A622" s="201" t="s">
        <v>158</v>
      </c>
      <c r="B622" s="201"/>
      <c r="C622" s="202">
        <v>2.35</v>
      </c>
      <c r="D622" s="201"/>
      <c r="E622" s="202">
        <f t="shared" si="54"/>
        <v>0</v>
      </c>
      <c r="F622" s="202"/>
      <c r="G622" s="202">
        <v>2.0910000000000002</v>
      </c>
      <c r="H622" s="202">
        <v>53176</v>
      </c>
      <c r="I622" s="202">
        <v>71</v>
      </c>
      <c r="J622" s="202">
        <v>1.3769</v>
      </c>
      <c r="K622" s="202">
        <v>0.25</v>
      </c>
      <c r="L622" s="202">
        <v>6.2700000000000006E-2</v>
      </c>
      <c r="M622" s="202">
        <v>5.75</v>
      </c>
      <c r="N622" s="202">
        <v>5.75</v>
      </c>
      <c r="O622" s="202">
        <v>7.3079999999999998</v>
      </c>
      <c r="P622" s="202">
        <v>81</v>
      </c>
      <c r="Q622" s="202">
        <v>81</v>
      </c>
      <c r="R622" s="202">
        <v>117</v>
      </c>
      <c r="S622" s="202">
        <v>2.1</v>
      </c>
      <c r="T622" s="202">
        <v>2.1</v>
      </c>
      <c r="U622" s="202">
        <v>1.9</v>
      </c>
      <c r="V622" s="202">
        <v>15</v>
      </c>
      <c r="W622" s="202">
        <v>15</v>
      </c>
      <c r="X622" s="202">
        <v>79.900000000000006</v>
      </c>
      <c r="Y622" s="202">
        <v>-0.217</v>
      </c>
      <c r="Z622" s="202">
        <v>-0.217</v>
      </c>
      <c r="AA622" s="202">
        <v>-0.16300000000000001</v>
      </c>
      <c r="AB622" s="202" t="s">
        <v>49</v>
      </c>
      <c r="AC622" s="202">
        <v>30.07</v>
      </c>
      <c r="AD622" s="202">
        <v>7.4674534117532306E-6</v>
      </c>
      <c r="AE622" s="202">
        <v>9.9000000000000005E-2</v>
      </c>
      <c r="AF622" s="202">
        <v>3.72</v>
      </c>
      <c r="AG622" s="202">
        <v>4</v>
      </c>
      <c r="AH622" s="208"/>
      <c r="AI622" s="205"/>
      <c r="AJ622" s="209">
        <f t="shared" si="55"/>
        <v>0</v>
      </c>
      <c r="AN622"/>
      <c r="AO622"/>
    </row>
    <row r="623" spans="1:41" s="207" customFormat="1" x14ac:dyDescent="0.25">
      <c r="A623" s="201" t="s">
        <v>159</v>
      </c>
      <c r="B623" s="201"/>
      <c r="C623" s="202">
        <v>2.35</v>
      </c>
      <c r="D623" s="201"/>
      <c r="E623" s="202">
        <f t="shared" si="54"/>
        <v>0</v>
      </c>
      <c r="F623" s="202"/>
      <c r="G623" s="202">
        <v>2.0910000000000002</v>
      </c>
      <c r="H623" s="202">
        <v>53176</v>
      </c>
      <c r="I623" s="202">
        <v>71</v>
      </c>
      <c r="J623" s="202">
        <v>1.3769</v>
      </c>
      <c r="K623" s="202">
        <v>0.25</v>
      </c>
      <c r="L623" s="202">
        <v>6.2700000000000006E-2</v>
      </c>
      <c r="M623" s="202">
        <v>5.75</v>
      </c>
      <c r="N623" s="202">
        <v>5.75</v>
      </c>
      <c r="O623" s="202">
        <v>7.3079999999999998</v>
      </c>
      <c r="P623" s="202">
        <v>81</v>
      </c>
      <c r="Q623" s="202">
        <v>81</v>
      </c>
      <c r="R623" s="202">
        <v>117</v>
      </c>
      <c r="S623" s="202">
        <v>2.1</v>
      </c>
      <c r="T623" s="202">
        <v>2.1</v>
      </c>
      <c r="U623" s="202">
        <v>1.9</v>
      </c>
      <c r="V623" s="202">
        <v>15</v>
      </c>
      <c r="W623" s="202">
        <v>15</v>
      </c>
      <c r="X623" s="202">
        <v>79.900000000000006</v>
      </c>
      <c r="Y623" s="202">
        <v>-0.217</v>
      </c>
      <c r="Z623" s="202">
        <v>-0.217</v>
      </c>
      <c r="AA623" s="202">
        <v>-0.16300000000000001</v>
      </c>
      <c r="AB623" s="202" t="s">
        <v>50</v>
      </c>
      <c r="AC623" s="202">
        <v>42.08</v>
      </c>
      <c r="AD623" s="202">
        <v>4.9578486170417476E-6</v>
      </c>
      <c r="AE623" s="202">
        <v>0.14199999999999999</v>
      </c>
      <c r="AF623" s="202">
        <v>4.03</v>
      </c>
      <c r="AG623" s="202">
        <v>4.5</v>
      </c>
      <c r="AH623" s="208"/>
      <c r="AI623" s="205"/>
      <c r="AJ623" s="209">
        <f t="shared" si="55"/>
        <v>0</v>
      </c>
      <c r="AN623"/>
      <c r="AO623"/>
    </row>
    <row r="624" spans="1:41" s="207" customFormat="1" x14ac:dyDescent="0.25">
      <c r="A624" s="201" t="s">
        <v>160</v>
      </c>
      <c r="B624" s="201"/>
      <c r="C624" s="202">
        <v>2.35</v>
      </c>
      <c r="D624" s="201">
        <v>3.55</v>
      </c>
      <c r="E624" s="202">
        <f t="shared" si="54"/>
        <v>1.5106382978723403</v>
      </c>
      <c r="F624" s="202"/>
      <c r="G624" s="202">
        <v>2.0910000000000002</v>
      </c>
      <c r="H624" s="202">
        <v>53176</v>
      </c>
      <c r="I624" s="202">
        <v>71</v>
      </c>
      <c r="J624" s="202">
        <v>1.3769</v>
      </c>
      <c r="K624" s="202">
        <v>0.25</v>
      </c>
      <c r="L624" s="202">
        <v>6.2700000000000006E-2</v>
      </c>
      <c r="M624" s="202">
        <v>5.75</v>
      </c>
      <c r="N624" s="202">
        <v>5.75</v>
      </c>
      <c r="O624" s="202">
        <v>7.3079999999999998</v>
      </c>
      <c r="P624" s="202">
        <v>81</v>
      </c>
      <c r="Q624" s="202">
        <v>81</v>
      </c>
      <c r="R624" s="202">
        <v>117</v>
      </c>
      <c r="S624" s="202">
        <v>2.1</v>
      </c>
      <c r="T624" s="202">
        <v>2.1</v>
      </c>
      <c r="U624" s="202">
        <v>1.9</v>
      </c>
      <c r="V624" s="202">
        <v>15</v>
      </c>
      <c r="W624" s="202">
        <v>15</v>
      </c>
      <c r="X624" s="202">
        <v>79.900000000000006</v>
      </c>
      <c r="Y624" s="202">
        <v>-0.217</v>
      </c>
      <c r="Z624" s="202">
        <v>-0.217</v>
      </c>
      <c r="AA624" s="202">
        <v>-0.16300000000000001</v>
      </c>
      <c r="AB624" s="202" t="s">
        <v>51</v>
      </c>
      <c r="AC624" s="202">
        <v>44.1</v>
      </c>
      <c r="AD624" s="202">
        <v>4.5187843755253608E-6</v>
      </c>
      <c r="AE624" s="202">
        <v>0.152</v>
      </c>
      <c r="AF624" s="202">
        <v>4.16</v>
      </c>
      <c r="AG624" s="202">
        <v>4.3</v>
      </c>
      <c r="AH624" s="208">
        <v>2.44E-17</v>
      </c>
      <c r="AI624" s="205"/>
      <c r="AJ624" s="209">
        <f t="shared" si="55"/>
        <v>0</v>
      </c>
      <c r="AN624"/>
      <c r="AO624"/>
    </row>
    <row r="625" spans="1:41" s="207" customFormat="1" x14ac:dyDescent="0.25">
      <c r="A625" s="201" t="s">
        <v>161</v>
      </c>
      <c r="B625" s="201"/>
      <c r="C625" s="202">
        <v>2.35</v>
      </c>
      <c r="D625" s="201"/>
      <c r="E625" s="202">
        <f t="shared" si="54"/>
        <v>0</v>
      </c>
      <c r="F625" s="202"/>
      <c r="G625" s="202">
        <v>2.0910000000000002</v>
      </c>
      <c r="H625" s="202">
        <v>53176</v>
      </c>
      <c r="I625" s="202">
        <v>71</v>
      </c>
      <c r="J625" s="202">
        <v>1.3769</v>
      </c>
      <c r="K625" s="202">
        <v>0.25</v>
      </c>
      <c r="L625" s="202">
        <v>6.2700000000000006E-2</v>
      </c>
      <c r="M625" s="202">
        <v>5.75</v>
      </c>
      <c r="N625" s="202">
        <v>5.75</v>
      </c>
      <c r="O625" s="202">
        <v>7.3079999999999998</v>
      </c>
      <c r="P625" s="202">
        <v>81</v>
      </c>
      <c r="Q625" s="202">
        <v>81</v>
      </c>
      <c r="R625" s="202">
        <v>117</v>
      </c>
      <c r="S625" s="202">
        <v>2.1</v>
      </c>
      <c r="T625" s="202">
        <v>2.1</v>
      </c>
      <c r="U625" s="202">
        <v>1.9</v>
      </c>
      <c r="V625" s="202">
        <v>15</v>
      </c>
      <c r="W625" s="202">
        <v>15</v>
      </c>
      <c r="X625" s="202">
        <v>79.900000000000006</v>
      </c>
      <c r="Y625" s="202">
        <v>-0.217</v>
      </c>
      <c r="Z625" s="202">
        <v>-0.217</v>
      </c>
      <c r="AA625" s="202">
        <v>-0.16300000000000001</v>
      </c>
      <c r="AB625" s="202" t="s">
        <v>52</v>
      </c>
      <c r="AC625" s="202">
        <v>58.12</v>
      </c>
      <c r="AD625" s="202">
        <v>2.9135357642312415E-6</v>
      </c>
      <c r="AE625" s="202">
        <v>0.2</v>
      </c>
      <c r="AF625" s="202">
        <v>4.5199999999999996</v>
      </c>
      <c r="AG625" s="202">
        <v>4.5</v>
      </c>
      <c r="AH625" s="204"/>
      <c r="AI625" s="205"/>
      <c r="AJ625" s="209">
        <f t="shared" si="55"/>
        <v>0</v>
      </c>
      <c r="AN625"/>
      <c r="AO625"/>
    </row>
    <row r="626" spans="1:41" s="207" customFormat="1" x14ac:dyDescent="0.25">
      <c r="A626" s="201" t="s">
        <v>162</v>
      </c>
      <c r="B626" s="201"/>
      <c r="C626" s="202">
        <v>2.35</v>
      </c>
      <c r="D626" s="202"/>
      <c r="E626" s="202">
        <f t="shared" si="54"/>
        <v>0</v>
      </c>
      <c r="F626" s="202"/>
      <c r="G626" s="202">
        <v>2.0910000000000002</v>
      </c>
      <c r="H626" s="202">
        <v>53176</v>
      </c>
      <c r="I626" s="202">
        <v>71</v>
      </c>
      <c r="J626" s="202">
        <v>1.3769</v>
      </c>
      <c r="K626" s="202">
        <v>0.25</v>
      </c>
      <c r="L626" s="202">
        <v>6.2700000000000006E-2</v>
      </c>
      <c r="M626" s="202">
        <v>5.75</v>
      </c>
      <c r="N626" s="202">
        <v>5.75</v>
      </c>
      <c r="O626" s="202">
        <v>7.3079999999999998</v>
      </c>
      <c r="P626" s="202">
        <v>81</v>
      </c>
      <c r="Q626" s="202">
        <v>81</v>
      </c>
      <c r="R626" s="202">
        <v>117</v>
      </c>
      <c r="S626" s="202">
        <v>2.1</v>
      </c>
      <c r="T626" s="202">
        <v>2.1</v>
      </c>
      <c r="U626" s="202">
        <v>1.9</v>
      </c>
      <c r="V626" s="202">
        <v>15</v>
      </c>
      <c r="W626" s="202">
        <v>15</v>
      </c>
      <c r="X626" s="202">
        <v>79.900000000000006</v>
      </c>
      <c r="Y626" s="202">
        <v>-0.217</v>
      </c>
      <c r="Z626" s="202">
        <v>-0.217</v>
      </c>
      <c r="AA626" s="202">
        <v>-0.16300000000000001</v>
      </c>
      <c r="AB626" s="202" t="s">
        <v>58</v>
      </c>
      <c r="AC626" s="202">
        <v>58.12</v>
      </c>
      <c r="AD626" s="202">
        <v>3.1459786150702568E-6</v>
      </c>
      <c r="AE626" s="202">
        <v>0.183</v>
      </c>
      <c r="AF626" s="202">
        <v>4.8</v>
      </c>
      <c r="AG626" s="202">
        <v>4.42</v>
      </c>
      <c r="AH626" s="204"/>
      <c r="AI626" s="205"/>
      <c r="AJ626" s="209">
        <f t="shared" si="55"/>
        <v>0</v>
      </c>
      <c r="AN626"/>
      <c r="AO626"/>
    </row>
    <row r="627" spans="1:41" s="216" customFormat="1" x14ac:dyDescent="0.25">
      <c r="A627" s="210" t="s">
        <v>111</v>
      </c>
      <c r="B627" s="210"/>
      <c r="C627" s="211">
        <v>2.2999999999999998</v>
      </c>
      <c r="D627" s="211">
        <v>2.56</v>
      </c>
      <c r="E627" s="211">
        <f t="shared" ref="E627:E650" si="56">D627/C627</f>
        <v>1.1130434782608696</v>
      </c>
      <c r="F627" s="211"/>
      <c r="G627" s="211">
        <v>2.0910000000000002</v>
      </c>
      <c r="H627" s="211">
        <v>53099</v>
      </c>
      <c r="I627" s="211">
        <v>71</v>
      </c>
      <c r="J627" s="211">
        <v>1.3803000000000001</v>
      </c>
      <c r="K627" s="211">
        <v>0.25</v>
      </c>
      <c r="L627" s="211">
        <v>6.2700000000000006E-2</v>
      </c>
      <c r="M627" s="211">
        <v>5.75</v>
      </c>
      <c r="N627" s="211">
        <v>5.75</v>
      </c>
      <c r="O627" s="211">
        <v>7.3079999999999998</v>
      </c>
      <c r="P627" s="211">
        <v>81</v>
      </c>
      <c r="Q627" s="211">
        <v>81</v>
      </c>
      <c r="R627" s="211">
        <v>117</v>
      </c>
      <c r="S627" s="211">
        <v>2.1</v>
      </c>
      <c r="T627" s="211">
        <v>2.1</v>
      </c>
      <c r="U627" s="211">
        <v>2.1</v>
      </c>
      <c r="V627" s="211">
        <v>15</v>
      </c>
      <c r="W627" s="211">
        <v>15</v>
      </c>
      <c r="X627" s="211">
        <v>126.9</v>
      </c>
      <c r="Y627" s="211">
        <v>-0.21299999999999999</v>
      </c>
      <c r="Z627" s="211">
        <v>-0.21299999999999999</v>
      </c>
      <c r="AA627" s="211">
        <v>-0.21099999999999999</v>
      </c>
      <c r="AB627" s="211" t="s">
        <v>42</v>
      </c>
      <c r="AC627" s="211">
        <v>4.0019999999999998</v>
      </c>
      <c r="AD627" s="212">
        <v>1.213598928416634E-4</v>
      </c>
      <c r="AE627" s="211">
        <v>-0.39</v>
      </c>
      <c r="AF627" s="211">
        <v>2.66</v>
      </c>
      <c r="AG627" s="211">
        <v>2.6</v>
      </c>
      <c r="AH627" s="213">
        <v>4.4999999999999998E-9</v>
      </c>
      <c r="AI627" s="214"/>
      <c r="AJ627" s="215">
        <f t="shared" ref="AJ627:AJ650" si="57">AH627*10000*(AI627)*10000000000</f>
        <v>0</v>
      </c>
      <c r="AN627"/>
      <c r="AO627"/>
    </row>
    <row r="628" spans="1:41" s="216" customFormat="1" x14ac:dyDescent="0.25">
      <c r="A628" s="210" t="s">
        <v>111</v>
      </c>
      <c r="B628" s="210"/>
      <c r="C628" s="211">
        <v>2.2999999999999998</v>
      </c>
      <c r="D628" s="211"/>
      <c r="E628" s="211">
        <f t="shared" si="56"/>
        <v>0</v>
      </c>
      <c r="F628" s="211"/>
      <c r="G628" s="211">
        <v>2.0910000000000002</v>
      </c>
      <c r="H628" s="211">
        <v>53099</v>
      </c>
      <c r="I628" s="211">
        <v>71</v>
      </c>
      <c r="J628" s="211">
        <v>1.3803000000000001</v>
      </c>
      <c r="K628" s="211">
        <v>0.25</v>
      </c>
      <c r="L628" s="211">
        <v>6.2700000000000006E-2</v>
      </c>
      <c r="M628" s="211">
        <v>5.75</v>
      </c>
      <c r="N628" s="211">
        <v>5.75</v>
      </c>
      <c r="O628" s="211">
        <v>7.3079999999999998</v>
      </c>
      <c r="P628" s="211">
        <v>81</v>
      </c>
      <c r="Q628" s="211">
        <v>81</v>
      </c>
      <c r="R628" s="211">
        <v>117</v>
      </c>
      <c r="S628" s="211">
        <v>2.1</v>
      </c>
      <c r="T628" s="211">
        <v>2.1</v>
      </c>
      <c r="U628" s="211">
        <v>2.1</v>
      </c>
      <c r="V628" s="211">
        <v>15</v>
      </c>
      <c r="W628" s="211">
        <v>15</v>
      </c>
      <c r="X628" s="211">
        <v>126.9</v>
      </c>
      <c r="Y628" s="211">
        <v>-0.21299999999999999</v>
      </c>
      <c r="Z628" s="211">
        <v>-0.21299999999999999</v>
      </c>
      <c r="AA628" s="211">
        <v>-0.21099999999999999</v>
      </c>
      <c r="AB628" s="211" t="s">
        <v>43</v>
      </c>
      <c r="AC628" s="211">
        <v>2.0099999999999998</v>
      </c>
      <c r="AD628" s="212">
        <v>1.0828692705685033E-4</v>
      </c>
      <c r="AE628" s="211">
        <v>-0.217</v>
      </c>
      <c r="AF628" s="211">
        <v>3.13</v>
      </c>
      <c r="AG628" s="211">
        <v>2.89</v>
      </c>
      <c r="AH628" s="213"/>
      <c r="AI628" s="214"/>
      <c r="AJ628" s="215">
        <f t="shared" si="57"/>
        <v>0</v>
      </c>
      <c r="AN628"/>
      <c r="AO628"/>
    </row>
    <row r="629" spans="1:41" s="216" customFormat="1" x14ac:dyDescent="0.25">
      <c r="A629" s="210" t="s">
        <v>111</v>
      </c>
      <c r="B629" s="210"/>
      <c r="C629" s="211">
        <v>2.2999999999999998</v>
      </c>
      <c r="D629" s="211"/>
      <c r="E629" s="211">
        <f t="shared" si="56"/>
        <v>0</v>
      </c>
      <c r="F629" s="211"/>
      <c r="G629" s="211">
        <v>2.0910000000000002</v>
      </c>
      <c r="H629" s="211">
        <v>53099</v>
      </c>
      <c r="I629" s="211">
        <v>71</v>
      </c>
      <c r="J629" s="211">
        <v>1.3803000000000001</v>
      </c>
      <c r="K629" s="211">
        <v>0.25</v>
      </c>
      <c r="L629" s="211">
        <v>6.2700000000000006E-2</v>
      </c>
      <c r="M629" s="211">
        <v>5.75</v>
      </c>
      <c r="N629" s="211">
        <v>5.75</v>
      </c>
      <c r="O629" s="211">
        <v>7.3079999999999998</v>
      </c>
      <c r="P629" s="211">
        <v>81</v>
      </c>
      <c r="Q629" s="211">
        <v>81</v>
      </c>
      <c r="R629" s="211">
        <v>117</v>
      </c>
      <c r="S629" s="211">
        <v>2.1</v>
      </c>
      <c r="T629" s="211">
        <v>2.1</v>
      </c>
      <c r="U629" s="211">
        <v>2.1</v>
      </c>
      <c r="V629" s="211">
        <v>15</v>
      </c>
      <c r="W629" s="211">
        <v>15</v>
      </c>
      <c r="X629" s="211">
        <v>126.9</v>
      </c>
      <c r="Y629" s="211">
        <v>-0.21299999999999999</v>
      </c>
      <c r="Z629" s="211">
        <v>-0.21299999999999999</v>
      </c>
      <c r="AA629" s="211">
        <v>-0.21099999999999999</v>
      </c>
      <c r="AB629" s="211" t="s">
        <v>44</v>
      </c>
      <c r="AC629" s="211">
        <v>31.998999999999999</v>
      </c>
      <c r="AD629" s="212">
        <v>1.5402755908922099E-5</v>
      </c>
      <c r="AE629" s="211">
        <v>2.1999999999999999E-2</v>
      </c>
      <c r="AF629" s="211">
        <v>2.94</v>
      </c>
      <c r="AG629" s="211">
        <v>3.46</v>
      </c>
      <c r="AH629" s="213"/>
      <c r="AI629" s="214"/>
      <c r="AJ629" s="215">
        <f t="shared" si="57"/>
        <v>0</v>
      </c>
      <c r="AN629"/>
      <c r="AO629"/>
    </row>
    <row r="630" spans="1:41" s="216" customFormat="1" x14ac:dyDescent="0.25">
      <c r="A630" s="210" t="s">
        <v>111</v>
      </c>
      <c r="B630" s="210"/>
      <c r="C630" s="211">
        <v>2.2999999999999998</v>
      </c>
      <c r="D630" s="210">
        <v>3</v>
      </c>
      <c r="E630" s="211">
        <f t="shared" si="56"/>
        <v>1.3043478260869565</v>
      </c>
      <c r="F630" s="211"/>
      <c r="G630" s="211">
        <v>2.0910000000000002</v>
      </c>
      <c r="H630" s="211">
        <v>53099</v>
      </c>
      <c r="I630" s="211">
        <v>71</v>
      </c>
      <c r="J630" s="211">
        <v>1.3803000000000001</v>
      </c>
      <c r="K630" s="211">
        <v>0.25</v>
      </c>
      <c r="L630" s="211">
        <v>6.2700000000000006E-2</v>
      </c>
      <c r="M630" s="211">
        <v>5.75</v>
      </c>
      <c r="N630" s="211">
        <v>5.75</v>
      </c>
      <c r="O630" s="211">
        <v>7.3079999999999998</v>
      </c>
      <c r="P630" s="211">
        <v>81</v>
      </c>
      <c r="Q630" s="211">
        <v>81</v>
      </c>
      <c r="R630" s="211">
        <v>117</v>
      </c>
      <c r="S630" s="211">
        <v>2.1</v>
      </c>
      <c r="T630" s="211">
        <v>2.1</v>
      </c>
      <c r="U630" s="211">
        <v>2.1</v>
      </c>
      <c r="V630" s="211">
        <v>15</v>
      </c>
      <c r="W630" s="211">
        <v>15</v>
      </c>
      <c r="X630" s="211">
        <v>126.9</v>
      </c>
      <c r="Y630" s="211">
        <v>-0.21299999999999999</v>
      </c>
      <c r="Z630" s="211">
        <v>-0.21299999999999999</v>
      </c>
      <c r="AA630" s="211">
        <v>-0.21099999999999999</v>
      </c>
      <c r="AB630" s="211" t="s">
        <v>45</v>
      </c>
      <c r="AC630" s="211">
        <v>44.01</v>
      </c>
      <c r="AD630" s="212">
        <v>8.9625087063364713E-6</v>
      </c>
      <c r="AE630" s="211">
        <v>0.22500000000000001</v>
      </c>
      <c r="AF630" s="211">
        <v>3.24</v>
      </c>
      <c r="AG630" s="211">
        <v>3.3</v>
      </c>
      <c r="AH630" s="213">
        <v>8.2500000000000006E-12</v>
      </c>
      <c r="AI630" s="214"/>
      <c r="AJ630" s="215">
        <f t="shared" si="57"/>
        <v>0</v>
      </c>
      <c r="AN630"/>
      <c r="AO630"/>
    </row>
    <row r="631" spans="1:41" s="216" customFormat="1" x14ac:dyDescent="0.25">
      <c r="A631" s="210" t="s">
        <v>111</v>
      </c>
      <c r="B631" s="210"/>
      <c r="C631" s="211">
        <v>2.2999999999999998</v>
      </c>
      <c r="D631" s="210"/>
      <c r="E631" s="211">
        <f t="shared" si="56"/>
        <v>0</v>
      </c>
      <c r="F631" s="211"/>
      <c r="G631" s="211">
        <v>2.0910000000000002</v>
      </c>
      <c r="H631" s="211">
        <v>53099</v>
      </c>
      <c r="I631" s="211">
        <v>71</v>
      </c>
      <c r="J631" s="211">
        <v>1.3803000000000001</v>
      </c>
      <c r="K631" s="211">
        <v>0.25</v>
      </c>
      <c r="L631" s="211">
        <v>6.2700000000000006E-2</v>
      </c>
      <c r="M631" s="211">
        <v>5.75</v>
      </c>
      <c r="N631" s="211">
        <v>5.75</v>
      </c>
      <c r="O631" s="211">
        <v>7.3079999999999998</v>
      </c>
      <c r="P631" s="211">
        <v>81</v>
      </c>
      <c r="Q631" s="211">
        <v>81</v>
      </c>
      <c r="R631" s="211">
        <v>117</v>
      </c>
      <c r="S631" s="211">
        <v>2.1</v>
      </c>
      <c r="T631" s="211">
        <v>2.1</v>
      </c>
      <c r="U631" s="211">
        <v>2.1</v>
      </c>
      <c r="V631" s="211">
        <v>15</v>
      </c>
      <c r="W631" s="211">
        <v>15</v>
      </c>
      <c r="X631" s="211">
        <v>126.9</v>
      </c>
      <c r="Y631" s="211">
        <v>-0.21299999999999999</v>
      </c>
      <c r="Z631" s="211">
        <v>-0.21299999999999999</v>
      </c>
      <c r="AA631" s="211">
        <v>-0.21099999999999999</v>
      </c>
      <c r="AB631" s="211" t="s">
        <v>46</v>
      </c>
      <c r="AC631" s="211">
        <v>28</v>
      </c>
      <c r="AD631" s="212">
        <v>1.4859953853764374E-5</v>
      </c>
      <c r="AE631" s="211">
        <v>3.6999999999999998E-2</v>
      </c>
      <c r="AF631" s="211">
        <v>3.13</v>
      </c>
      <c r="AG631" s="211">
        <v>3.64</v>
      </c>
      <c r="AH631" s="217"/>
      <c r="AI631" s="214"/>
      <c r="AJ631" s="215">
        <f t="shared" si="57"/>
        <v>0</v>
      </c>
      <c r="AN631"/>
      <c r="AO631"/>
    </row>
    <row r="632" spans="1:41" s="216" customFormat="1" x14ac:dyDescent="0.25">
      <c r="A632" s="210" t="s">
        <v>111</v>
      </c>
      <c r="B632" s="210"/>
      <c r="C632" s="211">
        <v>2.2999999999999998</v>
      </c>
      <c r="D632" s="210">
        <v>3.42</v>
      </c>
      <c r="E632" s="211">
        <f t="shared" si="56"/>
        <v>1.4869565217391305</v>
      </c>
      <c r="F632" s="211"/>
      <c r="G632" s="211">
        <v>2.0910000000000002</v>
      </c>
      <c r="H632" s="211">
        <v>53099</v>
      </c>
      <c r="I632" s="211">
        <v>71</v>
      </c>
      <c r="J632" s="211">
        <v>1.3803000000000001</v>
      </c>
      <c r="K632" s="211">
        <v>0.25</v>
      </c>
      <c r="L632" s="211">
        <v>6.2700000000000006E-2</v>
      </c>
      <c r="M632" s="211">
        <v>5.75</v>
      </c>
      <c r="N632" s="211">
        <v>5.75</v>
      </c>
      <c r="O632" s="211">
        <v>7.3079999999999998</v>
      </c>
      <c r="P632" s="211">
        <v>81</v>
      </c>
      <c r="Q632" s="211">
        <v>81</v>
      </c>
      <c r="R632" s="211">
        <v>117</v>
      </c>
      <c r="S632" s="211">
        <v>2.1</v>
      </c>
      <c r="T632" s="211">
        <v>2.1</v>
      </c>
      <c r="U632" s="211">
        <v>2.1</v>
      </c>
      <c r="V632" s="211">
        <v>15</v>
      </c>
      <c r="W632" s="211">
        <v>15</v>
      </c>
      <c r="X632" s="211">
        <v>126.9</v>
      </c>
      <c r="Y632" s="211">
        <v>-0.21299999999999999</v>
      </c>
      <c r="Z632" s="211">
        <v>-0.21299999999999999</v>
      </c>
      <c r="AA632" s="211">
        <v>-0.21099999999999999</v>
      </c>
      <c r="AB632" s="211" t="s">
        <v>47</v>
      </c>
      <c r="AC632" s="211">
        <v>16.04</v>
      </c>
      <c r="AD632" s="212">
        <v>1.6328551327402565E-5</v>
      </c>
      <c r="AE632" s="211">
        <v>1.0999999999999999E-2</v>
      </c>
      <c r="AF632" s="211">
        <v>3.25</v>
      </c>
      <c r="AG632" s="211">
        <v>3.8</v>
      </c>
      <c r="AH632" s="217">
        <v>7.8200000000000001E-15</v>
      </c>
      <c r="AI632" s="214"/>
      <c r="AJ632" s="215">
        <f t="shared" si="57"/>
        <v>0</v>
      </c>
      <c r="AN632"/>
      <c r="AO632"/>
    </row>
    <row r="633" spans="1:41" s="216" customFormat="1" x14ac:dyDescent="0.25">
      <c r="A633" s="210" t="s">
        <v>111</v>
      </c>
      <c r="B633" s="210"/>
      <c r="C633" s="211">
        <v>2.2999999999999998</v>
      </c>
      <c r="D633" s="210"/>
      <c r="E633" s="211">
        <f t="shared" si="56"/>
        <v>0</v>
      </c>
      <c r="F633" s="211"/>
      <c r="G633" s="211">
        <v>2.0910000000000002</v>
      </c>
      <c r="H633" s="211">
        <v>53099</v>
      </c>
      <c r="I633" s="211">
        <v>71</v>
      </c>
      <c r="J633" s="211">
        <v>1.3803000000000001</v>
      </c>
      <c r="K633" s="211">
        <v>0.25</v>
      </c>
      <c r="L633" s="211">
        <v>6.2700000000000006E-2</v>
      </c>
      <c r="M633" s="211">
        <v>5.75</v>
      </c>
      <c r="N633" s="211">
        <v>5.75</v>
      </c>
      <c r="O633" s="211">
        <v>7.3079999999999998</v>
      </c>
      <c r="P633" s="211">
        <v>81</v>
      </c>
      <c r="Q633" s="211">
        <v>81</v>
      </c>
      <c r="R633" s="211">
        <v>117</v>
      </c>
      <c r="S633" s="211">
        <v>2.1</v>
      </c>
      <c r="T633" s="211">
        <v>2.1</v>
      </c>
      <c r="U633" s="211">
        <v>2.1</v>
      </c>
      <c r="V633" s="211">
        <v>15</v>
      </c>
      <c r="W633" s="211">
        <v>15</v>
      </c>
      <c r="X633" s="211">
        <v>126.9</v>
      </c>
      <c r="Y633" s="211">
        <v>-0.21299999999999999</v>
      </c>
      <c r="Z633" s="211">
        <v>-0.21299999999999999</v>
      </c>
      <c r="AA633" s="211">
        <v>-0.21099999999999999</v>
      </c>
      <c r="AB633" s="211" t="s">
        <v>48</v>
      </c>
      <c r="AC633" s="211">
        <v>28.05</v>
      </c>
      <c r="AD633" s="211">
        <v>8.597859657763983E-6</v>
      </c>
      <c r="AE633" s="211">
        <v>8.6999999999999994E-2</v>
      </c>
      <c r="AF633" s="211">
        <v>3.59</v>
      </c>
      <c r="AG633" s="211">
        <v>3.9</v>
      </c>
      <c r="AH633" s="217"/>
      <c r="AI633" s="214"/>
      <c r="AJ633" s="218">
        <f t="shared" si="57"/>
        <v>0</v>
      </c>
      <c r="AN633"/>
      <c r="AO633"/>
    </row>
    <row r="634" spans="1:41" s="216" customFormat="1" x14ac:dyDescent="0.25">
      <c r="A634" s="210" t="s">
        <v>111</v>
      </c>
      <c r="B634" s="210"/>
      <c r="C634" s="211">
        <v>2.2999999999999998</v>
      </c>
      <c r="D634" s="210"/>
      <c r="E634" s="211">
        <f t="shared" si="56"/>
        <v>0</v>
      </c>
      <c r="F634" s="211"/>
      <c r="G634" s="211">
        <v>2.0910000000000002</v>
      </c>
      <c r="H634" s="211">
        <v>53099</v>
      </c>
      <c r="I634" s="211">
        <v>71</v>
      </c>
      <c r="J634" s="211">
        <v>1.3803000000000001</v>
      </c>
      <c r="K634" s="211">
        <v>0.25</v>
      </c>
      <c r="L634" s="211">
        <v>6.2700000000000006E-2</v>
      </c>
      <c r="M634" s="211">
        <v>5.75</v>
      </c>
      <c r="N634" s="211">
        <v>5.75</v>
      </c>
      <c r="O634" s="211">
        <v>7.3079999999999998</v>
      </c>
      <c r="P634" s="211">
        <v>81</v>
      </c>
      <c r="Q634" s="211">
        <v>81</v>
      </c>
      <c r="R634" s="211">
        <v>117</v>
      </c>
      <c r="S634" s="211">
        <v>2.1</v>
      </c>
      <c r="T634" s="211">
        <v>2.1</v>
      </c>
      <c r="U634" s="211">
        <v>2.1</v>
      </c>
      <c r="V634" s="211">
        <v>15</v>
      </c>
      <c r="W634" s="211">
        <v>15</v>
      </c>
      <c r="X634" s="211">
        <v>126.9</v>
      </c>
      <c r="Y634" s="211">
        <v>-0.21299999999999999</v>
      </c>
      <c r="Z634" s="211">
        <v>-0.21299999999999999</v>
      </c>
      <c r="AA634" s="211">
        <v>-0.21099999999999999</v>
      </c>
      <c r="AB634" s="211" t="s">
        <v>49</v>
      </c>
      <c r="AC634" s="211">
        <v>30.07</v>
      </c>
      <c r="AD634" s="211">
        <v>7.4674534117532306E-6</v>
      </c>
      <c r="AE634" s="211">
        <v>9.9000000000000005E-2</v>
      </c>
      <c r="AF634" s="211">
        <v>3.72</v>
      </c>
      <c r="AG634" s="211">
        <v>4</v>
      </c>
      <c r="AH634" s="217"/>
      <c r="AI634" s="214"/>
      <c r="AJ634" s="218">
        <f t="shared" si="57"/>
        <v>0</v>
      </c>
      <c r="AN634"/>
      <c r="AO634"/>
    </row>
    <row r="635" spans="1:41" s="216" customFormat="1" x14ac:dyDescent="0.25">
      <c r="A635" s="210" t="s">
        <v>111</v>
      </c>
      <c r="B635" s="210"/>
      <c r="C635" s="211">
        <v>2.2999999999999998</v>
      </c>
      <c r="D635" s="210"/>
      <c r="E635" s="211">
        <f t="shared" si="56"/>
        <v>0</v>
      </c>
      <c r="F635" s="211"/>
      <c r="G635" s="211">
        <v>2.0910000000000002</v>
      </c>
      <c r="H635" s="211">
        <v>53099</v>
      </c>
      <c r="I635" s="211">
        <v>71</v>
      </c>
      <c r="J635" s="211">
        <v>1.3803000000000001</v>
      </c>
      <c r="K635" s="211">
        <v>0.25</v>
      </c>
      <c r="L635" s="211">
        <v>6.2700000000000006E-2</v>
      </c>
      <c r="M635" s="211">
        <v>5.75</v>
      </c>
      <c r="N635" s="211">
        <v>5.75</v>
      </c>
      <c r="O635" s="211">
        <v>7.3079999999999998</v>
      </c>
      <c r="P635" s="211">
        <v>81</v>
      </c>
      <c r="Q635" s="211">
        <v>81</v>
      </c>
      <c r="R635" s="211">
        <v>117</v>
      </c>
      <c r="S635" s="211">
        <v>2.1</v>
      </c>
      <c r="T635" s="211">
        <v>2.1</v>
      </c>
      <c r="U635" s="211">
        <v>2.1</v>
      </c>
      <c r="V635" s="211">
        <v>15</v>
      </c>
      <c r="W635" s="211">
        <v>15</v>
      </c>
      <c r="X635" s="211">
        <v>126.9</v>
      </c>
      <c r="Y635" s="211">
        <v>-0.21299999999999999</v>
      </c>
      <c r="Z635" s="211">
        <v>-0.21299999999999999</v>
      </c>
      <c r="AA635" s="211">
        <v>-0.21099999999999999</v>
      </c>
      <c r="AB635" s="211" t="s">
        <v>50</v>
      </c>
      <c r="AC635" s="211">
        <v>42.08</v>
      </c>
      <c r="AD635" s="211">
        <v>4.9578486170417476E-6</v>
      </c>
      <c r="AE635" s="211">
        <v>0.14199999999999999</v>
      </c>
      <c r="AF635" s="211">
        <v>4.03</v>
      </c>
      <c r="AG635" s="211">
        <v>4.5</v>
      </c>
      <c r="AH635" s="217"/>
      <c r="AI635" s="214"/>
      <c r="AJ635" s="218">
        <f t="shared" si="57"/>
        <v>0</v>
      </c>
      <c r="AN635"/>
      <c r="AO635"/>
    </row>
    <row r="636" spans="1:41" s="216" customFormat="1" x14ac:dyDescent="0.25">
      <c r="A636" s="210" t="s">
        <v>111</v>
      </c>
      <c r="B636" s="210"/>
      <c r="C636" s="211">
        <v>2.2999999999999998</v>
      </c>
      <c r="D636" s="210">
        <v>3.67</v>
      </c>
      <c r="E636" s="211">
        <f t="shared" si="56"/>
        <v>1.5956521739130436</v>
      </c>
      <c r="F636" s="211"/>
      <c r="G636" s="211">
        <v>2.0910000000000002</v>
      </c>
      <c r="H636" s="211">
        <v>53099</v>
      </c>
      <c r="I636" s="211">
        <v>71</v>
      </c>
      <c r="J636" s="211">
        <v>1.3803000000000001</v>
      </c>
      <c r="K636" s="211">
        <v>0.25</v>
      </c>
      <c r="L636" s="211">
        <v>6.2700000000000006E-2</v>
      </c>
      <c r="M636" s="211">
        <v>5.75</v>
      </c>
      <c r="N636" s="211">
        <v>5.75</v>
      </c>
      <c r="O636" s="211">
        <v>7.3079999999999998</v>
      </c>
      <c r="P636" s="211">
        <v>81</v>
      </c>
      <c r="Q636" s="211">
        <v>81</v>
      </c>
      <c r="R636" s="211">
        <v>117</v>
      </c>
      <c r="S636" s="211">
        <v>2.1</v>
      </c>
      <c r="T636" s="211">
        <v>2.1</v>
      </c>
      <c r="U636" s="211">
        <v>2.1</v>
      </c>
      <c r="V636" s="211">
        <v>15</v>
      </c>
      <c r="W636" s="211">
        <v>15</v>
      </c>
      <c r="X636" s="211">
        <v>126.9</v>
      </c>
      <c r="Y636" s="211">
        <v>-0.21299999999999999</v>
      </c>
      <c r="Z636" s="211">
        <v>-0.21299999999999999</v>
      </c>
      <c r="AA636" s="211">
        <v>-0.21099999999999999</v>
      </c>
      <c r="AB636" s="211" t="s">
        <v>51</v>
      </c>
      <c r="AC636" s="211">
        <v>44.1</v>
      </c>
      <c r="AD636" s="211">
        <v>4.5187843755253608E-6</v>
      </c>
      <c r="AE636" s="211">
        <v>0.152</v>
      </c>
      <c r="AF636" s="211">
        <v>4.16</v>
      </c>
      <c r="AG636" s="211">
        <v>4.3</v>
      </c>
      <c r="AH636" s="217">
        <v>1.1E-17</v>
      </c>
      <c r="AI636" s="214"/>
      <c r="AJ636" s="218">
        <f t="shared" si="57"/>
        <v>0</v>
      </c>
      <c r="AN636"/>
      <c r="AO636"/>
    </row>
    <row r="637" spans="1:41" s="216" customFormat="1" x14ac:dyDescent="0.25">
      <c r="A637" s="210" t="s">
        <v>111</v>
      </c>
      <c r="B637" s="210"/>
      <c r="C637" s="211">
        <v>2.2999999999999998</v>
      </c>
      <c r="D637" s="210"/>
      <c r="E637" s="211">
        <f t="shared" si="56"/>
        <v>0</v>
      </c>
      <c r="F637" s="211"/>
      <c r="G637" s="211">
        <v>2.0910000000000002</v>
      </c>
      <c r="H637" s="211">
        <v>53099</v>
      </c>
      <c r="I637" s="211">
        <v>71</v>
      </c>
      <c r="J637" s="211">
        <v>1.3803000000000001</v>
      </c>
      <c r="K637" s="211">
        <v>0.25</v>
      </c>
      <c r="L637" s="211">
        <v>6.2700000000000006E-2</v>
      </c>
      <c r="M637" s="211">
        <v>5.75</v>
      </c>
      <c r="N637" s="211">
        <v>5.75</v>
      </c>
      <c r="O637" s="211">
        <v>7.3079999999999998</v>
      </c>
      <c r="P637" s="211">
        <v>81</v>
      </c>
      <c r="Q637" s="211">
        <v>81</v>
      </c>
      <c r="R637" s="211">
        <v>117</v>
      </c>
      <c r="S637" s="211">
        <v>2.1</v>
      </c>
      <c r="T637" s="211">
        <v>2.1</v>
      </c>
      <c r="U637" s="211">
        <v>2.1</v>
      </c>
      <c r="V637" s="211">
        <v>15</v>
      </c>
      <c r="W637" s="211">
        <v>15</v>
      </c>
      <c r="X637" s="211">
        <v>126.9</v>
      </c>
      <c r="Y637" s="211">
        <v>-0.21299999999999999</v>
      </c>
      <c r="Z637" s="211">
        <v>-0.21299999999999999</v>
      </c>
      <c r="AA637" s="211">
        <v>-0.21099999999999999</v>
      </c>
      <c r="AB637" s="211" t="s">
        <v>52</v>
      </c>
      <c r="AC637" s="211">
        <v>58.12</v>
      </c>
      <c r="AD637" s="211">
        <v>2.9135357642312415E-6</v>
      </c>
      <c r="AE637" s="211">
        <v>0.2</v>
      </c>
      <c r="AF637" s="211">
        <v>4.5199999999999996</v>
      </c>
      <c r="AG637" s="211">
        <v>4.5</v>
      </c>
      <c r="AH637" s="213"/>
      <c r="AI637" s="214"/>
      <c r="AJ637" s="218">
        <f t="shared" si="57"/>
        <v>0</v>
      </c>
      <c r="AN637"/>
      <c r="AO637"/>
    </row>
    <row r="638" spans="1:41" s="216" customFormat="1" x14ac:dyDescent="0.25">
      <c r="A638" s="210" t="s">
        <v>111</v>
      </c>
      <c r="B638" s="210"/>
      <c r="C638" s="211">
        <v>2.2999999999999998</v>
      </c>
      <c r="D638" s="211"/>
      <c r="E638" s="211">
        <f t="shared" si="56"/>
        <v>0</v>
      </c>
      <c r="F638" s="211"/>
      <c r="G638" s="211">
        <v>2.0910000000000002</v>
      </c>
      <c r="H638" s="211">
        <v>53099</v>
      </c>
      <c r="I638" s="211">
        <v>71</v>
      </c>
      <c r="J638" s="211">
        <v>1.3803000000000001</v>
      </c>
      <c r="K638" s="211">
        <v>0.25</v>
      </c>
      <c r="L638" s="211">
        <v>6.2700000000000006E-2</v>
      </c>
      <c r="M638" s="211">
        <v>5.75</v>
      </c>
      <c r="N638" s="211">
        <v>5.75</v>
      </c>
      <c r="O638" s="211">
        <v>7.3079999999999998</v>
      </c>
      <c r="P638" s="211">
        <v>81</v>
      </c>
      <c r="Q638" s="211">
        <v>81</v>
      </c>
      <c r="R638" s="211">
        <v>117</v>
      </c>
      <c r="S638" s="211">
        <v>2.1</v>
      </c>
      <c r="T638" s="211">
        <v>2.1</v>
      </c>
      <c r="U638" s="211">
        <v>2.1</v>
      </c>
      <c r="V638" s="211">
        <v>15</v>
      </c>
      <c r="W638" s="211">
        <v>15</v>
      </c>
      <c r="X638" s="211">
        <v>126.9</v>
      </c>
      <c r="Y638" s="211">
        <v>-0.21299999999999999</v>
      </c>
      <c r="Z638" s="211">
        <v>-0.21299999999999999</v>
      </c>
      <c r="AA638" s="211">
        <v>-0.21099999999999999</v>
      </c>
      <c r="AB638" s="211" t="s">
        <v>58</v>
      </c>
      <c r="AC638" s="211">
        <v>58.12</v>
      </c>
      <c r="AD638" s="211">
        <v>3.1459786150702568E-6</v>
      </c>
      <c r="AE638" s="211">
        <v>0.183</v>
      </c>
      <c r="AF638" s="211">
        <v>4.8</v>
      </c>
      <c r="AG638" s="211">
        <v>4.42</v>
      </c>
      <c r="AH638" s="213"/>
      <c r="AI638" s="214"/>
      <c r="AJ638" s="218">
        <f t="shared" si="57"/>
        <v>0</v>
      </c>
      <c r="AN638"/>
      <c r="AO638"/>
    </row>
    <row r="639" spans="1:41" s="207" customFormat="1" x14ac:dyDescent="0.25">
      <c r="A639" s="201" t="s">
        <v>112</v>
      </c>
      <c r="B639" s="201"/>
      <c r="C639" s="202">
        <v>2.456</v>
      </c>
      <c r="D639" s="202">
        <v>2.78</v>
      </c>
      <c r="E639" s="202">
        <f t="shared" si="56"/>
        <v>1.1319218241042344</v>
      </c>
      <c r="F639" s="202"/>
      <c r="G639" s="202">
        <v>2.1349999999999998</v>
      </c>
      <c r="H639" s="202">
        <v>50109</v>
      </c>
      <c r="I639" s="202">
        <v>80</v>
      </c>
      <c r="J639" s="202">
        <v>1.3021</v>
      </c>
      <c r="K639" s="202">
        <v>0.25</v>
      </c>
      <c r="L639" s="202">
        <v>6.2700000000000006E-2</v>
      </c>
      <c r="M639" s="202">
        <v>5.75</v>
      </c>
      <c r="N639" s="202">
        <v>5.75</v>
      </c>
      <c r="O639" s="202">
        <v>7.3079999999999998</v>
      </c>
      <c r="P639" s="202">
        <v>81</v>
      </c>
      <c r="Q639" s="202">
        <v>81</v>
      </c>
      <c r="R639" s="202">
        <v>117</v>
      </c>
      <c r="S639" s="202">
        <v>2.1</v>
      </c>
      <c r="T639" s="202">
        <v>2.1</v>
      </c>
      <c r="U639" s="202">
        <v>2.1</v>
      </c>
      <c r="V639" s="202">
        <v>15</v>
      </c>
      <c r="W639" s="202">
        <v>15</v>
      </c>
      <c r="X639" s="202">
        <v>15</v>
      </c>
      <c r="Y639" s="202">
        <v>-0.192</v>
      </c>
      <c r="Z639" s="202">
        <v>-0.192</v>
      </c>
      <c r="AA639" s="202">
        <v>4.9399999999999999E-2</v>
      </c>
      <c r="AB639" s="202" t="s">
        <v>42</v>
      </c>
      <c r="AC639" s="202">
        <v>4.0019999999999998</v>
      </c>
      <c r="AD639" s="203">
        <v>1.213598928416634E-4</v>
      </c>
      <c r="AE639" s="202">
        <v>-0.39</v>
      </c>
      <c r="AF639" s="202">
        <v>2.66</v>
      </c>
      <c r="AG639" s="202">
        <v>2.6</v>
      </c>
      <c r="AH639" s="204">
        <v>6E-9</v>
      </c>
      <c r="AI639" s="205"/>
      <c r="AJ639" s="206">
        <f t="shared" si="57"/>
        <v>0</v>
      </c>
      <c r="AN639"/>
      <c r="AO639"/>
    </row>
    <row r="640" spans="1:41" s="207" customFormat="1" x14ac:dyDescent="0.25">
      <c r="A640" s="201" t="s">
        <v>112</v>
      </c>
      <c r="B640" s="201"/>
      <c r="C640" s="202">
        <v>2.456</v>
      </c>
      <c r="D640" s="202"/>
      <c r="E640" s="202">
        <f t="shared" si="56"/>
        <v>0</v>
      </c>
      <c r="F640" s="202"/>
      <c r="G640" s="202">
        <v>2.1349999999999998</v>
      </c>
      <c r="H640" s="202">
        <v>50109</v>
      </c>
      <c r="I640" s="202">
        <v>80</v>
      </c>
      <c r="J640" s="202">
        <v>1.3021</v>
      </c>
      <c r="K640" s="202">
        <v>0.25</v>
      </c>
      <c r="L640" s="202">
        <v>6.2700000000000006E-2</v>
      </c>
      <c r="M640" s="202">
        <v>5.75</v>
      </c>
      <c r="N640" s="202">
        <v>5.75</v>
      </c>
      <c r="O640" s="202">
        <v>7.3079999999999998</v>
      </c>
      <c r="P640" s="202">
        <v>81</v>
      </c>
      <c r="Q640" s="202">
        <v>81</v>
      </c>
      <c r="R640" s="202">
        <v>117</v>
      </c>
      <c r="S640" s="202">
        <v>2.1</v>
      </c>
      <c r="T640" s="202">
        <v>2.1</v>
      </c>
      <c r="U640" s="202">
        <v>2.1</v>
      </c>
      <c r="V640" s="202">
        <v>15</v>
      </c>
      <c r="W640" s="202">
        <v>15</v>
      </c>
      <c r="X640" s="202">
        <v>15</v>
      </c>
      <c r="Y640" s="202">
        <v>-0.192</v>
      </c>
      <c r="Z640" s="202">
        <v>-0.192</v>
      </c>
      <c r="AA640" s="202">
        <v>4.9399999999999999E-2</v>
      </c>
      <c r="AB640" s="202" t="s">
        <v>43</v>
      </c>
      <c r="AC640" s="202">
        <v>2.0099999999999998</v>
      </c>
      <c r="AD640" s="203">
        <v>1.0828692705685033E-4</v>
      </c>
      <c r="AE640" s="202">
        <v>-0.217</v>
      </c>
      <c r="AF640" s="202">
        <v>3.13</v>
      </c>
      <c r="AG640" s="202">
        <v>2.89</v>
      </c>
      <c r="AH640" s="204"/>
      <c r="AI640" s="205"/>
      <c r="AJ640" s="206">
        <f t="shared" si="57"/>
        <v>0</v>
      </c>
      <c r="AN640"/>
      <c r="AO640"/>
    </row>
    <row r="641" spans="1:41" s="207" customFormat="1" x14ac:dyDescent="0.25">
      <c r="A641" s="201" t="s">
        <v>112</v>
      </c>
      <c r="B641" s="201"/>
      <c r="C641" s="202">
        <v>2.456</v>
      </c>
      <c r="D641" s="202"/>
      <c r="E641" s="202">
        <f t="shared" si="56"/>
        <v>0</v>
      </c>
      <c r="F641" s="202"/>
      <c r="G641" s="202">
        <v>2.1349999999999998</v>
      </c>
      <c r="H641" s="202">
        <v>50109</v>
      </c>
      <c r="I641" s="202">
        <v>80</v>
      </c>
      <c r="J641" s="202">
        <v>1.3021</v>
      </c>
      <c r="K641" s="202">
        <v>0.25</v>
      </c>
      <c r="L641" s="202">
        <v>6.2700000000000006E-2</v>
      </c>
      <c r="M641" s="202">
        <v>5.75</v>
      </c>
      <c r="N641" s="202">
        <v>5.75</v>
      </c>
      <c r="O641" s="202">
        <v>7.3079999999999998</v>
      </c>
      <c r="P641" s="202">
        <v>81</v>
      </c>
      <c r="Q641" s="202">
        <v>81</v>
      </c>
      <c r="R641" s="202">
        <v>117</v>
      </c>
      <c r="S641" s="202">
        <v>2.1</v>
      </c>
      <c r="T641" s="202">
        <v>2.1</v>
      </c>
      <c r="U641" s="202">
        <v>2.1</v>
      </c>
      <c r="V641" s="202">
        <v>15</v>
      </c>
      <c r="W641" s="202">
        <v>15</v>
      </c>
      <c r="X641" s="202">
        <v>15</v>
      </c>
      <c r="Y641" s="202">
        <v>-0.192</v>
      </c>
      <c r="Z641" s="202">
        <v>-0.192</v>
      </c>
      <c r="AA641" s="202">
        <v>4.9399999999999999E-2</v>
      </c>
      <c r="AB641" s="202" t="s">
        <v>44</v>
      </c>
      <c r="AC641" s="202">
        <v>31.998999999999999</v>
      </c>
      <c r="AD641" s="203">
        <v>1.5402755908922099E-5</v>
      </c>
      <c r="AE641" s="202">
        <v>2.1999999999999999E-2</v>
      </c>
      <c r="AF641" s="202">
        <v>2.94</v>
      </c>
      <c r="AG641" s="202">
        <v>3.46</v>
      </c>
      <c r="AH641" s="204"/>
      <c r="AI641" s="205"/>
      <c r="AJ641" s="206">
        <f t="shared" si="57"/>
        <v>0</v>
      </c>
      <c r="AN641"/>
      <c r="AO641"/>
    </row>
    <row r="642" spans="1:41" s="207" customFormat="1" x14ac:dyDescent="0.25">
      <c r="A642" s="201" t="s">
        <v>112</v>
      </c>
      <c r="B642" s="201"/>
      <c r="C642" s="202">
        <v>2.456</v>
      </c>
      <c r="D642" s="201"/>
      <c r="E642" s="202">
        <f t="shared" si="56"/>
        <v>0</v>
      </c>
      <c r="F642" s="202"/>
      <c r="G642" s="202">
        <v>2.1349999999999998</v>
      </c>
      <c r="H642" s="202">
        <v>50109</v>
      </c>
      <c r="I642" s="202">
        <v>80</v>
      </c>
      <c r="J642" s="202">
        <v>1.3021</v>
      </c>
      <c r="K642" s="202">
        <v>0.25</v>
      </c>
      <c r="L642" s="202">
        <v>6.2700000000000006E-2</v>
      </c>
      <c r="M642" s="202">
        <v>5.75</v>
      </c>
      <c r="N642" s="202">
        <v>5.75</v>
      </c>
      <c r="O642" s="202">
        <v>7.3079999999999998</v>
      </c>
      <c r="P642" s="202">
        <v>81</v>
      </c>
      <c r="Q642" s="202">
        <v>81</v>
      </c>
      <c r="R642" s="202">
        <v>117</v>
      </c>
      <c r="S642" s="202">
        <v>2.1</v>
      </c>
      <c r="T642" s="202">
        <v>2.1</v>
      </c>
      <c r="U642" s="202">
        <v>2.1</v>
      </c>
      <c r="V642" s="202">
        <v>15</v>
      </c>
      <c r="W642" s="202">
        <v>15</v>
      </c>
      <c r="X642" s="202">
        <v>15</v>
      </c>
      <c r="Y642" s="202">
        <v>-0.192</v>
      </c>
      <c r="Z642" s="202">
        <v>-0.192</v>
      </c>
      <c r="AA642" s="202">
        <v>4.9399999999999999E-2</v>
      </c>
      <c r="AB642" s="202" t="s">
        <v>45</v>
      </c>
      <c r="AC642" s="202">
        <v>44.01</v>
      </c>
      <c r="AD642" s="203">
        <v>8.9625087063364713E-6</v>
      </c>
      <c r="AE642" s="202">
        <v>0.22500000000000001</v>
      </c>
      <c r="AF642" s="202">
        <v>3.24</v>
      </c>
      <c r="AG642" s="202">
        <v>3.3</v>
      </c>
      <c r="AH642" s="204"/>
      <c r="AI642" s="205"/>
      <c r="AJ642" s="206">
        <f t="shared" si="57"/>
        <v>0</v>
      </c>
      <c r="AN642"/>
      <c r="AO642"/>
    </row>
    <row r="643" spans="1:41" s="207" customFormat="1" x14ac:dyDescent="0.25">
      <c r="A643" s="201" t="s">
        <v>112</v>
      </c>
      <c r="B643" s="201"/>
      <c r="C643" s="202">
        <v>2.456</v>
      </c>
      <c r="D643" s="201"/>
      <c r="E643" s="202">
        <f t="shared" si="56"/>
        <v>0</v>
      </c>
      <c r="F643" s="202"/>
      <c r="G643" s="202">
        <v>2.1349999999999998</v>
      </c>
      <c r="H643" s="202">
        <v>50109</v>
      </c>
      <c r="I643" s="202">
        <v>80</v>
      </c>
      <c r="J643" s="202">
        <v>1.3021</v>
      </c>
      <c r="K643" s="202">
        <v>0.25</v>
      </c>
      <c r="L643" s="202">
        <v>6.2700000000000006E-2</v>
      </c>
      <c r="M643" s="202">
        <v>5.75</v>
      </c>
      <c r="N643" s="202">
        <v>5.75</v>
      </c>
      <c r="O643" s="202">
        <v>7.3079999999999998</v>
      </c>
      <c r="P643" s="202">
        <v>81</v>
      </c>
      <c r="Q643" s="202">
        <v>81</v>
      </c>
      <c r="R643" s="202">
        <v>117</v>
      </c>
      <c r="S643" s="202">
        <v>2.1</v>
      </c>
      <c r="T643" s="202">
        <v>2.1</v>
      </c>
      <c r="U643" s="202">
        <v>2.1</v>
      </c>
      <c r="V643" s="202">
        <v>15</v>
      </c>
      <c r="W643" s="202">
        <v>15</v>
      </c>
      <c r="X643" s="202">
        <v>15</v>
      </c>
      <c r="Y643" s="202">
        <v>-0.192</v>
      </c>
      <c r="Z643" s="202">
        <v>-0.192</v>
      </c>
      <c r="AA643" s="202">
        <v>4.9399999999999999E-2</v>
      </c>
      <c r="AB643" s="202" t="s">
        <v>46</v>
      </c>
      <c r="AC643" s="202">
        <v>28</v>
      </c>
      <c r="AD643" s="203">
        <v>1.4859953853764374E-5</v>
      </c>
      <c r="AE643" s="202">
        <v>3.6999999999999998E-2</v>
      </c>
      <c r="AF643" s="202">
        <v>3.13</v>
      </c>
      <c r="AG643" s="202">
        <v>3.64</v>
      </c>
      <c r="AH643" s="208"/>
      <c r="AI643" s="205"/>
      <c r="AJ643" s="206">
        <f t="shared" si="57"/>
        <v>0</v>
      </c>
      <c r="AN643"/>
      <c r="AO643"/>
    </row>
    <row r="644" spans="1:41" s="207" customFormat="1" x14ac:dyDescent="0.25">
      <c r="A644" s="201" t="s">
        <v>112</v>
      </c>
      <c r="B644" s="201"/>
      <c r="C644" s="202">
        <v>2.456</v>
      </c>
      <c r="D644" s="201">
        <v>3.65</v>
      </c>
      <c r="E644" s="202">
        <f t="shared" si="56"/>
        <v>1.4861563517915308</v>
      </c>
      <c r="F644" s="202"/>
      <c r="G644" s="202">
        <v>2.1349999999999998</v>
      </c>
      <c r="H644" s="202">
        <v>50109</v>
      </c>
      <c r="I644" s="202">
        <v>80</v>
      </c>
      <c r="J644" s="202">
        <v>1.3021</v>
      </c>
      <c r="K644" s="202">
        <v>0.25</v>
      </c>
      <c r="L644" s="202">
        <v>6.2700000000000006E-2</v>
      </c>
      <c r="M644" s="202">
        <v>5.75</v>
      </c>
      <c r="N644" s="202">
        <v>5.75</v>
      </c>
      <c r="O644" s="202">
        <v>7.3079999999999998</v>
      </c>
      <c r="P644" s="202">
        <v>81</v>
      </c>
      <c r="Q644" s="202">
        <v>81</v>
      </c>
      <c r="R644" s="202">
        <v>117</v>
      </c>
      <c r="S644" s="202">
        <v>2.1</v>
      </c>
      <c r="T644" s="202">
        <v>2.1</v>
      </c>
      <c r="U644" s="202">
        <v>2.1</v>
      </c>
      <c r="V644" s="202">
        <v>15</v>
      </c>
      <c r="W644" s="202">
        <v>15</v>
      </c>
      <c r="X644" s="202">
        <v>15</v>
      </c>
      <c r="Y644" s="202">
        <v>-0.192</v>
      </c>
      <c r="Z644" s="202">
        <v>-0.192</v>
      </c>
      <c r="AA644" s="202">
        <v>4.9399999999999999E-2</v>
      </c>
      <c r="AB644" s="202" t="s">
        <v>47</v>
      </c>
      <c r="AC644" s="202">
        <v>16.04</v>
      </c>
      <c r="AD644" s="203">
        <v>1.6328551327402565E-5</v>
      </c>
      <c r="AE644" s="202">
        <v>1.0999999999999999E-2</v>
      </c>
      <c r="AF644" s="202">
        <v>3.25</v>
      </c>
      <c r="AG644" s="202">
        <v>3.8</v>
      </c>
      <c r="AH644" s="208">
        <v>1.62E-14</v>
      </c>
      <c r="AI644" s="205"/>
      <c r="AJ644" s="206">
        <f t="shared" si="57"/>
        <v>0</v>
      </c>
      <c r="AN644"/>
      <c r="AO644"/>
    </row>
    <row r="645" spans="1:41" s="207" customFormat="1" x14ac:dyDescent="0.25">
      <c r="A645" s="201" t="s">
        <v>112</v>
      </c>
      <c r="B645" s="201"/>
      <c r="C645" s="202">
        <v>2.456</v>
      </c>
      <c r="D645" s="201"/>
      <c r="E645" s="202">
        <f t="shared" si="56"/>
        <v>0</v>
      </c>
      <c r="F645" s="202"/>
      <c r="G645" s="202">
        <v>2.1349999999999998</v>
      </c>
      <c r="H645" s="202">
        <v>50109</v>
      </c>
      <c r="I645" s="202">
        <v>80</v>
      </c>
      <c r="J645" s="202">
        <v>1.3021</v>
      </c>
      <c r="K645" s="202">
        <v>0.25</v>
      </c>
      <c r="L645" s="202">
        <v>6.2700000000000006E-2</v>
      </c>
      <c r="M645" s="202">
        <v>5.75</v>
      </c>
      <c r="N645" s="202">
        <v>5.75</v>
      </c>
      <c r="O645" s="202">
        <v>7.3079999999999998</v>
      </c>
      <c r="P645" s="202">
        <v>81</v>
      </c>
      <c r="Q645" s="202">
        <v>81</v>
      </c>
      <c r="R645" s="202">
        <v>117</v>
      </c>
      <c r="S645" s="202">
        <v>2.1</v>
      </c>
      <c r="T645" s="202">
        <v>2.1</v>
      </c>
      <c r="U645" s="202">
        <v>2.1</v>
      </c>
      <c r="V645" s="202">
        <v>15</v>
      </c>
      <c r="W645" s="202">
        <v>15</v>
      </c>
      <c r="X645" s="202">
        <v>15</v>
      </c>
      <c r="Y645" s="202">
        <v>-0.192</v>
      </c>
      <c r="Z645" s="202">
        <v>-0.192</v>
      </c>
      <c r="AA645" s="202">
        <v>4.9399999999999999E-2</v>
      </c>
      <c r="AB645" s="202" t="s">
        <v>48</v>
      </c>
      <c r="AC645" s="202">
        <v>28.05</v>
      </c>
      <c r="AD645" s="202">
        <v>8.597859657763983E-6</v>
      </c>
      <c r="AE645" s="202">
        <v>8.6999999999999994E-2</v>
      </c>
      <c r="AF645" s="202">
        <v>3.59</v>
      </c>
      <c r="AG645" s="202">
        <v>3.9</v>
      </c>
      <c r="AH645" s="208"/>
      <c r="AI645" s="205"/>
      <c r="AJ645" s="209">
        <f t="shared" si="57"/>
        <v>0</v>
      </c>
      <c r="AN645"/>
      <c r="AO645"/>
    </row>
    <row r="646" spans="1:41" s="207" customFormat="1" x14ac:dyDescent="0.25">
      <c r="A646" s="201" t="s">
        <v>112</v>
      </c>
      <c r="B646" s="201"/>
      <c r="C646" s="202">
        <v>2.456</v>
      </c>
      <c r="D646" s="201"/>
      <c r="E646" s="202">
        <f t="shared" si="56"/>
        <v>0</v>
      </c>
      <c r="F646" s="202"/>
      <c r="G646" s="202">
        <v>2.1349999999999998</v>
      </c>
      <c r="H646" s="202">
        <v>50109</v>
      </c>
      <c r="I646" s="202">
        <v>80</v>
      </c>
      <c r="J646" s="202">
        <v>1.3021</v>
      </c>
      <c r="K646" s="202">
        <v>0.25</v>
      </c>
      <c r="L646" s="202">
        <v>6.2700000000000006E-2</v>
      </c>
      <c r="M646" s="202">
        <v>5.75</v>
      </c>
      <c r="N646" s="202">
        <v>5.75</v>
      </c>
      <c r="O646" s="202">
        <v>7.3079999999999998</v>
      </c>
      <c r="P646" s="202">
        <v>81</v>
      </c>
      <c r="Q646" s="202">
        <v>81</v>
      </c>
      <c r="R646" s="202">
        <v>117</v>
      </c>
      <c r="S646" s="202">
        <v>2.1</v>
      </c>
      <c r="T646" s="202">
        <v>2.1</v>
      </c>
      <c r="U646" s="202">
        <v>2.1</v>
      </c>
      <c r="V646" s="202">
        <v>15</v>
      </c>
      <c r="W646" s="202">
        <v>15</v>
      </c>
      <c r="X646" s="202">
        <v>15</v>
      </c>
      <c r="Y646" s="202">
        <v>-0.192</v>
      </c>
      <c r="Z646" s="202">
        <v>-0.192</v>
      </c>
      <c r="AA646" s="202">
        <v>4.9399999999999999E-2</v>
      </c>
      <c r="AB646" s="202" t="s">
        <v>49</v>
      </c>
      <c r="AC646" s="202">
        <v>30.07</v>
      </c>
      <c r="AD646" s="202">
        <v>7.4674534117532306E-6</v>
      </c>
      <c r="AE646" s="202">
        <v>9.9000000000000005E-2</v>
      </c>
      <c r="AF646" s="202">
        <v>3.72</v>
      </c>
      <c r="AG646" s="202">
        <v>4</v>
      </c>
      <c r="AH646" s="208"/>
      <c r="AI646" s="205"/>
      <c r="AJ646" s="209">
        <f t="shared" si="57"/>
        <v>0</v>
      </c>
      <c r="AN646"/>
      <c r="AO646"/>
    </row>
    <row r="647" spans="1:41" s="207" customFormat="1" x14ac:dyDescent="0.25">
      <c r="A647" s="201" t="s">
        <v>112</v>
      </c>
      <c r="B647" s="201"/>
      <c r="C647" s="202">
        <v>2.456</v>
      </c>
      <c r="D647" s="201"/>
      <c r="E647" s="202">
        <f t="shared" si="56"/>
        <v>0</v>
      </c>
      <c r="F647" s="202"/>
      <c r="G647" s="202">
        <v>2.1349999999999998</v>
      </c>
      <c r="H647" s="202">
        <v>50109</v>
      </c>
      <c r="I647" s="202">
        <v>80</v>
      </c>
      <c r="J647" s="202">
        <v>1.3021</v>
      </c>
      <c r="K647" s="202">
        <v>0.25</v>
      </c>
      <c r="L647" s="202">
        <v>6.2700000000000006E-2</v>
      </c>
      <c r="M647" s="202">
        <v>5.75</v>
      </c>
      <c r="N647" s="202">
        <v>5.75</v>
      </c>
      <c r="O647" s="202">
        <v>7.3079999999999998</v>
      </c>
      <c r="P647" s="202">
        <v>81</v>
      </c>
      <c r="Q647" s="202">
        <v>81</v>
      </c>
      <c r="R647" s="202">
        <v>117</v>
      </c>
      <c r="S647" s="202">
        <v>2.1</v>
      </c>
      <c r="T647" s="202">
        <v>2.1</v>
      </c>
      <c r="U647" s="202">
        <v>2.1</v>
      </c>
      <c r="V647" s="202">
        <v>15</v>
      </c>
      <c r="W647" s="202">
        <v>15</v>
      </c>
      <c r="X647" s="202">
        <v>15</v>
      </c>
      <c r="Y647" s="202">
        <v>-0.192</v>
      </c>
      <c r="Z647" s="202">
        <v>-0.192</v>
      </c>
      <c r="AA647" s="202">
        <v>4.9399999999999999E-2</v>
      </c>
      <c r="AB647" s="202" t="s">
        <v>50</v>
      </c>
      <c r="AC647" s="202">
        <v>42.08</v>
      </c>
      <c r="AD647" s="202">
        <v>4.9578486170417476E-6</v>
      </c>
      <c r="AE647" s="202">
        <v>0.14199999999999999</v>
      </c>
      <c r="AF647" s="202">
        <v>4.03</v>
      </c>
      <c r="AG647" s="202">
        <v>4.5</v>
      </c>
      <c r="AH647" s="208"/>
      <c r="AI647" s="205"/>
      <c r="AJ647" s="209">
        <f t="shared" si="57"/>
        <v>0</v>
      </c>
      <c r="AN647"/>
      <c r="AO647"/>
    </row>
    <row r="648" spans="1:41" s="207" customFormat="1" x14ac:dyDescent="0.25">
      <c r="A648" s="201" t="s">
        <v>112</v>
      </c>
      <c r="B648" s="201"/>
      <c r="C648" s="202">
        <v>2.456</v>
      </c>
      <c r="D648" s="201">
        <v>3.73</v>
      </c>
      <c r="E648" s="202">
        <f t="shared" si="56"/>
        <v>1.5187296416938112</v>
      </c>
      <c r="F648" s="202"/>
      <c r="G648" s="202">
        <v>2.1349999999999998</v>
      </c>
      <c r="H648" s="202">
        <v>50109</v>
      </c>
      <c r="I648" s="202">
        <v>80</v>
      </c>
      <c r="J648" s="202">
        <v>1.3021</v>
      </c>
      <c r="K648" s="202">
        <v>0.25</v>
      </c>
      <c r="L648" s="202">
        <v>6.2700000000000006E-2</v>
      </c>
      <c r="M648" s="202">
        <v>5.75</v>
      </c>
      <c r="N648" s="202">
        <v>5.75</v>
      </c>
      <c r="O648" s="202">
        <v>7.3079999999999998</v>
      </c>
      <c r="P648" s="202">
        <v>81</v>
      </c>
      <c r="Q648" s="202">
        <v>81</v>
      </c>
      <c r="R648" s="202">
        <v>117</v>
      </c>
      <c r="S648" s="202">
        <v>2.1</v>
      </c>
      <c r="T648" s="202">
        <v>2.1</v>
      </c>
      <c r="U648" s="202">
        <v>2.1</v>
      </c>
      <c r="V648" s="202">
        <v>15</v>
      </c>
      <c r="W648" s="202">
        <v>15</v>
      </c>
      <c r="X648" s="202">
        <v>15</v>
      </c>
      <c r="Y648" s="202">
        <v>-0.192</v>
      </c>
      <c r="Z648" s="202">
        <v>-0.192</v>
      </c>
      <c r="AA648" s="202">
        <v>4.9399999999999999E-2</v>
      </c>
      <c r="AB648" s="202" t="s">
        <v>51</v>
      </c>
      <c r="AC648" s="202">
        <v>44.1</v>
      </c>
      <c r="AD648" s="202">
        <v>4.5187843755253608E-6</v>
      </c>
      <c r="AE648" s="202">
        <v>0.152</v>
      </c>
      <c r="AF648" s="202">
        <v>4.16</v>
      </c>
      <c r="AG648" s="202">
        <v>4.3</v>
      </c>
      <c r="AH648" s="208">
        <v>2.2599999999999999E-18</v>
      </c>
      <c r="AI648" s="205"/>
      <c r="AJ648" s="209">
        <f t="shared" si="57"/>
        <v>0</v>
      </c>
      <c r="AN648"/>
      <c r="AO648"/>
    </row>
    <row r="649" spans="1:41" s="207" customFormat="1" x14ac:dyDescent="0.25">
      <c r="A649" s="201" t="s">
        <v>112</v>
      </c>
      <c r="B649" s="201"/>
      <c r="C649" s="202">
        <v>2.456</v>
      </c>
      <c r="D649" s="201"/>
      <c r="E649" s="202">
        <f t="shared" si="56"/>
        <v>0</v>
      </c>
      <c r="F649" s="202"/>
      <c r="G649" s="202">
        <v>2.1349999999999998</v>
      </c>
      <c r="H649" s="202">
        <v>50109</v>
      </c>
      <c r="I649" s="202">
        <v>80</v>
      </c>
      <c r="J649" s="202">
        <v>1.3021</v>
      </c>
      <c r="K649" s="202">
        <v>0.25</v>
      </c>
      <c r="L649" s="202">
        <v>6.2700000000000006E-2</v>
      </c>
      <c r="M649" s="202">
        <v>5.75</v>
      </c>
      <c r="N649" s="202">
        <v>5.75</v>
      </c>
      <c r="O649" s="202">
        <v>7.3079999999999998</v>
      </c>
      <c r="P649" s="202">
        <v>81</v>
      </c>
      <c r="Q649" s="202">
        <v>81</v>
      </c>
      <c r="R649" s="202">
        <v>117</v>
      </c>
      <c r="S649" s="202">
        <v>2.1</v>
      </c>
      <c r="T649" s="202">
        <v>2.1</v>
      </c>
      <c r="U649" s="202">
        <v>2.1</v>
      </c>
      <c r="V649" s="202">
        <v>15</v>
      </c>
      <c r="W649" s="202">
        <v>15</v>
      </c>
      <c r="X649" s="202">
        <v>15</v>
      </c>
      <c r="Y649" s="202">
        <v>-0.192</v>
      </c>
      <c r="Z649" s="202">
        <v>-0.192</v>
      </c>
      <c r="AA649" s="202">
        <v>4.9399999999999999E-2</v>
      </c>
      <c r="AB649" s="202" t="s">
        <v>52</v>
      </c>
      <c r="AC649" s="202">
        <v>58.12</v>
      </c>
      <c r="AD649" s="202">
        <v>2.9135357642312415E-6</v>
      </c>
      <c r="AE649" s="202">
        <v>0.2</v>
      </c>
      <c r="AF649" s="202">
        <v>4.5199999999999996</v>
      </c>
      <c r="AG649" s="202">
        <v>4.5</v>
      </c>
      <c r="AH649" s="204"/>
      <c r="AI649" s="205"/>
      <c r="AJ649" s="209">
        <f t="shared" si="57"/>
        <v>0</v>
      </c>
      <c r="AN649"/>
      <c r="AO649"/>
    </row>
    <row r="650" spans="1:41" s="207" customFormat="1" x14ac:dyDescent="0.25">
      <c r="A650" s="201" t="s">
        <v>112</v>
      </c>
      <c r="B650" s="201"/>
      <c r="C650" s="202">
        <v>2.456</v>
      </c>
      <c r="D650" s="202"/>
      <c r="E650" s="202">
        <f t="shared" si="56"/>
        <v>0</v>
      </c>
      <c r="F650" s="202"/>
      <c r="G650" s="202">
        <v>2.1349999999999998</v>
      </c>
      <c r="H650" s="202">
        <v>50109</v>
      </c>
      <c r="I650" s="202">
        <v>80</v>
      </c>
      <c r="J650" s="202">
        <v>1.3021</v>
      </c>
      <c r="K650" s="202">
        <v>0.25</v>
      </c>
      <c r="L650" s="202">
        <v>6.2700000000000006E-2</v>
      </c>
      <c r="M650" s="202">
        <v>5.75</v>
      </c>
      <c r="N650" s="202">
        <v>5.75</v>
      </c>
      <c r="O650" s="202">
        <v>7.3079999999999998</v>
      </c>
      <c r="P650" s="202">
        <v>81</v>
      </c>
      <c r="Q650" s="202">
        <v>81</v>
      </c>
      <c r="R650" s="202">
        <v>117</v>
      </c>
      <c r="S650" s="202">
        <v>2.1</v>
      </c>
      <c r="T650" s="202">
        <v>2.1</v>
      </c>
      <c r="U650" s="202">
        <v>2.1</v>
      </c>
      <c r="V650" s="202">
        <v>15</v>
      </c>
      <c r="W650" s="202">
        <v>15</v>
      </c>
      <c r="X650" s="202">
        <v>15</v>
      </c>
      <c r="Y650" s="202">
        <v>-0.192</v>
      </c>
      <c r="Z650" s="202">
        <v>-0.192</v>
      </c>
      <c r="AA650" s="202">
        <v>4.9399999999999999E-2</v>
      </c>
      <c r="AB650" s="202" t="s">
        <v>58</v>
      </c>
      <c r="AC650" s="202">
        <v>58.12</v>
      </c>
      <c r="AD650" s="202">
        <v>3.1459786150702568E-6</v>
      </c>
      <c r="AE650" s="202">
        <v>0.183</v>
      </c>
      <c r="AF650" s="202">
        <v>4.8</v>
      </c>
      <c r="AG650" s="202">
        <v>4.42</v>
      </c>
      <c r="AH650" s="204"/>
      <c r="AI650" s="205"/>
      <c r="AJ650" s="209">
        <f t="shared" si="57"/>
        <v>0</v>
      </c>
      <c r="AN650"/>
      <c r="AO650"/>
    </row>
    <row r="651" spans="1:41" s="216" customFormat="1" x14ac:dyDescent="0.25">
      <c r="A651" s="210" t="s">
        <v>113</v>
      </c>
      <c r="B651" s="210"/>
      <c r="C651" s="211">
        <v>2.4630000000000001</v>
      </c>
      <c r="D651" s="211">
        <v>2.68</v>
      </c>
      <c r="E651" s="211">
        <f t="shared" ref="E651:E674" si="58">D651/C651</f>
        <v>1.0881039382866424</v>
      </c>
      <c r="F651" s="211"/>
      <c r="G651" s="211">
        <v>2.133</v>
      </c>
      <c r="H651" s="211">
        <v>50693</v>
      </c>
      <c r="I651" s="211">
        <v>80</v>
      </c>
      <c r="J651" s="211">
        <v>1.3149</v>
      </c>
      <c r="K651" s="211">
        <v>0.25</v>
      </c>
      <c r="L651" s="211">
        <v>6.2700000000000006E-2</v>
      </c>
      <c r="M651" s="211">
        <v>5.75</v>
      </c>
      <c r="N651" s="211">
        <v>5.75</v>
      </c>
      <c r="O651" s="211">
        <v>7.3079999999999998</v>
      </c>
      <c r="P651" s="211">
        <v>81</v>
      </c>
      <c r="Q651" s="211">
        <v>81</v>
      </c>
      <c r="R651" s="211">
        <v>117</v>
      </c>
      <c r="S651" s="211">
        <v>2.1</v>
      </c>
      <c r="T651" s="211">
        <v>2.1</v>
      </c>
      <c r="U651" s="211">
        <v>1.9</v>
      </c>
      <c r="V651" s="211">
        <v>15</v>
      </c>
      <c r="W651" s="211">
        <v>15</v>
      </c>
      <c r="X651" s="211">
        <v>79.900000000000006</v>
      </c>
      <c r="Y651" s="211">
        <v>-0.21099999999999999</v>
      </c>
      <c r="Z651" s="211">
        <v>-0.21099999999999999</v>
      </c>
      <c r="AA651" s="211">
        <v>-0.16300000000000001</v>
      </c>
      <c r="AB651" s="211" t="s">
        <v>42</v>
      </c>
      <c r="AC651" s="211">
        <v>4.0019999999999998</v>
      </c>
      <c r="AD651" s="212">
        <v>1.213598928416634E-4</v>
      </c>
      <c r="AE651" s="211">
        <v>-0.39</v>
      </c>
      <c r="AF651" s="211">
        <v>2.66</v>
      </c>
      <c r="AG651" s="211">
        <v>2.6</v>
      </c>
      <c r="AH651" s="213">
        <v>8.0000000000000005E-9</v>
      </c>
      <c r="AI651" s="214"/>
      <c r="AJ651" s="215">
        <f t="shared" ref="AJ651:AJ674" si="59">AH651*10000*(AI651)*10000000000</f>
        <v>0</v>
      </c>
      <c r="AN651"/>
      <c r="AO651"/>
    </row>
    <row r="652" spans="1:41" s="216" customFormat="1" x14ac:dyDescent="0.25">
      <c r="A652" s="210" t="s">
        <v>113</v>
      </c>
      <c r="B652" s="210"/>
      <c r="C652" s="211">
        <v>2.4630000000000001</v>
      </c>
      <c r="D652" s="211">
        <v>2.82</v>
      </c>
      <c r="E652" s="211">
        <f t="shared" si="58"/>
        <v>1.1449451887941533</v>
      </c>
      <c r="F652" s="211"/>
      <c r="G652" s="211">
        <v>2.133</v>
      </c>
      <c r="H652" s="211">
        <v>50693</v>
      </c>
      <c r="I652" s="211">
        <v>80</v>
      </c>
      <c r="J652" s="211">
        <v>1.3149</v>
      </c>
      <c r="K652" s="211">
        <v>0.25</v>
      </c>
      <c r="L652" s="211">
        <v>6.2700000000000006E-2</v>
      </c>
      <c r="M652" s="211">
        <v>5.75</v>
      </c>
      <c r="N652" s="211">
        <v>5.75</v>
      </c>
      <c r="O652" s="211">
        <v>7.3079999999999998</v>
      </c>
      <c r="P652" s="211">
        <v>81</v>
      </c>
      <c r="Q652" s="211">
        <v>81</v>
      </c>
      <c r="R652" s="211">
        <v>117</v>
      </c>
      <c r="S652" s="211">
        <v>2.1</v>
      </c>
      <c r="T652" s="211">
        <v>2.1</v>
      </c>
      <c r="U652" s="211">
        <v>1.9</v>
      </c>
      <c r="V652" s="211">
        <v>15</v>
      </c>
      <c r="W652" s="211">
        <v>15</v>
      </c>
      <c r="X652" s="211">
        <v>79.900000000000006</v>
      </c>
      <c r="Y652" s="211">
        <v>-0.21099999999999999</v>
      </c>
      <c r="Z652" s="211">
        <v>-0.21099999999999999</v>
      </c>
      <c r="AA652" s="211">
        <v>-0.16300000000000001</v>
      </c>
      <c r="AB652" s="211" t="s">
        <v>43</v>
      </c>
      <c r="AC652" s="211">
        <v>2.0099999999999998</v>
      </c>
      <c r="AD652" s="212">
        <v>1.0828692705685033E-4</v>
      </c>
      <c r="AE652" s="211">
        <v>-0.217</v>
      </c>
      <c r="AF652" s="211">
        <v>3.13</v>
      </c>
      <c r="AG652" s="211">
        <v>2.89</v>
      </c>
      <c r="AH652" s="213">
        <v>2.0000000000000001E-9</v>
      </c>
      <c r="AI652" s="214"/>
      <c r="AJ652" s="215">
        <f t="shared" si="59"/>
        <v>0</v>
      </c>
      <c r="AN652"/>
      <c r="AO652"/>
    </row>
    <row r="653" spans="1:41" s="216" customFormat="1" x14ac:dyDescent="0.25">
      <c r="A653" s="210" t="s">
        <v>113</v>
      </c>
      <c r="B653" s="210"/>
      <c r="C653" s="211">
        <v>2.4630000000000001</v>
      </c>
      <c r="D653" s="211">
        <v>3.06</v>
      </c>
      <c r="E653" s="211">
        <f t="shared" si="58"/>
        <v>1.2423873325213155</v>
      </c>
      <c r="F653" s="211"/>
      <c r="G653" s="211">
        <v>2.133</v>
      </c>
      <c r="H653" s="211">
        <v>50693</v>
      </c>
      <c r="I653" s="211">
        <v>80</v>
      </c>
      <c r="J653" s="211">
        <v>1.3149</v>
      </c>
      <c r="K653" s="211">
        <v>0.25</v>
      </c>
      <c r="L653" s="211">
        <v>6.2700000000000006E-2</v>
      </c>
      <c r="M653" s="211">
        <v>5.75</v>
      </c>
      <c r="N653" s="211">
        <v>5.75</v>
      </c>
      <c r="O653" s="211">
        <v>7.3079999999999998</v>
      </c>
      <c r="P653" s="211">
        <v>81</v>
      </c>
      <c r="Q653" s="211">
        <v>81</v>
      </c>
      <c r="R653" s="211">
        <v>117</v>
      </c>
      <c r="S653" s="211">
        <v>2.1</v>
      </c>
      <c r="T653" s="211">
        <v>2.1</v>
      </c>
      <c r="U653" s="211">
        <v>1.9</v>
      </c>
      <c r="V653" s="211">
        <v>15</v>
      </c>
      <c r="W653" s="211">
        <v>15</v>
      </c>
      <c r="X653" s="211">
        <v>79.900000000000006</v>
      </c>
      <c r="Y653" s="211">
        <v>-0.21099999999999999</v>
      </c>
      <c r="Z653" s="211">
        <v>-0.21099999999999999</v>
      </c>
      <c r="AA653" s="211">
        <v>-0.16300000000000001</v>
      </c>
      <c r="AB653" s="211" t="s">
        <v>44</v>
      </c>
      <c r="AC653" s="211">
        <v>31.998999999999999</v>
      </c>
      <c r="AD653" s="212">
        <v>1.5402755908922099E-5</v>
      </c>
      <c r="AE653" s="211">
        <v>2.1999999999999999E-2</v>
      </c>
      <c r="AF653" s="211">
        <v>2.94</v>
      </c>
      <c r="AG653" s="211">
        <v>3.46</v>
      </c>
      <c r="AH653" s="213">
        <v>1.6999999999999999E-11</v>
      </c>
      <c r="AI653" s="214"/>
      <c r="AJ653" s="215">
        <f t="shared" si="59"/>
        <v>0</v>
      </c>
      <c r="AN653"/>
      <c r="AO653"/>
    </row>
    <row r="654" spans="1:41" s="216" customFormat="1" x14ac:dyDescent="0.25">
      <c r="A654" s="210" t="s">
        <v>113</v>
      </c>
      <c r="B654" s="210"/>
      <c r="C654" s="211">
        <v>2.4630000000000001</v>
      </c>
      <c r="D654" s="210"/>
      <c r="E654" s="211">
        <f t="shared" si="58"/>
        <v>0</v>
      </c>
      <c r="F654" s="211"/>
      <c r="G654" s="211">
        <v>2.133</v>
      </c>
      <c r="H654" s="211">
        <v>50693</v>
      </c>
      <c r="I654" s="211">
        <v>80</v>
      </c>
      <c r="J654" s="211">
        <v>1.3149</v>
      </c>
      <c r="K654" s="211">
        <v>0.25</v>
      </c>
      <c r="L654" s="211">
        <v>6.2700000000000006E-2</v>
      </c>
      <c r="M654" s="211">
        <v>5.75</v>
      </c>
      <c r="N654" s="211">
        <v>5.75</v>
      </c>
      <c r="O654" s="211">
        <v>7.3079999999999998</v>
      </c>
      <c r="P654" s="211">
        <v>81</v>
      </c>
      <c r="Q654" s="211">
        <v>81</v>
      </c>
      <c r="R654" s="211">
        <v>117</v>
      </c>
      <c r="S654" s="211">
        <v>2.1</v>
      </c>
      <c r="T654" s="211">
        <v>2.1</v>
      </c>
      <c r="U654" s="211">
        <v>1.9</v>
      </c>
      <c r="V654" s="211">
        <v>15</v>
      </c>
      <c r="W654" s="211">
        <v>15</v>
      </c>
      <c r="X654" s="211">
        <v>79.900000000000006</v>
      </c>
      <c r="Y654" s="211">
        <v>-0.21099999999999999</v>
      </c>
      <c r="Z654" s="211">
        <v>-0.21099999999999999</v>
      </c>
      <c r="AA654" s="211">
        <v>-0.16300000000000001</v>
      </c>
      <c r="AB654" s="211" t="s">
        <v>45</v>
      </c>
      <c r="AC654" s="211">
        <v>44.01</v>
      </c>
      <c r="AD654" s="212">
        <v>8.9625087063364713E-6</v>
      </c>
      <c r="AE654" s="211">
        <v>0.22500000000000001</v>
      </c>
      <c r="AF654" s="211">
        <v>3.24</v>
      </c>
      <c r="AG654" s="211">
        <v>3.3</v>
      </c>
      <c r="AH654" s="213">
        <v>1.9999999999999999E-11</v>
      </c>
      <c r="AI654" s="214"/>
      <c r="AJ654" s="215">
        <f t="shared" si="59"/>
        <v>0</v>
      </c>
      <c r="AN654"/>
      <c r="AO654"/>
    </row>
    <row r="655" spans="1:41" s="216" customFormat="1" x14ac:dyDescent="0.25">
      <c r="A655" s="210" t="s">
        <v>113</v>
      </c>
      <c r="B655" s="210"/>
      <c r="C655" s="211">
        <v>2.4630000000000001</v>
      </c>
      <c r="D655" s="210"/>
      <c r="E655" s="211">
        <f t="shared" si="58"/>
        <v>0</v>
      </c>
      <c r="F655" s="211"/>
      <c r="G655" s="211">
        <v>2.133</v>
      </c>
      <c r="H655" s="211">
        <v>50693</v>
      </c>
      <c r="I655" s="211">
        <v>80</v>
      </c>
      <c r="J655" s="211">
        <v>1.3149</v>
      </c>
      <c r="K655" s="211">
        <v>0.25</v>
      </c>
      <c r="L655" s="211">
        <v>6.2700000000000006E-2</v>
      </c>
      <c r="M655" s="211">
        <v>5.75</v>
      </c>
      <c r="N655" s="211">
        <v>5.75</v>
      </c>
      <c r="O655" s="211">
        <v>7.3079999999999998</v>
      </c>
      <c r="P655" s="211">
        <v>81</v>
      </c>
      <c r="Q655" s="211">
        <v>81</v>
      </c>
      <c r="R655" s="211">
        <v>117</v>
      </c>
      <c r="S655" s="211">
        <v>2.1</v>
      </c>
      <c r="T655" s="211">
        <v>2.1</v>
      </c>
      <c r="U655" s="211">
        <v>1.9</v>
      </c>
      <c r="V655" s="211">
        <v>15</v>
      </c>
      <c r="W655" s="211">
        <v>15</v>
      </c>
      <c r="X655" s="211">
        <v>79.900000000000006</v>
      </c>
      <c r="Y655" s="211">
        <v>-0.21099999999999999</v>
      </c>
      <c r="Z655" s="211">
        <v>-0.21099999999999999</v>
      </c>
      <c r="AA655" s="211">
        <v>-0.16300000000000001</v>
      </c>
      <c r="AB655" s="211" t="s">
        <v>46</v>
      </c>
      <c r="AC655" s="211">
        <v>28</v>
      </c>
      <c r="AD655" s="212">
        <v>1.4859953853764374E-5</v>
      </c>
      <c r="AE655" s="211">
        <v>3.6999999999999998E-2</v>
      </c>
      <c r="AF655" s="211">
        <v>3.13</v>
      </c>
      <c r="AG655" s="211">
        <v>3.64</v>
      </c>
      <c r="AH655" s="217"/>
      <c r="AI655" s="214"/>
      <c r="AJ655" s="215">
        <f t="shared" si="59"/>
        <v>0</v>
      </c>
      <c r="AN655"/>
      <c r="AO655"/>
    </row>
    <row r="656" spans="1:41" s="216" customFormat="1" x14ac:dyDescent="0.25">
      <c r="A656" s="210" t="s">
        <v>113</v>
      </c>
      <c r="B656" s="210"/>
      <c r="C656" s="211">
        <v>2.4630000000000001</v>
      </c>
      <c r="D656" s="210">
        <v>3.45</v>
      </c>
      <c r="E656" s="211">
        <f t="shared" si="58"/>
        <v>1.4007308160779537</v>
      </c>
      <c r="F656" s="211"/>
      <c r="G656" s="211">
        <v>2.133</v>
      </c>
      <c r="H656" s="211">
        <v>50693</v>
      </c>
      <c r="I656" s="211">
        <v>80</v>
      </c>
      <c r="J656" s="211">
        <v>1.3149</v>
      </c>
      <c r="K656" s="211">
        <v>0.25</v>
      </c>
      <c r="L656" s="211">
        <v>6.2700000000000006E-2</v>
      </c>
      <c r="M656" s="211">
        <v>5.75</v>
      </c>
      <c r="N656" s="211">
        <v>5.75</v>
      </c>
      <c r="O656" s="211">
        <v>7.3079999999999998</v>
      </c>
      <c r="P656" s="211">
        <v>81</v>
      </c>
      <c r="Q656" s="211">
        <v>81</v>
      </c>
      <c r="R656" s="211">
        <v>117</v>
      </c>
      <c r="S656" s="211">
        <v>2.1</v>
      </c>
      <c r="T656" s="211">
        <v>2.1</v>
      </c>
      <c r="U656" s="211">
        <v>1.9</v>
      </c>
      <c r="V656" s="211">
        <v>15</v>
      </c>
      <c r="W656" s="211">
        <v>15</v>
      </c>
      <c r="X656" s="211">
        <v>79.900000000000006</v>
      </c>
      <c r="Y656" s="211">
        <v>-0.21099999999999999</v>
      </c>
      <c r="Z656" s="211">
        <v>-0.21099999999999999</v>
      </c>
      <c r="AA656" s="211">
        <v>-0.16300000000000001</v>
      </c>
      <c r="AB656" s="211" t="s">
        <v>47</v>
      </c>
      <c r="AC656" s="211">
        <v>16.04</v>
      </c>
      <c r="AD656" s="212">
        <v>1.6328551327402565E-5</v>
      </c>
      <c r="AE656" s="211">
        <v>1.0999999999999999E-2</v>
      </c>
      <c r="AF656" s="211">
        <v>3.25</v>
      </c>
      <c r="AG656" s="211">
        <v>3.8</v>
      </c>
      <c r="AH656" s="217">
        <v>4.5299999999999999E-13</v>
      </c>
      <c r="AI656" s="214"/>
      <c r="AJ656" s="215">
        <f t="shared" si="59"/>
        <v>0</v>
      </c>
      <c r="AN656"/>
      <c r="AO656"/>
    </row>
    <row r="657" spans="1:41" s="216" customFormat="1" x14ac:dyDescent="0.25">
      <c r="A657" s="210" t="s">
        <v>113</v>
      </c>
      <c r="B657" s="210"/>
      <c r="C657" s="211">
        <v>2.4630000000000001</v>
      </c>
      <c r="D657" s="210"/>
      <c r="E657" s="211">
        <f t="shared" si="58"/>
        <v>0</v>
      </c>
      <c r="F657" s="211"/>
      <c r="G657" s="211">
        <v>2.133</v>
      </c>
      <c r="H657" s="211">
        <v>50693</v>
      </c>
      <c r="I657" s="211">
        <v>80</v>
      </c>
      <c r="J657" s="211">
        <v>1.3149</v>
      </c>
      <c r="K657" s="211">
        <v>0.25</v>
      </c>
      <c r="L657" s="211">
        <v>6.2700000000000006E-2</v>
      </c>
      <c r="M657" s="211">
        <v>5.75</v>
      </c>
      <c r="N657" s="211">
        <v>5.75</v>
      </c>
      <c r="O657" s="211">
        <v>7.3079999999999998</v>
      </c>
      <c r="P657" s="211">
        <v>81</v>
      </c>
      <c r="Q657" s="211">
        <v>81</v>
      </c>
      <c r="R657" s="211">
        <v>117</v>
      </c>
      <c r="S657" s="211">
        <v>2.1</v>
      </c>
      <c r="T657" s="211">
        <v>2.1</v>
      </c>
      <c r="U657" s="211">
        <v>1.9</v>
      </c>
      <c r="V657" s="211">
        <v>15</v>
      </c>
      <c r="W657" s="211">
        <v>15</v>
      </c>
      <c r="X657" s="211">
        <v>79.900000000000006</v>
      </c>
      <c r="Y657" s="211">
        <v>-0.21099999999999999</v>
      </c>
      <c r="Z657" s="211">
        <v>-0.21099999999999999</v>
      </c>
      <c r="AA657" s="211">
        <v>-0.16300000000000001</v>
      </c>
      <c r="AB657" s="211" t="s">
        <v>48</v>
      </c>
      <c r="AC657" s="211">
        <v>28.05</v>
      </c>
      <c r="AD657" s="211">
        <v>8.597859657763983E-6</v>
      </c>
      <c r="AE657" s="211">
        <v>8.6999999999999994E-2</v>
      </c>
      <c r="AF657" s="211">
        <v>3.59</v>
      </c>
      <c r="AG657" s="211">
        <v>3.9</v>
      </c>
      <c r="AH657" s="217"/>
      <c r="AI657" s="214"/>
      <c r="AJ657" s="218">
        <f t="shared" si="59"/>
        <v>0</v>
      </c>
      <c r="AN657"/>
      <c r="AO657"/>
    </row>
    <row r="658" spans="1:41" s="216" customFormat="1" x14ac:dyDescent="0.25">
      <c r="A658" s="210" t="s">
        <v>113</v>
      </c>
      <c r="B658" s="210"/>
      <c r="C658" s="211">
        <v>2.4630000000000001</v>
      </c>
      <c r="D658" s="210"/>
      <c r="E658" s="211">
        <f t="shared" si="58"/>
        <v>0</v>
      </c>
      <c r="F658" s="211"/>
      <c r="G658" s="211">
        <v>2.133</v>
      </c>
      <c r="H658" s="211">
        <v>50693</v>
      </c>
      <c r="I658" s="211">
        <v>80</v>
      </c>
      <c r="J658" s="211">
        <v>1.3149</v>
      </c>
      <c r="K658" s="211">
        <v>0.25</v>
      </c>
      <c r="L658" s="211">
        <v>6.2700000000000006E-2</v>
      </c>
      <c r="M658" s="211">
        <v>5.75</v>
      </c>
      <c r="N658" s="211">
        <v>5.75</v>
      </c>
      <c r="O658" s="211">
        <v>7.3079999999999998</v>
      </c>
      <c r="P658" s="211">
        <v>81</v>
      </c>
      <c r="Q658" s="211">
        <v>81</v>
      </c>
      <c r="R658" s="211">
        <v>117</v>
      </c>
      <c r="S658" s="211">
        <v>2.1</v>
      </c>
      <c r="T658" s="211">
        <v>2.1</v>
      </c>
      <c r="U658" s="211">
        <v>1.9</v>
      </c>
      <c r="V658" s="211">
        <v>15</v>
      </c>
      <c r="W658" s="211">
        <v>15</v>
      </c>
      <c r="X658" s="211">
        <v>79.900000000000006</v>
      </c>
      <c r="Y658" s="211">
        <v>-0.21099999999999999</v>
      </c>
      <c r="Z658" s="211">
        <v>-0.21099999999999999</v>
      </c>
      <c r="AA658" s="211">
        <v>-0.16300000000000001</v>
      </c>
      <c r="AB658" s="211" t="s">
        <v>49</v>
      </c>
      <c r="AC658" s="211">
        <v>30.07</v>
      </c>
      <c r="AD658" s="211">
        <v>7.4674534117532306E-6</v>
      </c>
      <c r="AE658" s="211">
        <v>9.9000000000000005E-2</v>
      </c>
      <c r="AF658" s="211">
        <v>3.72</v>
      </c>
      <c r="AG658" s="211">
        <v>4</v>
      </c>
      <c r="AH658" s="217"/>
      <c r="AI658" s="214"/>
      <c r="AJ658" s="218">
        <f t="shared" si="59"/>
        <v>0</v>
      </c>
      <c r="AN658"/>
      <c r="AO658"/>
    </row>
    <row r="659" spans="1:41" s="216" customFormat="1" x14ac:dyDescent="0.25">
      <c r="A659" s="210" t="s">
        <v>113</v>
      </c>
      <c r="B659" s="210"/>
      <c r="C659" s="211">
        <v>2.4630000000000001</v>
      </c>
      <c r="D659" s="210">
        <v>3.57</v>
      </c>
      <c r="E659" s="211">
        <f t="shared" si="58"/>
        <v>1.4494518879415346</v>
      </c>
      <c r="F659" s="211"/>
      <c r="G659" s="211">
        <v>2.133</v>
      </c>
      <c r="H659" s="211">
        <v>50693</v>
      </c>
      <c r="I659" s="211">
        <v>80</v>
      </c>
      <c r="J659" s="211">
        <v>1.3149</v>
      </c>
      <c r="K659" s="211">
        <v>0.25</v>
      </c>
      <c r="L659" s="211">
        <v>6.2700000000000006E-2</v>
      </c>
      <c r="M659" s="211">
        <v>5.75</v>
      </c>
      <c r="N659" s="211">
        <v>5.75</v>
      </c>
      <c r="O659" s="211">
        <v>7.3079999999999998</v>
      </c>
      <c r="P659" s="211">
        <v>81</v>
      </c>
      <c r="Q659" s="211">
        <v>81</v>
      </c>
      <c r="R659" s="211">
        <v>117</v>
      </c>
      <c r="S659" s="211">
        <v>2.1</v>
      </c>
      <c r="T659" s="211">
        <v>2.1</v>
      </c>
      <c r="U659" s="211">
        <v>1.9</v>
      </c>
      <c r="V659" s="211">
        <v>15</v>
      </c>
      <c r="W659" s="211">
        <v>15</v>
      </c>
      <c r="X659" s="211">
        <v>79.900000000000006</v>
      </c>
      <c r="Y659" s="211">
        <v>-0.21099999999999999</v>
      </c>
      <c r="Z659" s="211">
        <v>-0.21099999999999999</v>
      </c>
      <c r="AA659" s="211">
        <v>-0.16300000000000001</v>
      </c>
      <c r="AB659" s="211" t="s">
        <v>50</v>
      </c>
      <c r="AC659" s="211">
        <v>42.08</v>
      </c>
      <c r="AD659" s="211">
        <v>4.9578486170417476E-6</v>
      </c>
      <c r="AE659" s="211">
        <v>0.14199999999999999</v>
      </c>
      <c r="AF659" s="211">
        <v>4.03</v>
      </c>
      <c r="AG659" s="211">
        <v>4.5</v>
      </c>
      <c r="AH659" s="217">
        <v>4.8799999999999996E-15</v>
      </c>
      <c r="AI659" s="214"/>
      <c r="AJ659" s="218">
        <f t="shared" si="59"/>
        <v>0</v>
      </c>
      <c r="AN659"/>
      <c r="AO659"/>
    </row>
    <row r="660" spans="1:41" s="216" customFormat="1" x14ac:dyDescent="0.25">
      <c r="A660" s="210" t="s">
        <v>113</v>
      </c>
      <c r="B660" s="210"/>
      <c r="C660" s="211">
        <v>2.4630000000000001</v>
      </c>
      <c r="D660" s="210">
        <v>3.71</v>
      </c>
      <c r="E660" s="211">
        <f t="shared" si="58"/>
        <v>1.5062931384490459</v>
      </c>
      <c r="F660" s="211"/>
      <c r="G660" s="211">
        <v>2.133</v>
      </c>
      <c r="H660" s="211">
        <v>50693</v>
      </c>
      <c r="I660" s="211">
        <v>80</v>
      </c>
      <c r="J660" s="211">
        <v>1.3149</v>
      </c>
      <c r="K660" s="211">
        <v>0.25</v>
      </c>
      <c r="L660" s="211">
        <v>6.2700000000000006E-2</v>
      </c>
      <c r="M660" s="211">
        <v>5.75</v>
      </c>
      <c r="N660" s="211">
        <v>5.75</v>
      </c>
      <c r="O660" s="211">
        <v>7.3079999999999998</v>
      </c>
      <c r="P660" s="211">
        <v>81</v>
      </c>
      <c r="Q660" s="211">
        <v>81</v>
      </c>
      <c r="R660" s="211">
        <v>117</v>
      </c>
      <c r="S660" s="211">
        <v>2.1</v>
      </c>
      <c r="T660" s="211">
        <v>2.1</v>
      </c>
      <c r="U660" s="211">
        <v>1.9</v>
      </c>
      <c r="V660" s="211">
        <v>15</v>
      </c>
      <c r="W660" s="211">
        <v>15</v>
      </c>
      <c r="X660" s="211">
        <v>79.900000000000006</v>
      </c>
      <c r="Y660" s="211">
        <v>-0.21099999999999999</v>
      </c>
      <c r="Z660" s="211">
        <v>-0.21099999999999999</v>
      </c>
      <c r="AA660" s="211">
        <v>-0.16300000000000001</v>
      </c>
      <c r="AB660" s="211" t="s">
        <v>51</v>
      </c>
      <c r="AC660" s="211">
        <v>44.1</v>
      </c>
      <c r="AD660" s="211">
        <v>4.5187843755253608E-6</v>
      </c>
      <c r="AE660" s="211">
        <v>0.152</v>
      </c>
      <c r="AF660" s="211">
        <v>4.16</v>
      </c>
      <c r="AG660" s="211">
        <v>4.3</v>
      </c>
      <c r="AH660" s="217">
        <v>4.1000000000000001E-16</v>
      </c>
      <c r="AI660" s="214"/>
      <c r="AJ660" s="218">
        <f t="shared" si="59"/>
        <v>0</v>
      </c>
      <c r="AN660"/>
      <c r="AO660"/>
    </row>
    <row r="661" spans="1:41" s="216" customFormat="1" x14ac:dyDescent="0.25">
      <c r="A661" s="210" t="s">
        <v>113</v>
      </c>
      <c r="B661" s="210"/>
      <c r="C661" s="211">
        <v>2.4630000000000001</v>
      </c>
      <c r="D661" s="210"/>
      <c r="E661" s="211">
        <f t="shared" si="58"/>
        <v>0</v>
      </c>
      <c r="F661" s="211"/>
      <c r="G661" s="211">
        <v>2.133</v>
      </c>
      <c r="H661" s="211">
        <v>50693</v>
      </c>
      <c r="I661" s="211">
        <v>80</v>
      </c>
      <c r="J661" s="211">
        <v>1.3149</v>
      </c>
      <c r="K661" s="211">
        <v>0.25</v>
      </c>
      <c r="L661" s="211">
        <v>6.2700000000000006E-2</v>
      </c>
      <c r="M661" s="211">
        <v>5.75</v>
      </c>
      <c r="N661" s="211">
        <v>5.75</v>
      </c>
      <c r="O661" s="211">
        <v>7.3079999999999998</v>
      </c>
      <c r="P661" s="211">
        <v>81</v>
      </c>
      <c r="Q661" s="211">
        <v>81</v>
      </c>
      <c r="R661" s="211">
        <v>117</v>
      </c>
      <c r="S661" s="211">
        <v>2.1</v>
      </c>
      <c r="T661" s="211">
        <v>2.1</v>
      </c>
      <c r="U661" s="211">
        <v>1.9</v>
      </c>
      <c r="V661" s="211">
        <v>15</v>
      </c>
      <c r="W661" s="211">
        <v>15</v>
      </c>
      <c r="X661" s="211">
        <v>79.900000000000006</v>
      </c>
      <c r="Y661" s="211">
        <v>-0.21099999999999999</v>
      </c>
      <c r="Z661" s="211">
        <v>-0.21099999999999999</v>
      </c>
      <c r="AA661" s="211">
        <v>-0.16300000000000001</v>
      </c>
      <c r="AB661" s="211" t="s">
        <v>52</v>
      </c>
      <c r="AC661" s="211">
        <v>58.12</v>
      </c>
      <c r="AD661" s="211">
        <v>2.9135357642312415E-6</v>
      </c>
      <c r="AE661" s="211">
        <v>0.2</v>
      </c>
      <c r="AF661" s="211">
        <v>4.5199999999999996</v>
      </c>
      <c r="AG661" s="211">
        <v>4.5</v>
      </c>
      <c r="AH661" s="213"/>
      <c r="AI661" s="214"/>
      <c r="AJ661" s="218">
        <f t="shared" si="59"/>
        <v>0</v>
      </c>
      <c r="AN661"/>
      <c r="AO661"/>
    </row>
    <row r="662" spans="1:41" s="216" customFormat="1" x14ac:dyDescent="0.25">
      <c r="A662" s="210" t="s">
        <v>113</v>
      </c>
      <c r="B662" s="210"/>
      <c r="C662" s="211">
        <v>2.4630000000000001</v>
      </c>
      <c r="D662" s="211"/>
      <c r="E662" s="211">
        <f t="shared" si="58"/>
        <v>0</v>
      </c>
      <c r="F662" s="211"/>
      <c r="G662" s="211">
        <v>2.133</v>
      </c>
      <c r="H662" s="211">
        <v>50693</v>
      </c>
      <c r="I662" s="211">
        <v>80</v>
      </c>
      <c r="J662" s="211">
        <v>1.3149</v>
      </c>
      <c r="K662" s="211">
        <v>0.25</v>
      </c>
      <c r="L662" s="211">
        <v>6.2700000000000006E-2</v>
      </c>
      <c r="M662" s="211">
        <v>5.75</v>
      </c>
      <c r="N662" s="211">
        <v>5.75</v>
      </c>
      <c r="O662" s="211">
        <v>7.3079999999999998</v>
      </c>
      <c r="P662" s="211">
        <v>81</v>
      </c>
      <c r="Q662" s="211">
        <v>81</v>
      </c>
      <c r="R662" s="211">
        <v>117</v>
      </c>
      <c r="S662" s="211">
        <v>2.1</v>
      </c>
      <c r="T662" s="211">
        <v>2.1</v>
      </c>
      <c r="U662" s="211">
        <v>1.9</v>
      </c>
      <c r="V662" s="211">
        <v>15</v>
      </c>
      <c r="W662" s="211">
        <v>15</v>
      </c>
      <c r="X662" s="211">
        <v>79.900000000000006</v>
      </c>
      <c r="Y662" s="211">
        <v>-0.21099999999999999</v>
      </c>
      <c r="Z662" s="211">
        <v>-0.21099999999999999</v>
      </c>
      <c r="AA662" s="211">
        <v>-0.16300000000000001</v>
      </c>
      <c r="AB662" s="211" t="s">
        <v>58</v>
      </c>
      <c r="AC662" s="211">
        <v>58.12</v>
      </c>
      <c r="AD662" s="211">
        <v>3.1459786150702568E-6</v>
      </c>
      <c r="AE662" s="211">
        <v>0.183</v>
      </c>
      <c r="AF662" s="211">
        <v>4.8</v>
      </c>
      <c r="AG662" s="211">
        <v>4.42</v>
      </c>
      <c r="AH662" s="213"/>
      <c r="AI662" s="214"/>
      <c r="AJ662" s="218">
        <f t="shared" si="59"/>
        <v>0</v>
      </c>
      <c r="AN662"/>
      <c r="AO662"/>
    </row>
    <row r="663" spans="1:41" s="207" customFormat="1" x14ac:dyDescent="0.25">
      <c r="A663" s="201" t="s">
        <v>114</v>
      </c>
      <c r="B663" s="201"/>
      <c r="C663" s="202">
        <v>2.387</v>
      </c>
      <c r="D663" s="202">
        <v>2.63</v>
      </c>
      <c r="E663" s="202">
        <f t="shared" si="58"/>
        <v>1.1018014243820695</v>
      </c>
      <c r="F663" s="202"/>
      <c r="G663" s="202">
        <v>2.133</v>
      </c>
      <c r="H663" s="202">
        <v>50609</v>
      </c>
      <c r="I663" s="202">
        <v>80</v>
      </c>
      <c r="J663" s="202">
        <v>1.3151999999999999</v>
      </c>
      <c r="K663" s="202">
        <v>0.25</v>
      </c>
      <c r="L663" s="202">
        <v>6.2700000000000006E-2</v>
      </c>
      <c r="M663" s="202">
        <v>5.75</v>
      </c>
      <c r="N663" s="202">
        <v>5.75</v>
      </c>
      <c r="O663" s="202">
        <v>7.3079999999999998</v>
      </c>
      <c r="P663" s="202">
        <v>81</v>
      </c>
      <c r="Q663" s="202">
        <v>81</v>
      </c>
      <c r="R663" s="202">
        <v>117</v>
      </c>
      <c r="S663" s="202">
        <v>2.1</v>
      </c>
      <c r="T663" s="202">
        <v>2.1</v>
      </c>
      <c r="U663" s="202">
        <v>2.1040000000000001</v>
      </c>
      <c r="V663" s="202">
        <v>15</v>
      </c>
      <c r="W663" s="202">
        <v>15</v>
      </c>
      <c r="X663" s="202">
        <v>126.9</v>
      </c>
      <c r="Y663" s="202">
        <v>-0.21199999999999999</v>
      </c>
      <c r="Z663" s="202">
        <v>-0.21199999999999999</v>
      </c>
      <c r="AA663" s="202">
        <v>-0.156</v>
      </c>
      <c r="AB663" s="202" t="s">
        <v>42</v>
      </c>
      <c r="AC663" s="202">
        <v>4.0019999999999998</v>
      </c>
      <c r="AD663" s="203">
        <v>1.213598928416634E-4</v>
      </c>
      <c r="AE663" s="202">
        <v>-0.39</v>
      </c>
      <c r="AF663" s="202">
        <v>2.66</v>
      </c>
      <c r="AG663" s="202">
        <v>2.6</v>
      </c>
      <c r="AH663" s="204">
        <v>5.0000000000000001E-9</v>
      </c>
      <c r="AI663" s="205"/>
      <c r="AJ663" s="206">
        <f t="shared" si="59"/>
        <v>0</v>
      </c>
      <c r="AN663"/>
      <c r="AO663"/>
    </row>
    <row r="664" spans="1:41" s="207" customFormat="1" x14ac:dyDescent="0.25">
      <c r="A664" s="201" t="s">
        <v>114</v>
      </c>
      <c r="B664" s="201"/>
      <c r="C664" s="202">
        <v>2.387</v>
      </c>
      <c r="D664" s="202">
        <v>2.82</v>
      </c>
      <c r="E664" s="202">
        <f t="shared" si="58"/>
        <v>1.1813992459153748</v>
      </c>
      <c r="F664" s="202"/>
      <c r="G664" s="202">
        <v>2.133</v>
      </c>
      <c r="H664" s="202">
        <v>50609</v>
      </c>
      <c r="I664" s="202">
        <v>80</v>
      </c>
      <c r="J664" s="202">
        <v>1.3151999999999999</v>
      </c>
      <c r="K664" s="202">
        <v>0.25</v>
      </c>
      <c r="L664" s="202">
        <v>6.2700000000000006E-2</v>
      </c>
      <c r="M664" s="202">
        <v>5.75</v>
      </c>
      <c r="N664" s="202">
        <v>5.75</v>
      </c>
      <c r="O664" s="202">
        <v>7.3079999999999998</v>
      </c>
      <c r="P664" s="202">
        <v>81</v>
      </c>
      <c r="Q664" s="202">
        <v>81</v>
      </c>
      <c r="R664" s="202">
        <v>117</v>
      </c>
      <c r="S664" s="202">
        <v>2.1</v>
      </c>
      <c r="T664" s="202">
        <v>2.1</v>
      </c>
      <c r="U664" s="202">
        <v>2.1040000000000001</v>
      </c>
      <c r="V664" s="202">
        <v>15</v>
      </c>
      <c r="W664" s="202">
        <v>15</v>
      </c>
      <c r="X664" s="202">
        <v>126.9</v>
      </c>
      <c r="Y664" s="202">
        <v>-0.21199999999999999</v>
      </c>
      <c r="Z664" s="202">
        <v>-0.21199999999999999</v>
      </c>
      <c r="AA664" s="202">
        <v>-0.156</v>
      </c>
      <c r="AB664" s="202" t="s">
        <v>43</v>
      </c>
      <c r="AC664" s="202">
        <v>2.0099999999999998</v>
      </c>
      <c r="AD664" s="203">
        <v>1.0828692705685033E-4</v>
      </c>
      <c r="AE664" s="202">
        <v>-0.217</v>
      </c>
      <c r="AF664" s="202">
        <v>3.13</v>
      </c>
      <c r="AG664" s="202">
        <v>2.89</v>
      </c>
      <c r="AH664" s="204">
        <v>1.2999999999999999E-10</v>
      </c>
      <c r="AI664" s="205"/>
      <c r="AJ664" s="206">
        <f t="shared" si="59"/>
        <v>0</v>
      </c>
      <c r="AN664"/>
      <c r="AO664"/>
    </row>
    <row r="665" spans="1:41" s="207" customFormat="1" x14ac:dyDescent="0.25">
      <c r="A665" s="201" t="s">
        <v>114</v>
      </c>
      <c r="B665" s="201"/>
      <c r="C665" s="202">
        <v>2.387</v>
      </c>
      <c r="D665" s="202">
        <v>3.03</v>
      </c>
      <c r="E665" s="202">
        <f t="shared" si="58"/>
        <v>1.2693757855048178</v>
      </c>
      <c r="F665" s="202"/>
      <c r="G665" s="202">
        <v>2.133</v>
      </c>
      <c r="H665" s="202">
        <v>50609</v>
      </c>
      <c r="I665" s="202">
        <v>80</v>
      </c>
      <c r="J665" s="202">
        <v>1.3151999999999999</v>
      </c>
      <c r="K665" s="202">
        <v>0.25</v>
      </c>
      <c r="L665" s="202">
        <v>6.2700000000000006E-2</v>
      </c>
      <c r="M665" s="202">
        <v>5.75</v>
      </c>
      <c r="N665" s="202">
        <v>5.75</v>
      </c>
      <c r="O665" s="202">
        <v>7.3079999999999998</v>
      </c>
      <c r="P665" s="202">
        <v>81</v>
      </c>
      <c r="Q665" s="202">
        <v>81</v>
      </c>
      <c r="R665" s="202">
        <v>117</v>
      </c>
      <c r="S665" s="202">
        <v>2.1</v>
      </c>
      <c r="T665" s="202">
        <v>2.1</v>
      </c>
      <c r="U665" s="202">
        <v>2.1040000000000001</v>
      </c>
      <c r="V665" s="202">
        <v>15</v>
      </c>
      <c r="W665" s="202">
        <v>15</v>
      </c>
      <c r="X665" s="202">
        <v>126.9</v>
      </c>
      <c r="Y665" s="202">
        <v>-0.21199999999999999</v>
      </c>
      <c r="Z665" s="202">
        <v>-0.21199999999999999</v>
      </c>
      <c r="AA665" s="202">
        <v>-0.156</v>
      </c>
      <c r="AB665" s="202" t="s">
        <v>44</v>
      </c>
      <c r="AC665" s="202">
        <v>31.998999999999999</v>
      </c>
      <c r="AD665" s="203">
        <v>1.5402755908922099E-5</v>
      </c>
      <c r="AE665" s="202">
        <v>2.1999999999999999E-2</v>
      </c>
      <c r="AF665" s="202">
        <v>2.94</v>
      </c>
      <c r="AG665" s="202">
        <v>3.46</v>
      </c>
      <c r="AH665" s="204">
        <v>1.8900000000000001E-11</v>
      </c>
      <c r="AI665" s="205"/>
      <c r="AJ665" s="206">
        <f t="shared" si="59"/>
        <v>0</v>
      </c>
      <c r="AN665"/>
      <c r="AO665"/>
    </row>
    <row r="666" spans="1:41" s="207" customFormat="1" x14ac:dyDescent="0.25">
      <c r="A666" s="201" t="s">
        <v>114</v>
      </c>
      <c r="B666" s="201"/>
      <c r="C666" s="202">
        <v>2.387</v>
      </c>
      <c r="D666" s="201">
        <v>3.07</v>
      </c>
      <c r="E666" s="202">
        <f t="shared" si="58"/>
        <v>1.2861332216170924</v>
      </c>
      <c r="F666" s="202"/>
      <c r="G666" s="202">
        <v>2.133</v>
      </c>
      <c r="H666" s="202">
        <v>50609</v>
      </c>
      <c r="I666" s="202">
        <v>80</v>
      </c>
      <c r="J666" s="202">
        <v>1.3151999999999999</v>
      </c>
      <c r="K666" s="202">
        <v>0.25</v>
      </c>
      <c r="L666" s="202">
        <v>6.2700000000000006E-2</v>
      </c>
      <c r="M666" s="202">
        <v>5.75</v>
      </c>
      <c r="N666" s="202">
        <v>5.75</v>
      </c>
      <c r="O666" s="202">
        <v>7.3079999999999998</v>
      </c>
      <c r="P666" s="202">
        <v>81</v>
      </c>
      <c r="Q666" s="202">
        <v>81</v>
      </c>
      <c r="R666" s="202">
        <v>117</v>
      </c>
      <c r="S666" s="202">
        <v>2.1</v>
      </c>
      <c r="T666" s="202">
        <v>2.1</v>
      </c>
      <c r="U666" s="202">
        <v>2.1040000000000001</v>
      </c>
      <c r="V666" s="202">
        <v>15</v>
      </c>
      <c r="W666" s="202">
        <v>15</v>
      </c>
      <c r="X666" s="202">
        <v>126.9</v>
      </c>
      <c r="Y666" s="202">
        <v>-0.21199999999999999</v>
      </c>
      <c r="Z666" s="202">
        <v>-0.21199999999999999</v>
      </c>
      <c r="AA666" s="202">
        <v>-0.156</v>
      </c>
      <c r="AB666" s="202" t="s">
        <v>45</v>
      </c>
      <c r="AC666" s="202">
        <v>44.01</v>
      </c>
      <c r="AD666" s="203">
        <v>8.9625087063364713E-6</v>
      </c>
      <c r="AE666" s="202">
        <v>0.22500000000000001</v>
      </c>
      <c r="AF666" s="202">
        <v>3.24</v>
      </c>
      <c r="AG666" s="202">
        <v>3.3</v>
      </c>
      <c r="AH666" s="204">
        <v>8.6500000000000005E-12</v>
      </c>
      <c r="AI666" s="205"/>
      <c r="AJ666" s="206">
        <f t="shared" si="59"/>
        <v>0</v>
      </c>
      <c r="AN666"/>
      <c r="AO666"/>
    </row>
    <row r="667" spans="1:41" s="207" customFormat="1" x14ac:dyDescent="0.25">
      <c r="A667" s="201" t="s">
        <v>114</v>
      </c>
      <c r="B667" s="201"/>
      <c r="C667" s="202">
        <v>2.387</v>
      </c>
      <c r="D667" s="201"/>
      <c r="E667" s="202">
        <f t="shared" si="58"/>
        <v>0</v>
      </c>
      <c r="F667" s="202"/>
      <c r="G667" s="202">
        <v>2.133</v>
      </c>
      <c r="H667" s="202">
        <v>50609</v>
      </c>
      <c r="I667" s="202">
        <v>80</v>
      </c>
      <c r="J667" s="202">
        <v>1.3151999999999999</v>
      </c>
      <c r="K667" s="202">
        <v>0.25</v>
      </c>
      <c r="L667" s="202">
        <v>6.2700000000000006E-2</v>
      </c>
      <c r="M667" s="202">
        <v>5.75</v>
      </c>
      <c r="N667" s="202">
        <v>5.75</v>
      </c>
      <c r="O667" s="202">
        <v>7.3079999999999998</v>
      </c>
      <c r="P667" s="202">
        <v>81</v>
      </c>
      <c r="Q667" s="202">
        <v>81</v>
      </c>
      <c r="R667" s="202">
        <v>117</v>
      </c>
      <c r="S667" s="202">
        <v>2.1</v>
      </c>
      <c r="T667" s="202">
        <v>2.1</v>
      </c>
      <c r="U667" s="202">
        <v>2.1040000000000001</v>
      </c>
      <c r="V667" s="202">
        <v>15</v>
      </c>
      <c r="W667" s="202">
        <v>15</v>
      </c>
      <c r="X667" s="202">
        <v>126.9</v>
      </c>
      <c r="Y667" s="202">
        <v>-0.21199999999999999</v>
      </c>
      <c r="Z667" s="202">
        <v>-0.21199999999999999</v>
      </c>
      <c r="AA667" s="202">
        <v>-0.156</v>
      </c>
      <c r="AB667" s="202" t="s">
        <v>46</v>
      </c>
      <c r="AC667" s="202">
        <v>28</v>
      </c>
      <c r="AD667" s="203">
        <v>1.4859953853764374E-5</v>
      </c>
      <c r="AE667" s="202">
        <v>3.6999999999999998E-2</v>
      </c>
      <c r="AF667" s="202">
        <v>3.13</v>
      </c>
      <c r="AG667" s="202">
        <v>3.64</v>
      </c>
      <c r="AH667" s="208"/>
      <c r="AI667" s="205"/>
      <c r="AJ667" s="206">
        <f t="shared" si="59"/>
        <v>0</v>
      </c>
      <c r="AN667"/>
      <c r="AO667"/>
    </row>
    <row r="668" spans="1:41" s="207" customFormat="1" x14ac:dyDescent="0.25">
      <c r="A668" s="201" t="s">
        <v>114</v>
      </c>
      <c r="B668" s="201"/>
      <c r="C668" s="202">
        <v>2.387</v>
      </c>
      <c r="D668" s="201">
        <v>3.42</v>
      </c>
      <c r="E668" s="202">
        <f t="shared" si="58"/>
        <v>1.4327607875994972</v>
      </c>
      <c r="F668" s="202"/>
      <c r="G668" s="202">
        <v>2.133</v>
      </c>
      <c r="H668" s="202">
        <v>50609</v>
      </c>
      <c r="I668" s="202">
        <v>80</v>
      </c>
      <c r="J668" s="202">
        <v>1.3151999999999999</v>
      </c>
      <c r="K668" s="202">
        <v>0.25</v>
      </c>
      <c r="L668" s="202">
        <v>6.2700000000000006E-2</v>
      </c>
      <c r="M668" s="202">
        <v>5.75</v>
      </c>
      <c r="N668" s="202">
        <v>5.75</v>
      </c>
      <c r="O668" s="202">
        <v>7.3079999999999998</v>
      </c>
      <c r="P668" s="202">
        <v>81</v>
      </c>
      <c r="Q668" s="202">
        <v>81</v>
      </c>
      <c r="R668" s="202">
        <v>117</v>
      </c>
      <c r="S668" s="202">
        <v>2.1</v>
      </c>
      <c r="T668" s="202">
        <v>2.1</v>
      </c>
      <c r="U668" s="202">
        <v>2.1040000000000001</v>
      </c>
      <c r="V668" s="202">
        <v>15</v>
      </c>
      <c r="W668" s="202">
        <v>15</v>
      </c>
      <c r="X668" s="202">
        <v>126.9</v>
      </c>
      <c r="Y668" s="202">
        <v>-0.21199999999999999</v>
      </c>
      <c r="Z668" s="202">
        <v>-0.21199999999999999</v>
      </c>
      <c r="AA668" s="202">
        <v>-0.156</v>
      </c>
      <c r="AB668" s="202" t="s">
        <v>47</v>
      </c>
      <c r="AC668" s="202">
        <v>16.04</v>
      </c>
      <c r="AD668" s="203">
        <v>1.6328551327402565E-5</v>
      </c>
      <c r="AE668" s="202">
        <v>1.0999999999999999E-2</v>
      </c>
      <c r="AF668" s="202">
        <v>3.25</v>
      </c>
      <c r="AG668" s="202">
        <v>3.8</v>
      </c>
      <c r="AH668" s="208">
        <v>6.3899999999999998E-14</v>
      </c>
      <c r="AI668" s="205"/>
      <c r="AJ668" s="206">
        <f t="shared" si="59"/>
        <v>0</v>
      </c>
      <c r="AN668"/>
      <c r="AO668"/>
    </row>
    <row r="669" spans="1:41" s="207" customFormat="1" x14ac:dyDescent="0.25">
      <c r="A669" s="201" t="s">
        <v>114</v>
      </c>
      <c r="B669" s="201"/>
      <c r="C669" s="202">
        <v>2.387</v>
      </c>
      <c r="D669" s="201"/>
      <c r="E669" s="202">
        <f t="shared" si="58"/>
        <v>0</v>
      </c>
      <c r="F669" s="202"/>
      <c r="G669" s="202">
        <v>2.133</v>
      </c>
      <c r="H669" s="202">
        <v>50609</v>
      </c>
      <c r="I669" s="202">
        <v>80</v>
      </c>
      <c r="J669" s="202">
        <v>1.3151999999999999</v>
      </c>
      <c r="K669" s="202">
        <v>0.25</v>
      </c>
      <c r="L669" s="202">
        <v>6.2700000000000006E-2</v>
      </c>
      <c r="M669" s="202">
        <v>5.75</v>
      </c>
      <c r="N669" s="202">
        <v>5.75</v>
      </c>
      <c r="O669" s="202">
        <v>7.3079999999999998</v>
      </c>
      <c r="P669" s="202">
        <v>81</v>
      </c>
      <c r="Q669" s="202">
        <v>81</v>
      </c>
      <c r="R669" s="202">
        <v>117</v>
      </c>
      <c r="S669" s="202">
        <v>2.1</v>
      </c>
      <c r="T669" s="202">
        <v>2.1</v>
      </c>
      <c r="U669" s="202">
        <v>2.1040000000000001</v>
      </c>
      <c r="V669" s="202">
        <v>15</v>
      </c>
      <c r="W669" s="202">
        <v>15</v>
      </c>
      <c r="X669" s="202">
        <v>126.9</v>
      </c>
      <c r="Y669" s="202">
        <v>-0.21199999999999999</v>
      </c>
      <c r="Z669" s="202">
        <v>-0.21199999999999999</v>
      </c>
      <c r="AA669" s="202">
        <v>-0.156</v>
      </c>
      <c r="AB669" s="202" t="s">
        <v>48</v>
      </c>
      <c r="AC669" s="202">
        <v>28.05</v>
      </c>
      <c r="AD669" s="202">
        <v>8.597859657763983E-6</v>
      </c>
      <c r="AE669" s="202">
        <v>8.6999999999999994E-2</v>
      </c>
      <c r="AF669" s="202">
        <v>3.59</v>
      </c>
      <c r="AG669" s="202">
        <v>3.9</v>
      </c>
      <c r="AH669" s="208"/>
      <c r="AI669" s="205"/>
      <c r="AJ669" s="209">
        <f t="shared" si="59"/>
        <v>0</v>
      </c>
      <c r="AN669"/>
      <c r="AO669"/>
    </row>
    <row r="670" spans="1:41" s="207" customFormat="1" x14ac:dyDescent="0.25">
      <c r="A670" s="201" t="s">
        <v>114</v>
      </c>
      <c r="B670" s="201"/>
      <c r="C670" s="202">
        <v>2.387</v>
      </c>
      <c r="D670" s="201"/>
      <c r="E670" s="202">
        <f t="shared" si="58"/>
        <v>0</v>
      </c>
      <c r="F670" s="202"/>
      <c r="G670" s="202">
        <v>2.133</v>
      </c>
      <c r="H670" s="202">
        <v>50609</v>
      </c>
      <c r="I670" s="202">
        <v>80</v>
      </c>
      <c r="J670" s="202">
        <v>1.3151999999999999</v>
      </c>
      <c r="K670" s="202">
        <v>0.25</v>
      </c>
      <c r="L670" s="202">
        <v>6.2700000000000006E-2</v>
      </c>
      <c r="M670" s="202">
        <v>5.75</v>
      </c>
      <c r="N670" s="202">
        <v>5.75</v>
      </c>
      <c r="O670" s="202">
        <v>7.3079999999999998</v>
      </c>
      <c r="P670" s="202">
        <v>81</v>
      </c>
      <c r="Q670" s="202">
        <v>81</v>
      </c>
      <c r="R670" s="202">
        <v>117</v>
      </c>
      <c r="S670" s="202">
        <v>2.1</v>
      </c>
      <c r="T670" s="202">
        <v>2.1</v>
      </c>
      <c r="U670" s="202">
        <v>2.1040000000000001</v>
      </c>
      <c r="V670" s="202">
        <v>15</v>
      </c>
      <c r="W670" s="202">
        <v>15</v>
      </c>
      <c r="X670" s="202">
        <v>126.9</v>
      </c>
      <c r="Y670" s="202">
        <v>-0.21199999999999999</v>
      </c>
      <c r="Z670" s="202">
        <v>-0.21199999999999999</v>
      </c>
      <c r="AA670" s="202">
        <v>-0.156</v>
      </c>
      <c r="AB670" s="202" t="s">
        <v>49</v>
      </c>
      <c r="AC670" s="202">
        <v>30.07</v>
      </c>
      <c r="AD670" s="202">
        <v>7.4674534117532306E-6</v>
      </c>
      <c r="AE670" s="202">
        <v>9.9000000000000005E-2</v>
      </c>
      <c r="AF670" s="202">
        <v>3.72</v>
      </c>
      <c r="AG670" s="202">
        <v>4</v>
      </c>
      <c r="AH670" s="208"/>
      <c r="AI670" s="205"/>
      <c r="AJ670" s="209">
        <f t="shared" si="59"/>
        <v>0</v>
      </c>
      <c r="AN670"/>
      <c r="AO670"/>
    </row>
    <row r="671" spans="1:41" s="207" customFormat="1" x14ac:dyDescent="0.25">
      <c r="A671" s="201" t="s">
        <v>114</v>
      </c>
      <c r="B671" s="201"/>
      <c r="C671" s="202">
        <v>2.387</v>
      </c>
      <c r="D671" s="201">
        <v>3.55</v>
      </c>
      <c r="E671" s="202">
        <f t="shared" si="58"/>
        <v>1.4872224549643904</v>
      </c>
      <c r="F671" s="202"/>
      <c r="G671" s="202">
        <v>2.133</v>
      </c>
      <c r="H671" s="202">
        <v>50609</v>
      </c>
      <c r="I671" s="202">
        <v>80</v>
      </c>
      <c r="J671" s="202">
        <v>1.3151999999999999</v>
      </c>
      <c r="K671" s="202">
        <v>0.25</v>
      </c>
      <c r="L671" s="202">
        <v>6.2700000000000006E-2</v>
      </c>
      <c r="M671" s="202">
        <v>5.75</v>
      </c>
      <c r="N671" s="202">
        <v>5.75</v>
      </c>
      <c r="O671" s="202">
        <v>7.3079999999999998</v>
      </c>
      <c r="P671" s="202">
        <v>81</v>
      </c>
      <c r="Q671" s="202">
        <v>81</v>
      </c>
      <c r="R671" s="202">
        <v>117</v>
      </c>
      <c r="S671" s="202">
        <v>2.1</v>
      </c>
      <c r="T671" s="202">
        <v>2.1</v>
      </c>
      <c r="U671" s="202">
        <v>2.1040000000000001</v>
      </c>
      <c r="V671" s="202">
        <v>15</v>
      </c>
      <c r="W671" s="202">
        <v>15</v>
      </c>
      <c r="X671" s="202">
        <v>126.9</v>
      </c>
      <c r="Y671" s="202">
        <v>-0.21199999999999999</v>
      </c>
      <c r="Z671" s="202">
        <v>-0.21199999999999999</v>
      </c>
      <c r="AA671" s="202">
        <v>-0.156</v>
      </c>
      <c r="AB671" s="202" t="s">
        <v>50</v>
      </c>
      <c r="AC671" s="202">
        <v>42.08</v>
      </c>
      <c r="AD671" s="202">
        <v>4.9578486170417476E-6</v>
      </c>
      <c r="AE671" s="202">
        <v>0.14199999999999999</v>
      </c>
      <c r="AF671" s="202">
        <v>4.03</v>
      </c>
      <c r="AG671" s="202">
        <v>4.5</v>
      </c>
      <c r="AH671" s="208">
        <v>7.3299999999999998E-16</v>
      </c>
      <c r="AI671" s="205"/>
      <c r="AJ671" s="209">
        <f t="shared" si="59"/>
        <v>0</v>
      </c>
      <c r="AN671"/>
      <c r="AO671"/>
    </row>
    <row r="672" spans="1:41" s="207" customFormat="1" x14ac:dyDescent="0.25">
      <c r="A672" s="201" t="s">
        <v>114</v>
      </c>
      <c r="B672" s="201"/>
      <c r="C672" s="202">
        <v>2.387</v>
      </c>
      <c r="D672" s="201">
        <v>3.71</v>
      </c>
      <c r="E672" s="202">
        <f t="shared" si="58"/>
        <v>1.5542521994134897</v>
      </c>
      <c r="F672" s="202"/>
      <c r="G672" s="202">
        <v>2.133</v>
      </c>
      <c r="H672" s="202">
        <v>50609</v>
      </c>
      <c r="I672" s="202">
        <v>80</v>
      </c>
      <c r="J672" s="202">
        <v>1.3151999999999999</v>
      </c>
      <c r="K672" s="202">
        <v>0.25</v>
      </c>
      <c r="L672" s="202">
        <v>6.2700000000000006E-2</v>
      </c>
      <c r="M672" s="202">
        <v>5.75</v>
      </c>
      <c r="N672" s="202">
        <v>5.75</v>
      </c>
      <c r="O672" s="202">
        <v>7.3079999999999998</v>
      </c>
      <c r="P672" s="202">
        <v>81</v>
      </c>
      <c r="Q672" s="202">
        <v>81</v>
      </c>
      <c r="R672" s="202">
        <v>117</v>
      </c>
      <c r="S672" s="202">
        <v>2.1</v>
      </c>
      <c r="T672" s="202">
        <v>2.1</v>
      </c>
      <c r="U672" s="202">
        <v>2.1040000000000001</v>
      </c>
      <c r="V672" s="202">
        <v>15</v>
      </c>
      <c r="W672" s="202">
        <v>15</v>
      </c>
      <c r="X672" s="202">
        <v>126.9</v>
      </c>
      <c r="Y672" s="202">
        <v>-0.21199999999999999</v>
      </c>
      <c r="Z672" s="202">
        <v>-0.21199999999999999</v>
      </c>
      <c r="AA672" s="202">
        <v>-0.156</v>
      </c>
      <c r="AB672" s="202" t="s">
        <v>51</v>
      </c>
      <c r="AC672" s="202">
        <v>44.1</v>
      </c>
      <c r="AD672" s="202">
        <v>4.5187843755253608E-6</v>
      </c>
      <c r="AE672" s="202">
        <v>0.152</v>
      </c>
      <c r="AF672" s="202">
        <v>4.16</v>
      </c>
      <c r="AG672" s="202">
        <v>4.3</v>
      </c>
      <c r="AH672" s="208">
        <v>4.3000000000000002E-17</v>
      </c>
      <c r="AI672" s="205"/>
      <c r="AJ672" s="209">
        <f t="shared" si="59"/>
        <v>0</v>
      </c>
      <c r="AN672"/>
      <c r="AO672"/>
    </row>
    <row r="673" spans="1:41" s="207" customFormat="1" x14ac:dyDescent="0.25">
      <c r="A673" s="201" t="s">
        <v>114</v>
      </c>
      <c r="B673" s="201"/>
      <c r="C673" s="202">
        <v>2.387</v>
      </c>
      <c r="D673" s="201"/>
      <c r="E673" s="202">
        <f t="shared" si="58"/>
        <v>0</v>
      </c>
      <c r="F673" s="202"/>
      <c r="G673" s="202">
        <v>2.133</v>
      </c>
      <c r="H673" s="202">
        <v>50609</v>
      </c>
      <c r="I673" s="202">
        <v>80</v>
      </c>
      <c r="J673" s="202">
        <v>1.3151999999999999</v>
      </c>
      <c r="K673" s="202">
        <v>0.25</v>
      </c>
      <c r="L673" s="202">
        <v>6.2700000000000006E-2</v>
      </c>
      <c r="M673" s="202">
        <v>5.75</v>
      </c>
      <c r="N673" s="202">
        <v>5.75</v>
      </c>
      <c r="O673" s="202">
        <v>7.3079999999999998</v>
      </c>
      <c r="P673" s="202">
        <v>81</v>
      </c>
      <c r="Q673" s="202">
        <v>81</v>
      </c>
      <c r="R673" s="202">
        <v>117</v>
      </c>
      <c r="S673" s="202">
        <v>2.1</v>
      </c>
      <c r="T673" s="202">
        <v>2.1</v>
      </c>
      <c r="U673" s="202">
        <v>2.1040000000000001</v>
      </c>
      <c r="V673" s="202">
        <v>15</v>
      </c>
      <c r="W673" s="202">
        <v>15</v>
      </c>
      <c r="X673" s="202">
        <v>126.9</v>
      </c>
      <c r="Y673" s="202">
        <v>-0.21199999999999999</v>
      </c>
      <c r="Z673" s="202">
        <v>-0.21199999999999999</v>
      </c>
      <c r="AA673" s="202">
        <v>-0.156</v>
      </c>
      <c r="AB673" s="202" t="s">
        <v>52</v>
      </c>
      <c r="AC673" s="202">
        <v>58.12</v>
      </c>
      <c r="AD673" s="202">
        <v>2.9135357642312415E-6</v>
      </c>
      <c r="AE673" s="202">
        <v>0.2</v>
      </c>
      <c r="AF673" s="202">
        <v>4.5199999999999996</v>
      </c>
      <c r="AG673" s="202">
        <v>4.5</v>
      </c>
      <c r="AH673" s="204"/>
      <c r="AI673" s="205"/>
      <c r="AJ673" s="209">
        <f t="shared" si="59"/>
        <v>0</v>
      </c>
      <c r="AN673"/>
      <c r="AO673"/>
    </row>
    <row r="674" spans="1:41" s="207" customFormat="1" x14ac:dyDescent="0.25">
      <c r="A674" s="201" t="s">
        <v>114</v>
      </c>
      <c r="B674" s="201"/>
      <c r="C674" s="202">
        <v>2.387</v>
      </c>
      <c r="D674" s="202"/>
      <c r="E674" s="202">
        <f t="shared" si="58"/>
        <v>0</v>
      </c>
      <c r="F674" s="202"/>
      <c r="G674" s="202">
        <v>2.133</v>
      </c>
      <c r="H674" s="202">
        <v>50609</v>
      </c>
      <c r="I674" s="202">
        <v>80</v>
      </c>
      <c r="J674" s="202">
        <v>1.3151999999999999</v>
      </c>
      <c r="K674" s="202">
        <v>0.25</v>
      </c>
      <c r="L674" s="202">
        <v>6.2700000000000006E-2</v>
      </c>
      <c r="M674" s="202">
        <v>5.75</v>
      </c>
      <c r="N674" s="202">
        <v>5.75</v>
      </c>
      <c r="O674" s="202">
        <v>7.3079999999999998</v>
      </c>
      <c r="P674" s="202">
        <v>81</v>
      </c>
      <c r="Q674" s="202">
        <v>81</v>
      </c>
      <c r="R674" s="202">
        <v>117</v>
      </c>
      <c r="S674" s="202">
        <v>2.1</v>
      </c>
      <c r="T674" s="202">
        <v>2.1</v>
      </c>
      <c r="U674" s="202">
        <v>2.1040000000000001</v>
      </c>
      <c r="V674" s="202">
        <v>15</v>
      </c>
      <c r="W674" s="202">
        <v>15</v>
      </c>
      <c r="X674" s="202">
        <v>126.9</v>
      </c>
      <c r="Y674" s="202">
        <v>-0.21199999999999999</v>
      </c>
      <c r="Z674" s="202">
        <v>-0.21199999999999999</v>
      </c>
      <c r="AA674" s="202">
        <v>-0.156</v>
      </c>
      <c r="AB674" s="202" t="s">
        <v>58</v>
      </c>
      <c r="AC674" s="202">
        <v>58.12</v>
      </c>
      <c r="AD674" s="202">
        <v>3.1459786150702568E-6</v>
      </c>
      <c r="AE674" s="202">
        <v>0.183</v>
      </c>
      <c r="AF674" s="202">
        <v>4.8</v>
      </c>
      <c r="AG674" s="202">
        <v>4.42</v>
      </c>
      <c r="AH674" s="204"/>
      <c r="AI674" s="205"/>
      <c r="AJ674" s="209">
        <f t="shared" si="59"/>
        <v>0</v>
      </c>
      <c r="AN674"/>
      <c r="AO674"/>
    </row>
    <row r="1048576" spans="1:2" x14ac:dyDescent="0.35">
      <c r="A1048576" s="40" t="s">
        <v>65</v>
      </c>
      <c r="B1048576" s="40"/>
    </row>
  </sheetData>
  <mergeCells count="8">
    <mergeCell ref="AS2:AS4"/>
    <mergeCell ref="AT2:AT4"/>
    <mergeCell ref="AU2:AU4"/>
    <mergeCell ref="AZ2:AZ4"/>
    <mergeCell ref="AL3:AL5"/>
    <mergeCell ref="AM3:AM5"/>
    <mergeCell ref="AN2:AN4"/>
    <mergeCell ref="AO2:AO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00D-3634-4615-ACCA-8107AE6ADBF0}">
  <dimension ref="A1:AW1048576"/>
  <sheetViews>
    <sheetView zoomScale="40" zoomScaleNormal="4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J2" sqref="J2:L554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5" style="38" bestFit="1" customWidth="1"/>
    <col min="10" max="12" width="22.125" style="38" bestFit="1" customWidth="1"/>
    <col min="13" max="14" width="17.625" style="38" bestFit="1" customWidth="1"/>
    <col min="15" max="15" width="20.625" style="38" bestFit="1" customWidth="1"/>
    <col min="16" max="18" width="22" style="38" bestFit="1" customWidth="1"/>
    <col min="19" max="21" width="20.125" style="38" bestFit="1" customWidth="1"/>
    <col min="22" max="24" width="20.125" style="38" customWidth="1"/>
    <col min="25" max="25" width="13.625" style="38" bestFit="1" customWidth="1"/>
    <col min="26" max="27" width="13.625" style="38" customWidth="1"/>
    <col min="28" max="28" width="17.5" style="38" bestFit="1" customWidth="1"/>
    <col min="29" max="29" width="37" style="38" bestFit="1" customWidth="1"/>
    <col min="30" max="30" width="40" style="38" bestFit="1" customWidth="1"/>
    <col min="31" max="31" width="13.375" style="123" bestFit="1" customWidth="1"/>
    <col min="32" max="32" width="13.5" style="38" bestFit="1" customWidth="1"/>
    <col min="33" max="33" width="17.375" style="38" bestFit="1" customWidth="1"/>
    <col min="42" max="42" width="14.125" bestFit="1" customWidth="1"/>
    <col min="43" max="43" width="11.625" bestFit="1" customWidth="1"/>
    <col min="47" max="47" width="12.625" bestFit="1" customWidth="1"/>
    <col min="48" max="48" width="32.375" bestFit="1" customWidth="1"/>
    <col min="49" max="49" width="32.625" bestFit="1" customWidth="1"/>
  </cols>
  <sheetData>
    <row r="1" spans="1:49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15</v>
      </c>
      <c r="K1" s="41" t="s">
        <v>16</v>
      </c>
      <c r="L1" s="41" t="s">
        <v>17</v>
      </c>
      <c r="M1" s="41" t="s">
        <v>18</v>
      </c>
      <c r="N1" s="41" t="s">
        <v>18</v>
      </c>
      <c r="O1" s="41" t="s">
        <v>20</v>
      </c>
      <c r="P1" s="41" t="s">
        <v>21</v>
      </c>
      <c r="Q1" s="41" t="s">
        <v>22</v>
      </c>
      <c r="R1" s="41" t="s">
        <v>23</v>
      </c>
      <c r="S1" s="41" t="s">
        <v>24</v>
      </c>
      <c r="T1" s="41" t="s">
        <v>25</v>
      </c>
      <c r="U1" s="41" t="s">
        <v>26</v>
      </c>
      <c r="V1" s="41" t="s">
        <v>27</v>
      </c>
      <c r="W1" s="41" t="s">
        <v>28</v>
      </c>
      <c r="X1" s="41" t="s">
        <v>29</v>
      </c>
      <c r="Y1" s="41" t="s">
        <v>30</v>
      </c>
      <c r="Z1" s="41" t="s">
        <v>31</v>
      </c>
      <c r="AA1" s="41" t="s">
        <v>32</v>
      </c>
      <c r="AB1" s="41" t="s">
        <v>33</v>
      </c>
      <c r="AC1" s="41" t="s">
        <v>34</v>
      </c>
      <c r="AD1" s="41" t="s">
        <v>35</v>
      </c>
      <c r="AE1" s="124" t="s">
        <v>36</v>
      </c>
      <c r="AF1" s="43" t="s">
        <v>37</v>
      </c>
      <c r="AG1" s="43" t="s">
        <v>38</v>
      </c>
    </row>
    <row r="2" spans="1:49" x14ac:dyDescent="0.2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5.75</v>
      </c>
      <c r="K2" s="27">
        <v>5.75</v>
      </c>
      <c r="L2" s="27">
        <v>5.75</v>
      </c>
      <c r="M2" s="27">
        <v>81</v>
      </c>
      <c r="N2" s="27">
        <v>81</v>
      </c>
      <c r="O2" s="27">
        <v>81</v>
      </c>
      <c r="P2" s="27">
        <v>2.1</v>
      </c>
      <c r="Q2" s="27">
        <v>2.1</v>
      </c>
      <c r="R2" s="27">
        <v>2.1</v>
      </c>
      <c r="S2" s="27">
        <v>15</v>
      </c>
      <c r="T2" s="27">
        <v>15</v>
      </c>
      <c r="U2" s="27">
        <v>15</v>
      </c>
      <c r="V2" s="27">
        <v>-0.10009999999999999</v>
      </c>
      <c r="W2" s="27">
        <v>-0.10009999999999999</v>
      </c>
      <c r="X2" s="27">
        <v>-0.10009999999999999</v>
      </c>
      <c r="Y2" s="27" t="s">
        <v>42</v>
      </c>
      <c r="Z2" s="27">
        <v>4.0019999999999998</v>
      </c>
      <c r="AA2" s="85">
        <v>1.213598928416634E-4</v>
      </c>
      <c r="AB2" s="27">
        <v>-0.39</v>
      </c>
      <c r="AC2" s="27">
        <v>2.66</v>
      </c>
      <c r="AD2" s="27">
        <v>2.6</v>
      </c>
      <c r="AE2" s="118">
        <v>5.9999999999999995E-8</v>
      </c>
      <c r="AF2" s="28"/>
      <c r="AG2" s="29"/>
      <c r="AP2" s="319"/>
      <c r="AQ2" s="319"/>
      <c r="AR2" s="319"/>
      <c r="AW2" s="320"/>
    </row>
    <row r="3" spans="1:49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5.75</v>
      </c>
      <c r="K3" s="27">
        <v>5.75</v>
      </c>
      <c r="L3" s="27">
        <v>5.75</v>
      </c>
      <c r="M3" s="27">
        <v>81</v>
      </c>
      <c r="N3" s="27">
        <v>81</v>
      </c>
      <c r="O3" s="27">
        <v>81</v>
      </c>
      <c r="P3" s="27">
        <v>2.1</v>
      </c>
      <c r="Q3" s="27">
        <v>2.1</v>
      </c>
      <c r="R3" s="27">
        <v>2.1</v>
      </c>
      <c r="S3" s="27">
        <v>15</v>
      </c>
      <c r="T3" s="27">
        <v>15</v>
      </c>
      <c r="U3" s="27">
        <v>15</v>
      </c>
      <c r="V3" s="27">
        <v>-0.10009999999999999</v>
      </c>
      <c r="W3" s="27">
        <v>-0.10009999999999999</v>
      </c>
      <c r="X3" s="27">
        <v>-0.10009999999999999</v>
      </c>
      <c r="Y3" s="27" t="s">
        <v>43</v>
      </c>
      <c r="Z3" s="27">
        <v>2.0099999999999998</v>
      </c>
      <c r="AA3" s="85">
        <v>1.0828692705685033E-4</v>
      </c>
      <c r="AB3" s="27">
        <v>-0.217</v>
      </c>
      <c r="AC3" s="27">
        <v>3.13</v>
      </c>
      <c r="AD3" s="27">
        <v>2.89</v>
      </c>
      <c r="AE3" s="118">
        <v>1.6999999999999999E-9</v>
      </c>
      <c r="AF3" s="28"/>
      <c r="AG3" s="29"/>
      <c r="AP3" s="319"/>
      <c r="AQ3" s="319"/>
      <c r="AR3" s="319"/>
      <c r="AW3" s="320"/>
    </row>
    <row r="4" spans="1:49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5.75</v>
      </c>
      <c r="K4" s="27">
        <v>5.75</v>
      </c>
      <c r="L4" s="27">
        <v>5.75</v>
      </c>
      <c r="M4" s="27">
        <v>81</v>
      </c>
      <c r="N4" s="27">
        <v>81</v>
      </c>
      <c r="O4" s="27">
        <v>81</v>
      </c>
      <c r="P4" s="27">
        <v>2.1</v>
      </c>
      <c r="Q4" s="27">
        <v>2.1</v>
      </c>
      <c r="R4" s="27">
        <v>2.1</v>
      </c>
      <c r="S4" s="27">
        <v>15</v>
      </c>
      <c r="T4" s="27">
        <v>15</v>
      </c>
      <c r="U4" s="27">
        <v>15</v>
      </c>
      <c r="V4" s="27">
        <v>-0.10009999999999999</v>
      </c>
      <c r="W4" s="27">
        <v>-0.10009999999999999</v>
      </c>
      <c r="X4" s="27">
        <v>-0.10009999999999999</v>
      </c>
      <c r="Y4" s="27" t="s">
        <v>44</v>
      </c>
      <c r="Z4" s="27">
        <v>31.998999999999999</v>
      </c>
      <c r="AA4" s="85">
        <v>1.5402755908922099E-5</v>
      </c>
      <c r="AB4" s="27">
        <v>2.1999999999999999E-2</v>
      </c>
      <c r="AC4" s="27">
        <v>2.94</v>
      </c>
      <c r="AD4" s="27">
        <v>3.46</v>
      </c>
      <c r="AE4" s="118"/>
      <c r="AF4" s="28"/>
      <c r="AG4" s="29"/>
      <c r="AP4" s="319"/>
      <c r="AQ4" s="319"/>
      <c r="AR4" s="319"/>
      <c r="AW4" s="320"/>
    </row>
    <row r="5" spans="1:49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5.75</v>
      </c>
      <c r="K5" s="27">
        <v>5.75</v>
      </c>
      <c r="L5" s="27">
        <v>5.75</v>
      </c>
      <c r="M5" s="27">
        <v>81</v>
      </c>
      <c r="N5" s="27">
        <v>81</v>
      </c>
      <c r="O5" s="27">
        <v>81</v>
      </c>
      <c r="P5" s="27">
        <v>2.1</v>
      </c>
      <c r="Q5" s="27">
        <v>2.1</v>
      </c>
      <c r="R5" s="27">
        <v>2.1</v>
      </c>
      <c r="S5" s="27">
        <v>15</v>
      </c>
      <c r="T5" s="27">
        <v>15</v>
      </c>
      <c r="U5" s="27">
        <v>15</v>
      </c>
      <c r="V5" s="27">
        <v>-0.10009999999999999</v>
      </c>
      <c r="W5" s="27">
        <v>-0.10009999999999999</v>
      </c>
      <c r="X5" s="27">
        <v>-0.10009999999999999</v>
      </c>
      <c r="Y5" s="27" t="s">
        <v>45</v>
      </c>
      <c r="Z5" s="27">
        <v>44.01</v>
      </c>
      <c r="AA5" s="85">
        <v>8.9625087063364713E-6</v>
      </c>
      <c r="AB5" s="27">
        <v>0.22500000000000001</v>
      </c>
      <c r="AC5" s="27">
        <v>3.24</v>
      </c>
      <c r="AD5" s="27">
        <v>3.3</v>
      </c>
      <c r="AE5" s="118"/>
      <c r="AF5" s="28"/>
      <c r="AG5" s="29"/>
    </row>
    <row r="6" spans="1:49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5.75</v>
      </c>
      <c r="K6" s="27">
        <v>5.75</v>
      </c>
      <c r="L6" s="27">
        <v>5.75</v>
      </c>
      <c r="M6" s="27">
        <v>81</v>
      </c>
      <c r="N6" s="27">
        <v>81</v>
      </c>
      <c r="O6" s="27">
        <v>81</v>
      </c>
      <c r="P6" s="27">
        <v>2.1</v>
      </c>
      <c r="Q6" s="27">
        <v>2.1</v>
      </c>
      <c r="R6" s="27">
        <v>2.1</v>
      </c>
      <c r="S6" s="27">
        <v>15</v>
      </c>
      <c r="T6" s="27">
        <v>15</v>
      </c>
      <c r="U6" s="27">
        <v>15</v>
      </c>
      <c r="V6" s="27">
        <v>-0.10009999999999999</v>
      </c>
      <c r="W6" s="27">
        <v>-0.10009999999999999</v>
      </c>
      <c r="X6" s="27">
        <v>-0.10009999999999999</v>
      </c>
      <c r="Y6" s="27" t="s">
        <v>46</v>
      </c>
      <c r="Z6" s="27">
        <v>28</v>
      </c>
      <c r="AA6" s="85">
        <v>1.4859953853764374E-5</v>
      </c>
      <c r="AB6" s="27">
        <v>3.6999999999999998E-2</v>
      </c>
      <c r="AC6" s="27">
        <v>3.13</v>
      </c>
      <c r="AD6" s="27">
        <v>3.64</v>
      </c>
      <c r="AE6" s="118"/>
      <c r="AF6" s="28"/>
      <c r="AG6" s="29"/>
    </row>
    <row r="7" spans="1:49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5.75</v>
      </c>
      <c r="K7" s="27">
        <v>5.75</v>
      </c>
      <c r="L7" s="27">
        <v>5.75</v>
      </c>
      <c r="M7" s="27">
        <v>81</v>
      </c>
      <c r="N7" s="27">
        <v>81</v>
      </c>
      <c r="O7" s="27">
        <v>81</v>
      </c>
      <c r="P7" s="27">
        <v>2.1</v>
      </c>
      <c r="Q7" s="27">
        <v>2.1</v>
      </c>
      <c r="R7" s="27">
        <v>2.1</v>
      </c>
      <c r="S7" s="27">
        <v>15</v>
      </c>
      <c r="T7" s="27">
        <v>15</v>
      </c>
      <c r="U7" s="27">
        <v>15</v>
      </c>
      <c r="V7" s="27">
        <v>-0.10009999999999999</v>
      </c>
      <c r="W7" s="27">
        <v>-0.10009999999999999</v>
      </c>
      <c r="X7" s="27">
        <v>-0.10009999999999999</v>
      </c>
      <c r="Y7" s="27" t="s">
        <v>47</v>
      </c>
      <c r="Z7" s="27">
        <v>16.04</v>
      </c>
      <c r="AA7" s="85">
        <v>1.6328551327402565E-5</v>
      </c>
      <c r="AB7" s="27">
        <v>1.0999999999999999E-2</v>
      </c>
      <c r="AC7" s="27">
        <v>3.25</v>
      </c>
      <c r="AD7" s="27">
        <v>3.8</v>
      </c>
      <c r="AE7" s="118">
        <v>2.6000000000000001E-9</v>
      </c>
      <c r="AF7" s="28"/>
      <c r="AG7" s="29"/>
      <c r="AR7" s="44"/>
      <c r="AS7" s="44"/>
    </row>
    <row r="8" spans="1:49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5.75</v>
      </c>
      <c r="K8" s="27">
        <v>5.75</v>
      </c>
      <c r="L8" s="27">
        <v>5.75</v>
      </c>
      <c r="M8" s="27">
        <v>81</v>
      </c>
      <c r="N8" s="27">
        <v>81</v>
      </c>
      <c r="O8" s="27">
        <v>81</v>
      </c>
      <c r="P8" s="27">
        <v>2.1</v>
      </c>
      <c r="Q8" s="27">
        <v>2.1</v>
      </c>
      <c r="R8" s="27">
        <v>2.1</v>
      </c>
      <c r="S8" s="27">
        <v>15</v>
      </c>
      <c r="T8" s="27">
        <v>15</v>
      </c>
      <c r="U8" s="27">
        <v>15</v>
      </c>
      <c r="V8" s="27">
        <v>-0.10009999999999999</v>
      </c>
      <c r="W8" s="27">
        <v>-0.10009999999999999</v>
      </c>
      <c r="X8" s="27">
        <v>-0.10009999999999999</v>
      </c>
      <c r="Y8" s="27" t="s">
        <v>48</v>
      </c>
      <c r="Z8" s="27">
        <v>28.05</v>
      </c>
      <c r="AA8" s="27">
        <v>8.597859657763983E-6</v>
      </c>
      <c r="AB8" s="27">
        <v>8.6999999999999994E-2</v>
      </c>
      <c r="AC8" s="27">
        <v>3.59</v>
      </c>
      <c r="AD8" s="27">
        <v>3.9</v>
      </c>
      <c r="AE8" s="118">
        <v>5.7999999999999996E-10</v>
      </c>
      <c r="AF8" s="28"/>
      <c r="AG8" s="30"/>
    </row>
    <row r="9" spans="1:49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5.75</v>
      </c>
      <c r="K9" s="27">
        <v>5.75</v>
      </c>
      <c r="L9" s="27">
        <v>5.75</v>
      </c>
      <c r="M9" s="27">
        <v>81</v>
      </c>
      <c r="N9" s="27">
        <v>81</v>
      </c>
      <c r="O9" s="27">
        <v>81</v>
      </c>
      <c r="P9" s="27">
        <v>2.1</v>
      </c>
      <c r="Q9" s="27">
        <v>2.1</v>
      </c>
      <c r="R9" s="27">
        <v>2.1</v>
      </c>
      <c r="S9" s="27">
        <v>15</v>
      </c>
      <c r="T9" s="27">
        <v>15</v>
      </c>
      <c r="U9" s="27">
        <v>15</v>
      </c>
      <c r="V9" s="27">
        <v>-0.10009999999999999</v>
      </c>
      <c r="W9" s="27">
        <v>-0.10009999999999999</v>
      </c>
      <c r="X9" s="27">
        <v>-0.10009999999999999</v>
      </c>
      <c r="Y9" s="27" t="s">
        <v>49</v>
      </c>
      <c r="Z9" s="27">
        <v>30.07</v>
      </c>
      <c r="AA9" s="27">
        <v>7.4674534117532306E-6</v>
      </c>
      <c r="AB9" s="27">
        <v>9.9000000000000005E-2</v>
      </c>
      <c r="AC9" s="27">
        <v>3.72</v>
      </c>
      <c r="AD9" s="27">
        <v>4</v>
      </c>
      <c r="AE9" s="118">
        <v>6.3499999999999998E-10</v>
      </c>
      <c r="AF9" s="28"/>
      <c r="AG9" s="30"/>
    </row>
    <row r="10" spans="1:49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5.75</v>
      </c>
      <c r="K10" s="27">
        <v>5.75</v>
      </c>
      <c r="L10" s="27">
        <v>5.75</v>
      </c>
      <c r="M10" s="27">
        <v>81</v>
      </c>
      <c r="N10" s="27">
        <v>81</v>
      </c>
      <c r="O10" s="27">
        <v>81</v>
      </c>
      <c r="P10" s="27">
        <v>2.1</v>
      </c>
      <c r="Q10" s="27">
        <v>2.1</v>
      </c>
      <c r="R10" s="27">
        <v>2.1</v>
      </c>
      <c r="S10" s="27">
        <v>15</v>
      </c>
      <c r="T10" s="27">
        <v>15</v>
      </c>
      <c r="U10" s="27">
        <v>15</v>
      </c>
      <c r="V10" s="27">
        <v>-0.10009999999999999</v>
      </c>
      <c r="W10" s="27">
        <v>-0.10009999999999999</v>
      </c>
      <c r="X10" s="27">
        <v>-0.10009999999999999</v>
      </c>
      <c r="Y10" s="27" t="s">
        <v>50</v>
      </c>
      <c r="Z10" s="27">
        <v>42.08</v>
      </c>
      <c r="AA10" s="27">
        <v>4.9578486170417476E-6</v>
      </c>
      <c r="AB10" s="27">
        <v>0.14199999999999999</v>
      </c>
      <c r="AC10" s="27">
        <v>4.03</v>
      </c>
      <c r="AD10" s="27">
        <v>4.5</v>
      </c>
      <c r="AE10" s="118">
        <v>2.1500000000000001E-10</v>
      </c>
      <c r="AF10" s="28"/>
      <c r="AG10" s="30"/>
    </row>
    <row r="11" spans="1:49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5.75</v>
      </c>
      <c r="K11" s="27">
        <v>5.75</v>
      </c>
      <c r="L11" s="27">
        <v>5.75</v>
      </c>
      <c r="M11" s="27">
        <v>81</v>
      </c>
      <c r="N11" s="27">
        <v>81</v>
      </c>
      <c r="O11" s="27">
        <v>81</v>
      </c>
      <c r="P11" s="27">
        <v>2.1</v>
      </c>
      <c r="Q11" s="27">
        <v>2.1</v>
      </c>
      <c r="R11" s="27">
        <v>2.1</v>
      </c>
      <c r="S11" s="27">
        <v>15</v>
      </c>
      <c r="T11" s="27">
        <v>15</v>
      </c>
      <c r="U11" s="27">
        <v>15</v>
      </c>
      <c r="V11" s="27">
        <v>-0.10009999999999999</v>
      </c>
      <c r="W11" s="27">
        <v>-0.10009999999999999</v>
      </c>
      <c r="X11" s="27">
        <v>-0.10009999999999999</v>
      </c>
      <c r="Y11" s="27" t="s">
        <v>51</v>
      </c>
      <c r="Z11" s="27">
        <v>44.1</v>
      </c>
      <c r="AA11" s="27">
        <v>4.5187843755253608E-6</v>
      </c>
      <c r="AB11" s="27">
        <v>0.152</v>
      </c>
      <c r="AC11" s="27">
        <v>4.16</v>
      </c>
      <c r="AD11" s="27">
        <v>4.3</v>
      </c>
      <c r="AE11" s="118">
        <v>2.0999999999999999E-11</v>
      </c>
      <c r="AF11" s="28"/>
      <c r="AG11" s="30"/>
    </row>
    <row r="12" spans="1:49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5.75</v>
      </c>
      <c r="K12" s="27">
        <v>5.75</v>
      </c>
      <c r="L12" s="27">
        <v>5.75</v>
      </c>
      <c r="M12" s="27">
        <v>81</v>
      </c>
      <c r="N12" s="27">
        <v>81</v>
      </c>
      <c r="O12" s="27">
        <v>81</v>
      </c>
      <c r="P12" s="27">
        <v>2.1</v>
      </c>
      <c r="Q12" s="27">
        <v>2.1</v>
      </c>
      <c r="R12" s="27">
        <v>2.1</v>
      </c>
      <c r="S12" s="27">
        <v>15</v>
      </c>
      <c r="T12" s="27">
        <v>15</v>
      </c>
      <c r="U12" s="27">
        <v>15</v>
      </c>
      <c r="V12" s="27">
        <v>-0.10009999999999999</v>
      </c>
      <c r="W12" s="27">
        <v>-0.10009999999999999</v>
      </c>
      <c r="X12" s="27">
        <v>-0.10009999999999999</v>
      </c>
      <c r="Y12" s="27" t="s">
        <v>52</v>
      </c>
      <c r="Z12" s="27">
        <v>58.12</v>
      </c>
      <c r="AA12" s="27">
        <v>2.9135357642312415E-6</v>
      </c>
      <c r="AB12" s="27">
        <v>0.2</v>
      </c>
      <c r="AC12" s="27">
        <v>4.5199999999999996</v>
      </c>
      <c r="AD12" s="27">
        <v>4.5</v>
      </c>
      <c r="AE12" s="118">
        <v>1.0599999999999999E-11</v>
      </c>
      <c r="AF12" s="28"/>
      <c r="AG12" s="30"/>
    </row>
    <row r="13" spans="1:49" x14ac:dyDescent="0.25">
      <c r="A13" s="31" t="s">
        <v>57</v>
      </c>
      <c r="B13" s="31">
        <v>1.6991000000000001</v>
      </c>
      <c r="C13" s="32">
        <v>3.46</v>
      </c>
      <c r="D13" s="32">
        <v>3.45</v>
      </c>
      <c r="E13" s="79">
        <f t="shared" si="0"/>
        <v>0.99710982658959546</v>
      </c>
      <c r="F13" s="32">
        <v>1.98</v>
      </c>
      <c r="G13" s="32">
        <v>2.048</v>
      </c>
      <c r="H13" s="32">
        <v>52802.1</v>
      </c>
      <c r="I13" s="32">
        <v>74</v>
      </c>
      <c r="J13" s="32">
        <v>5.75</v>
      </c>
      <c r="K13" s="32">
        <v>5.75</v>
      </c>
      <c r="L13" s="32">
        <v>5.75</v>
      </c>
      <c r="M13" s="32">
        <v>81</v>
      </c>
      <c r="N13" s="32">
        <v>81</v>
      </c>
      <c r="O13" s="32">
        <v>81</v>
      </c>
      <c r="P13" s="32">
        <v>2.1</v>
      </c>
      <c r="Q13" s="32">
        <v>2.1</v>
      </c>
      <c r="R13" s="32">
        <v>2.1</v>
      </c>
      <c r="S13" s="32">
        <v>15</v>
      </c>
      <c r="T13" s="32">
        <v>15</v>
      </c>
      <c r="U13" s="32">
        <v>15</v>
      </c>
      <c r="V13" s="32">
        <v>-0.12</v>
      </c>
      <c r="W13" s="32">
        <v>-0.12</v>
      </c>
      <c r="X13" s="32">
        <v>-0.12</v>
      </c>
      <c r="Y13" s="32" t="s">
        <v>42</v>
      </c>
      <c r="Z13" s="32">
        <v>4.0019999999999998</v>
      </c>
      <c r="AA13" s="86">
        <v>1.213598928416634E-4</v>
      </c>
      <c r="AB13" s="32">
        <v>-0.39</v>
      </c>
      <c r="AC13" s="32">
        <v>2.66</v>
      </c>
      <c r="AD13" s="32">
        <v>2.6</v>
      </c>
      <c r="AE13" s="119">
        <v>2.2099999999999999E-8</v>
      </c>
      <c r="AF13" s="33">
        <v>5.8999999999999999E-3</v>
      </c>
      <c r="AG13" s="34">
        <f t="shared" ref="AG13:AG18" si="1">AE13*10000*(AF13)*10000000000</f>
        <v>13039</v>
      </c>
    </row>
    <row r="14" spans="1:49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5.75</v>
      </c>
      <c r="K14" s="32">
        <v>5.75</v>
      </c>
      <c r="L14" s="32">
        <v>5.75</v>
      </c>
      <c r="M14" s="32">
        <v>81</v>
      </c>
      <c r="N14" s="32">
        <v>81</v>
      </c>
      <c r="O14" s="32">
        <v>81</v>
      </c>
      <c r="P14" s="32">
        <v>2.1</v>
      </c>
      <c r="Q14" s="32">
        <v>2.1</v>
      </c>
      <c r="R14" s="32">
        <v>2.1</v>
      </c>
      <c r="S14" s="32">
        <v>15</v>
      </c>
      <c r="T14" s="32">
        <v>15</v>
      </c>
      <c r="U14" s="32">
        <v>15</v>
      </c>
      <c r="V14" s="32">
        <v>-0.12</v>
      </c>
      <c r="W14" s="32">
        <v>-0.12</v>
      </c>
      <c r="X14" s="32">
        <v>-0.12</v>
      </c>
      <c r="Y14" s="32" t="s">
        <v>43</v>
      </c>
      <c r="Z14" s="32">
        <v>2.0099999999999998</v>
      </c>
      <c r="AA14" s="86">
        <v>1.0828692705685033E-4</v>
      </c>
      <c r="AB14" s="32">
        <v>-0.217</v>
      </c>
      <c r="AC14" s="32">
        <v>3.13</v>
      </c>
      <c r="AD14" s="32">
        <v>2.89</v>
      </c>
      <c r="AE14" s="119">
        <v>1.6000000000000001E-8</v>
      </c>
      <c r="AF14" s="33">
        <v>0.01</v>
      </c>
      <c r="AG14" s="34">
        <f t="shared" si="1"/>
        <v>16000.000000000002</v>
      </c>
    </row>
    <row r="15" spans="1:49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5.75</v>
      </c>
      <c r="K15" s="32">
        <v>5.75</v>
      </c>
      <c r="L15" s="32">
        <v>5.75</v>
      </c>
      <c r="M15" s="32">
        <v>81</v>
      </c>
      <c r="N15" s="32">
        <v>81</v>
      </c>
      <c r="O15" s="32">
        <v>81</v>
      </c>
      <c r="P15" s="32">
        <v>2.1</v>
      </c>
      <c r="Q15" s="32">
        <v>2.1</v>
      </c>
      <c r="R15" s="32">
        <v>2.1</v>
      </c>
      <c r="S15" s="32">
        <v>15</v>
      </c>
      <c r="T15" s="32">
        <v>15</v>
      </c>
      <c r="U15" s="32">
        <v>15</v>
      </c>
      <c r="V15" s="32">
        <v>-0.12</v>
      </c>
      <c r="W15" s="32">
        <v>-0.12</v>
      </c>
      <c r="X15" s="32">
        <v>-0.12</v>
      </c>
      <c r="Y15" s="32" t="s">
        <v>44</v>
      </c>
      <c r="Z15" s="32">
        <v>31.998999999999999</v>
      </c>
      <c r="AA15" s="86">
        <v>1.5402755908922099E-5</v>
      </c>
      <c r="AB15" s="32">
        <v>2.1999999999999999E-2</v>
      </c>
      <c r="AC15" s="32">
        <v>2.94</v>
      </c>
      <c r="AD15" s="32">
        <v>3.46</v>
      </c>
      <c r="AE15" s="119">
        <v>1.0000000000000001E-9</v>
      </c>
      <c r="AF15" s="33">
        <v>4.7600000000000003E-2</v>
      </c>
      <c r="AG15" s="34">
        <f t="shared" si="1"/>
        <v>4760.0000000000009</v>
      </c>
    </row>
    <row r="16" spans="1:49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5.75</v>
      </c>
      <c r="K16" s="32">
        <v>5.75</v>
      </c>
      <c r="L16" s="32">
        <v>5.75</v>
      </c>
      <c r="M16" s="32">
        <v>81</v>
      </c>
      <c r="N16" s="32">
        <v>81</v>
      </c>
      <c r="O16" s="32">
        <v>81</v>
      </c>
      <c r="P16" s="32">
        <v>2.1</v>
      </c>
      <c r="Q16" s="32">
        <v>2.1</v>
      </c>
      <c r="R16" s="32">
        <v>2.1</v>
      </c>
      <c r="S16" s="32">
        <v>15</v>
      </c>
      <c r="T16" s="32">
        <v>15</v>
      </c>
      <c r="U16" s="32">
        <v>15</v>
      </c>
      <c r="V16" s="32">
        <v>-0.12</v>
      </c>
      <c r="W16" s="32">
        <v>-0.12</v>
      </c>
      <c r="X16" s="32">
        <v>-0.12</v>
      </c>
      <c r="Y16" s="32" t="s">
        <v>45</v>
      </c>
      <c r="Z16" s="32">
        <v>44.01</v>
      </c>
      <c r="AA16" s="86">
        <v>8.9625087063364713E-6</v>
      </c>
      <c r="AB16" s="32">
        <v>0.22500000000000001</v>
      </c>
      <c r="AC16" s="32">
        <v>3.24</v>
      </c>
      <c r="AD16" s="32">
        <v>3.3</v>
      </c>
      <c r="AE16" s="119">
        <v>5.0000000000000003E-10</v>
      </c>
      <c r="AF16" s="33">
        <v>0.218</v>
      </c>
      <c r="AG16" s="34">
        <f t="shared" si="1"/>
        <v>10900.000000000002</v>
      </c>
    </row>
    <row r="17" spans="1:45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5.75</v>
      </c>
      <c r="K17" s="32">
        <v>5.75</v>
      </c>
      <c r="L17" s="32">
        <v>5.75</v>
      </c>
      <c r="M17" s="32">
        <v>81</v>
      </c>
      <c r="N17" s="32">
        <v>81</v>
      </c>
      <c r="O17" s="32">
        <v>81</v>
      </c>
      <c r="P17" s="32">
        <v>2.1</v>
      </c>
      <c r="Q17" s="32">
        <v>2.1</v>
      </c>
      <c r="R17" s="32">
        <v>2.1</v>
      </c>
      <c r="S17" s="32">
        <v>15</v>
      </c>
      <c r="T17" s="32">
        <v>15</v>
      </c>
      <c r="U17" s="32">
        <v>15</v>
      </c>
      <c r="V17" s="32">
        <v>-0.12</v>
      </c>
      <c r="W17" s="32">
        <v>-0.12</v>
      </c>
      <c r="X17" s="32">
        <v>-0.12</v>
      </c>
      <c r="Y17" s="32" t="s">
        <v>46</v>
      </c>
      <c r="Z17" s="32">
        <v>28</v>
      </c>
      <c r="AA17" s="86">
        <v>1.4859953853764374E-5</v>
      </c>
      <c r="AB17" s="32">
        <v>3.6999999999999998E-2</v>
      </c>
      <c r="AC17" s="32">
        <v>3.13</v>
      </c>
      <c r="AD17" s="32">
        <v>3.64</v>
      </c>
      <c r="AE17" s="119">
        <v>2.7E-10</v>
      </c>
      <c r="AF17" s="33">
        <v>4.3299999999999998E-2</v>
      </c>
      <c r="AG17" s="34">
        <f t="shared" si="1"/>
        <v>1169.0999999999999</v>
      </c>
    </row>
    <row r="18" spans="1:45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5.75</v>
      </c>
      <c r="K18" s="32">
        <v>5.75</v>
      </c>
      <c r="L18" s="32">
        <v>5.75</v>
      </c>
      <c r="M18" s="32">
        <v>81</v>
      </c>
      <c r="N18" s="32">
        <v>81</v>
      </c>
      <c r="O18" s="32">
        <v>81</v>
      </c>
      <c r="P18" s="32">
        <v>2.1</v>
      </c>
      <c r="Q18" s="32">
        <v>2.1</v>
      </c>
      <c r="R18" s="32">
        <v>2.1</v>
      </c>
      <c r="S18" s="32">
        <v>15</v>
      </c>
      <c r="T18" s="32">
        <v>15</v>
      </c>
      <c r="U18" s="32">
        <v>15</v>
      </c>
      <c r="V18" s="32">
        <v>-0.12</v>
      </c>
      <c r="W18" s="32">
        <v>-0.12</v>
      </c>
      <c r="X18" s="32">
        <v>-0.12</v>
      </c>
      <c r="Y18" s="32" t="s">
        <v>47</v>
      </c>
      <c r="Z18" s="32">
        <v>16.04</v>
      </c>
      <c r="AA18" s="86">
        <v>1.6328551327402565E-5</v>
      </c>
      <c r="AB18" s="32">
        <v>1.0999999999999999E-2</v>
      </c>
      <c r="AC18" s="32">
        <v>3.25</v>
      </c>
      <c r="AD18" s="32">
        <v>3.8</v>
      </c>
      <c r="AE18" s="119">
        <v>5.6999999999999997E-11</v>
      </c>
      <c r="AF18" s="33">
        <v>0.14099999999999999</v>
      </c>
      <c r="AG18" s="34">
        <f t="shared" si="1"/>
        <v>803.69999999999982</v>
      </c>
    </row>
    <row r="19" spans="1:45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5.75</v>
      </c>
      <c r="K19" s="32">
        <v>5.75</v>
      </c>
      <c r="L19" s="32">
        <v>5.75</v>
      </c>
      <c r="M19" s="32">
        <v>81</v>
      </c>
      <c r="N19" s="32">
        <v>81</v>
      </c>
      <c r="O19" s="32">
        <v>81</v>
      </c>
      <c r="P19" s="32">
        <v>2.1</v>
      </c>
      <c r="Q19" s="32">
        <v>2.1</v>
      </c>
      <c r="R19" s="32">
        <v>2.1</v>
      </c>
      <c r="S19" s="32">
        <v>15</v>
      </c>
      <c r="T19" s="32">
        <v>15</v>
      </c>
      <c r="U19" s="32">
        <v>15</v>
      </c>
      <c r="V19" s="32">
        <v>-0.12</v>
      </c>
      <c r="W19" s="32">
        <v>-0.12</v>
      </c>
      <c r="X19" s="32">
        <v>-0.12</v>
      </c>
      <c r="Y19" s="32" t="s">
        <v>48</v>
      </c>
      <c r="Z19" s="32">
        <v>28.05</v>
      </c>
      <c r="AA19" s="32">
        <v>8.597859657763983E-6</v>
      </c>
      <c r="AB19" s="32">
        <v>8.6999999999999994E-2</v>
      </c>
      <c r="AC19" s="32">
        <v>3.59</v>
      </c>
      <c r="AD19" s="32">
        <v>3.9</v>
      </c>
      <c r="AE19" s="119">
        <v>1.6E-11</v>
      </c>
      <c r="AF19" s="33"/>
      <c r="AG19" s="35"/>
      <c r="AP19" s="44"/>
      <c r="AQ19" s="44"/>
      <c r="AR19" s="44"/>
      <c r="AS19" s="44"/>
    </row>
    <row r="20" spans="1:45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5.75</v>
      </c>
      <c r="K20" s="32">
        <v>5.75</v>
      </c>
      <c r="L20" s="32">
        <v>5.75</v>
      </c>
      <c r="M20" s="32">
        <v>81</v>
      </c>
      <c r="N20" s="32">
        <v>81</v>
      </c>
      <c r="O20" s="32">
        <v>81</v>
      </c>
      <c r="P20" s="32">
        <v>2.1</v>
      </c>
      <c r="Q20" s="32">
        <v>2.1</v>
      </c>
      <c r="R20" s="32">
        <v>2.1</v>
      </c>
      <c r="S20" s="32">
        <v>15</v>
      </c>
      <c r="T20" s="32">
        <v>15</v>
      </c>
      <c r="U20" s="32">
        <v>15</v>
      </c>
      <c r="V20" s="32">
        <v>-0.12</v>
      </c>
      <c r="W20" s="32">
        <v>-0.12</v>
      </c>
      <c r="X20" s="32">
        <v>-0.12</v>
      </c>
      <c r="Y20" s="32" t="s">
        <v>49</v>
      </c>
      <c r="Z20" s="32">
        <v>30.07</v>
      </c>
      <c r="AA20" s="32">
        <v>7.4674534117532306E-6</v>
      </c>
      <c r="AB20" s="32">
        <v>9.9000000000000005E-2</v>
      </c>
      <c r="AC20" s="32">
        <v>3.72</v>
      </c>
      <c r="AD20" s="32">
        <v>4</v>
      </c>
      <c r="AE20" s="119">
        <v>8.3099999999999999E-12</v>
      </c>
      <c r="AF20" s="33"/>
      <c r="AG20" s="35"/>
    </row>
    <row r="21" spans="1:45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5.75</v>
      </c>
      <c r="K21" s="32">
        <v>5.75</v>
      </c>
      <c r="L21" s="32">
        <v>5.75</v>
      </c>
      <c r="M21" s="32">
        <v>81</v>
      </c>
      <c r="N21" s="32">
        <v>81</v>
      </c>
      <c r="O21" s="32">
        <v>81</v>
      </c>
      <c r="P21" s="32">
        <v>2.1</v>
      </c>
      <c r="Q21" s="32">
        <v>2.1</v>
      </c>
      <c r="R21" s="32">
        <v>2.1</v>
      </c>
      <c r="S21" s="32">
        <v>15</v>
      </c>
      <c r="T21" s="32">
        <v>15</v>
      </c>
      <c r="U21" s="32">
        <v>15</v>
      </c>
      <c r="V21" s="32">
        <v>-0.12</v>
      </c>
      <c r="W21" s="32">
        <v>-0.12</v>
      </c>
      <c r="X21" s="32">
        <v>-0.12</v>
      </c>
      <c r="Y21" s="32" t="s">
        <v>50</v>
      </c>
      <c r="Z21" s="32">
        <v>42.08</v>
      </c>
      <c r="AA21" s="32">
        <v>4.9578486170417476E-6</v>
      </c>
      <c r="AB21" s="32">
        <v>0.14199999999999999</v>
      </c>
      <c r="AC21" s="32">
        <v>4.03</v>
      </c>
      <c r="AD21" s="32">
        <v>4.5</v>
      </c>
      <c r="AE21" s="119">
        <v>4.7100000000000001E-13</v>
      </c>
      <c r="AF21" s="33"/>
      <c r="AG21" s="35"/>
    </row>
    <row r="22" spans="1:45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5.75</v>
      </c>
      <c r="K22" s="32">
        <v>5.75</v>
      </c>
      <c r="L22" s="32">
        <v>5.75</v>
      </c>
      <c r="M22" s="32">
        <v>81</v>
      </c>
      <c r="N22" s="32">
        <v>81</v>
      </c>
      <c r="O22" s="32">
        <v>81</v>
      </c>
      <c r="P22" s="32">
        <v>2.1</v>
      </c>
      <c r="Q22" s="32">
        <v>2.1</v>
      </c>
      <c r="R22" s="32">
        <v>2.1</v>
      </c>
      <c r="S22" s="32">
        <v>15</v>
      </c>
      <c r="T22" s="32">
        <v>15</v>
      </c>
      <c r="U22" s="32">
        <v>15</v>
      </c>
      <c r="V22" s="32">
        <v>-0.12</v>
      </c>
      <c r="W22" s="32">
        <v>-0.12</v>
      </c>
      <c r="X22" s="32">
        <v>-0.12</v>
      </c>
      <c r="Y22" s="32" t="s">
        <v>51</v>
      </c>
      <c r="Z22" s="32">
        <v>44.1</v>
      </c>
      <c r="AA22" s="32">
        <v>4.5187843755253608E-6</v>
      </c>
      <c r="AB22" s="32">
        <v>0.152</v>
      </c>
      <c r="AC22" s="32">
        <v>4.16</v>
      </c>
      <c r="AD22" s="32">
        <v>4.3</v>
      </c>
      <c r="AE22" s="119">
        <v>6.0999999999999997E-15</v>
      </c>
      <c r="AF22" s="33"/>
      <c r="AG22" s="35"/>
    </row>
    <row r="23" spans="1:45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5.75</v>
      </c>
      <c r="K23" s="32">
        <v>5.75</v>
      </c>
      <c r="L23" s="32">
        <v>5.75</v>
      </c>
      <c r="M23" s="32">
        <v>81</v>
      </c>
      <c r="N23" s="32">
        <v>81</v>
      </c>
      <c r="O23" s="32">
        <v>81</v>
      </c>
      <c r="P23" s="32">
        <v>2.1</v>
      </c>
      <c r="Q23" s="32">
        <v>2.1</v>
      </c>
      <c r="R23" s="32">
        <v>2.1</v>
      </c>
      <c r="S23" s="32">
        <v>15</v>
      </c>
      <c r="T23" s="32">
        <v>15</v>
      </c>
      <c r="U23" s="32">
        <v>15</v>
      </c>
      <c r="V23" s="32">
        <v>-0.12</v>
      </c>
      <c r="W23" s="32">
        <v>-0.12</v>
      </c>
      <c r="X23" s="32">
        <v>-0.12</v>
      </c>
      <c r="Y23" s="32" t="s">
        <v>52</v>
      </c>
      <c r="Z23" s="32">
        <v>58.12</v>
      </c>
      <c r="AA23" s="32">
        <v>2.9135357642312415E-6</v>
      </c>
      <c r="AB23" s="32">
        <v>0.2</v>
      </c>
      <c r="AC23" s="32">
        <v>4.5199999999999996</v>
      </c>
      <c r="AD23" s="32">
        <v>4.5</v>
      </c>
      <c r="AE23" s="119">
        <v>4.4999999999999998E-15</v>
      </c>
      <c r="AF23" s="33"/>
      <c r="AG23" s="35"/>
    </row>
    <row r="24" spans="1:45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5.75</v>
      </c>
      <c r="K24" s="32">
        <v>5.75</v>
      </c>
      <c r="L24" s="32">
        <v>5.75</v>
      </c>
      <c r="M24" s="32">
        <v>81</v>
      </c>
      <c r="N24" s="32">
        <v>81</v>
      </c>
      <c r="O24" s="32">
        <v>81</v>
      </c>
      <c r="P24" s="32">
        <v>2.1</v>
      </c>
      <c r="Q24" s="32">
        <v>2.1</v>
      </c>
      <c r="R24" s="32">
        <v>2.1</v>
      </c>
      <c r="S24" s="32">
        <v>15</v>
      </c>
      <c r="T24" s="32">
        <v>15</v>
      </c>
      <c r="U24" s="32">
        <v>15</v>
      </c>
      <c r="V24" s="32">
        <v>-0.12</v>
      </c>
      <c r="W24" s="32">
        <v>-0.12</v>
      </c>
      <c r="X24" s="32">
        <v>-0.12</v>
      </c>
      <c r="Y24" s="32" t="s">
        <v>58</v>
      </c>
      <c r="Z24" s="32">
        <v>58.12</v>
      </c>
      <c r="AA24" s="32">
        <v>3.1459786150702568E-6</v>
      </c>
      <c r="AB24" s="32">
        <v>0.183</v>
      </c>
      <c r="AC24" s="32">
        <v>4.8</v>
      </c>
      <c r="AD24" s="32">
        <v>4.42</v>
      </c>
      <c r="AE24" s="119">
        <v>5.1099999999999998E-28</v>
      </c>
      <c r="AF24" s="33"/>
      <c r="AG24" s="35"/>
    </row>
    <row r="25" spans="1:45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5.75</v>
      </c>
      <c r="K25" s="27">
        <v>5.75</v>
      </c>
      <c r="L25" s="27">
        <v>5.75</v>
      </c>
      <c r="M25" s="27">
        <v>81</v>
      </c>
      <c r="N25" s="27">
        <v>81</v>
      </c>
      <c r="O25" s="27">
        <v>81</v>
      </c>
      <c r="P25" s="27">
        <v>2.1</v>
      </c>
      <c r="Q25" s="27">
        <v>2.1</v>
      </c>
      <c r="R25" s="27">
        <v>2.1</v>
      </c>
      <c r="S25" s="27">
        <v>15</v>
      </c>
      <c r="T25" s="27">
        <v>15</v>
      </c>
      <c r="U25" s="27">
        <v>15</v>
      </c>
      <c r="V25" s="27">
        <v>-0.19819999999999999</v>
      </c>
      <c r="W25" s="27">
        <v>-0.19819999999999999</v>
      </c>
      <c r="X25" s="27">
        <v>-0.19819999999999999</v>
      </c>
      <c r="Y25" s="27" t="s">
        <v>42</v>
      </c>
      <c r="Z25" s="27">
        <v>4.0019999999999998</v>
      </c>
      <c r="AA25" s="85">
        <v>1.213598928416634E-4</v>
      </c>
      <c r="AB25" s="27">
        <v>-0.39</v>
      </c>
      <c r="AC25" s="27">
        <v>2.66</v>
      </c>
      <c r="AD25" s="27">
        <v>2.6</v>
      </c>
      <c r="AE25" s="118">
        <v>1.6000000000000001E-8</v>
      </c>
      <c r="AF25" s="28">
        <v>5.6600000000000001E-3</v>
      </c>
      <c r="AG25" s="29">
        <f>AE25*10000*(AF25)*10000000000</f>
        <v>9056</v>
      </c>
    </row>
    <row r="26" spans="1:45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5.75</v>
      </c>
      <c r="K26" s="27">
        <v>5.75</v>
      </c>
      <c r="L26" s="27">
        <v>5.75</v>
      </c>
      <c r="M26" s="27">
        <v>81</v>
      </c>
      <c r="N26" s="27">
        <v>81</v>
      </c>
      <c r="O26" s="27">
        <v>81</v>
      </c>
      <c r="P26" s="27">
        <v>2.1</v>
      </c>
      <c r="Q26" s="27">
        <v>2.1</v>
      </c>
      <c r="R26" s="27">
        <v>2.1</v>
      </c>
      <c r="S26" s="27">
        <v>15</v>
      </c>
      <c r="T26" s="27">
        <v>15</v>
      </c>
      <c r="U26" s="27">
        <v>15</v>
      </c>
      <c r="V26" s="27">
        <v>-0.19819999999999999</v>
      </c>
      <c r="W26" s="27">
        <v>-0.19819999999999999</v>
      </c>
      <c r="X26" s="27">
        <v>-0.19819999999999999</v>
      </c>
      <c r="Y26" s="27" t="s">
        <v>43</v>
      </c>
      <c r="Z26" s="27">
        <v>2.0099999999999998</v>
      </c>
      <c r="AA26" s="85">
        <v>1.0828692705685033E-4</v>
      </c>
      <c r="AB26" s="27">
        <v>-0.217</v>
      </c>
      <c r="AC26" s="27">
        <v>3.13</v>
      </c>
      <c r="AD26" s="27">
        <v>2.89</v>
      </c>
      <c r="AE26" s="118">
        <v>1.3000000000000001E-8</v>
      </c>
      <c r="AF26" s="28">
        <v>3.3700000000000002E-3</v>
      </c>
      <c r="AG26" s="29">
        <f t="shared" ref="AG26:AG41" si="2">AE26*10000*(AF26)*10000000000</f>
        <v>4381.0000000000009</v>
      </c>
    </row>
    <row r="27" spans="1:45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5.75</v>
      </c>
      <c r="K27" s="27">
        <v>5.75</v>
      </c>
      <c r="L27" s="27">
        <v>5.75</v>
      </c>
      <c r="M27" s="27">
        <v>81</v>
      </c>
      <c r="N27" s="27">
        <v>81</v>
      </c>
      <c r="O27" s="27">
        <v>81</v>
      </c>
      <c r="P27" s="27">
        <v>2.1</v>
      </c>
      <c r="Q27" s="27">
        <v>2.1</v>
      </c>
      <c r="R27" s="27">
        <v>2.1</v>
      </c>
      <c r="S27" s="27">
        <v>15</v>
      </c>
      <c r="T27" s="27">
        <v>15</v>
      </c>
      <c r="U27" s="27">
        <v>15</v>
      </c>
      <c r="V27" s="27">
        <v>-0.19819999999999999</v>
      </c>
      <c r="W27" s="27">
        <v>-0.19819999999999999</v>
      </c>
      <c r="X27" s="27">
        <v>-0.19819999999999999</v>
      </c>
      <c r="Y27" s="27" t="s">
        <v>44</v>
      </c>
      <c r="Z27" s="27">
        <v>31.998999999999999</v>
      </c>
      <c r="AA27" s="85">
        <v>1.5402755908922099E-5</v>
      </c>
      <c r="AB27" s="27">
        <v>2.1999999999999999E-2</v>
      </c>
      <c r="AC27" s="27">
        <v>2.94</v>
      </c>
      <c r="AD27" s="27">
        <v>3.46</v>
      </c>
      <c r="AE27" s="118">
        <v>5.1E-10</v>
      </c>
      <c r="AF27" s="28">
        <v>0.06</v>
      </c>
      <c r="AG27" s="29">
        <f t="shared" si="2"/>
        <v>3060</v>
      </c>
    </row>
    <row r="28" spans="1:45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5.75</v>
      </c>
      <c r="K28" s="27">
        <v>5.75</v>
      </c>
      <c r="L28" s="27">
        <v>5.75</v>
      </c>
      <c r="M28" s="27">
        <v>81</v>
      </c>
      <c r="N28" s="27">
        <v>81</v>
      </c>
      <c r="O28" s="27">
        <v>81</v>
      </c>
      <c r="P28" s="27">
        <v>2.1</v>
      </c>
      <c r="Q28" s="27">
        <v>2.1</v>
      </c>
      <c r="R28" s="27">
        <v>2.1</v>
      </c>
      <c r="S28" s="27">
        <v>15</v>
      </c>
      <c r="T28" s="27">
        <v>15</v>
      </c>
      <c r="U28" s="27">
        <v>15</v>
      </c>
      <c r="V28" s="27">
        <v>-0.19819999999999999</v>
      </c>
      <c r="W28" s="27">
        <v>-0.19819999999999999</v>
      </c>
      <c r="X28" s="27">
        <v>-0.19819999999999999</v>
      </c>
      <c r="Y28" s="27" t="s">
        <v>45</v>
      </c>
      <c r="Z28" s="27">
        <v>44.01</v>
      </c>
      <c r="AA28" s="85">
        <v>8.9625087063364713E-6</v>
      </c>
      <c r="AB28" s="27">
        <v>0.22500000000000001</v>
      </c>
      <c r="AC28" s="27">
        <v>3.24</v>
      </c>
      <c r="AD28" s="27">
        <v>3.3</v>
      </c>
      <c r="AE28" s="118">
        <v>3.1000000000000002E-10</v>
      </c>
      <c r="AF28" s="28">
        <v>0.34200000000000003</v>
      </c>
      <c r="AG28" s="29">
        <f t="shared" si="2"/>
        <v>10602</v>
      </c>
    </row>
    <row r="29" spans="1:45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5.75</v>
      </c>
      <c r="K29" s="27">
        <v>5.75</v>
      </c>
      <c r="L29" s="27">
        <v>5.75</v>
      </c>
      <c r="M29" s="27">
        <v>81</v>
      </c>
      <c r="N29" s="27">
        <v>81</v>
      </c>
      <c r="O29" s="27">
        <v>81</v>
      </c>
      <c r="P29" s="27">
        <v>2.1</v>
      </c>
      <c r="Q29" s="27">
        <v>2.1</v>
      </c>
      <c r="R29" s="27">
        <v>2.1</v>
      </c>
      <c r="S29" s="27">
        <v>15</v>
      </c>
      <c r="T29" s="27">
        <v>15</v>
      </c>
      <c r="U29" s="27">
        <v>15</v>
      </c>
      <c r="V29" s="27">
        <v>-0.19819999999999999</v>
      </c>
      <c r="W29" s="27">
        <v>-0.19819999999999999</v>
      </c>
      <c r="X29" s="27">
        <v>-0.19819999999999999</v>
      </c>
      <c r="Y29" s="27" t="s">
        <v>46</v>
      </c>
      <c r="Z29" s="27">
        <v>28</v>
      </c>
      <c r="AA29" s="85">
        <v>1.4859953853764374E-5</v>
      </c>
      <c r="AB29" s="27">
        <v>3.6999999999999998E-2</v>
      </c>
      <c r="AC29" s="27">
        <v>3.13</v>
      </c>
      <c r="AD29" s="27">
        <v>3.64</v>
      </c>
      <c r="AE29" s="118">
        <v>4.3000000000000001E-10</v>
      </c>
      <c r="AF29" s="28">
        <v>5.3100000000000001E-2</v>
      </c>
      <c r="AG29" s="29">
        <f t="shared" si="2"/>
        <v>2283.3000000000002</v>
      </c>
    </row>
    <row r="30" spans="1:45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5.75</v>
      </c>
      <c r="K30" s="27">
        <v>5.75</v>
      </c>
      <c r="L30" s="27">
        <v>5.75</v>
      </c>
      <c r="M30" s="27">
        <v>81</v>
      </c>
      <c r="N30" s="27">
        <v>81</v>
      </c>
      <c r="O30" s="27">
        <v>81</v>
      </c>
      <c r="P30" s="27">
        <v>2.1</v>
      </c>
      <c r="Q30" s="27">
        <v>2.1</v>
      </c>
      <c r="R30" s="27">
        <v>2.1</v>
      </c>
      <c r="S30" s="27">
        <v>15</v>
      </c>
      <c r="T30" s="27">
        <v>15</v>
      </c>
      <c r="U30" s="27">
        <v>15</v>
      </c>
      <c r="V30" s="27">
        <v>-0.19819999999999999</v>
      </c>
      <c r="W30" s="27">
        <v>-0.19819999999999999</v>
      </c>
      <c r="X30" s="27">
        <v>-0.19819999999999999</v>
      </c>
      <c r="Y30" s="27" t="s">
        <v>47</v>
      </c>
      <c r="Z30" s="27">
        <v>16.04</v>
      </c>
      <c r="AA30" s="85">
        <v>1.6328551327402565E-5</v>
      </c>
      <c r="AB30" s="27">
        <v>1.0999999999999999E-2</v>
      </c>
      <c r="AC30" s="27">
        <v>3.25</v>
      </c>
      <c r="AD30" s="27">
        <v>3.8</v>
      </c>
      <c r="AE30" s="118">
        <v>1.5000000000000001E-12</v>
      </c>
      <c r="AF30" s="28">
        <v>0.187</v>
      </c>
      <c r="AG30" s="29">
        <f t="shared" si="2"/>
        <v>28.050000000000004</v>
      </c>
      <c r="AP30" s="44"/>
      <c r="AQ30" s="44"/>
      <c r="AR30" s="44"/>
      <c r="AS30" s="44"/>
    </row>
    <row r="31" spans="1:45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5.75</v>
      </c>
      <c r="K31" s="27">
        <v>5.75</v>
      </c>
      <c r="L31" s="27">
        <v>5.75</v>
      </c>
      <c r="M31" s="27">
        <v>81</v>
      </c>
      <c r="N31" s="27">
        <v>81</v>
      </c>
      <c r="O31" s="27">
        <v>81</v>
      </c>
      <c r="P31" s="27">
        <v>2.1</v>
      </c>
      <c r="Q31" s="27">
        <v>2.1</v>
      </c>
      <c r="R31" s="27">
        <v>2.1</v>
      </c>
      <c r="S31" s="27">
        <v>15</v>
      </c>
      <c r="T31" s="27">
        <v>15</v>
      </c>
      <c r="U31" s="27">
        <v>15</v>
      </c>
      <c r="V31" s="27">
        <v>-0.19819999999999999</v>
      </c>
      <c r="W31" s="27">
        <v>-0.19819999999999999</v>
      </c>
      <c r="X31" s="27">
        <v>-0.19819999999999999</v>
      </c>
      <c r="Y31" s="27" t="s">
        <v>48</v>
      </c>
      <c r="Z31" s="27">
        <v>28.05</v>
      </c>
      <c r="AA31" s="27">
        <v>8.597859657763983E-6</v>
      </c>
      <c r="AB31" s="27">
        <v>8.6999999999999994E-2</v>
      </c>
      <c r="AC31" s="27">
        <v>3.59</v>
      </c>
      <c r="AD31" s="27">
        <v>3.9</v>
      </c>
      <c r="AE31" s="118">
        <v>3.9E-13</v>
      </c>
      <c r="AF31" s="28">
        <v>0.96199999999999997</v>
      </c>
      <c r="AG31" s="29">
        <f t="shared" si="2"/>
        <v>37.518000000000001</v>
      </c>
    </row>
    <row r="32" spans="1:45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5.75</v>
      </c>
      <c r="K32" s="27">
        <v>5.75</v>
      </c>
      <c r="L32" s="27">
        <v>5.75</v>
      </c>
      <c r="M32" s="27">
        <v>81</v>
      </c>
      <c r="N32" s="27">
        <v>81</v>
      </c>
      <c r="O32" s="27">
        <v>81</v>
      </c>
      <c r="P32" s="27">
        <v>2.1</v>
      </c>
      <c r="Q32" s="27">
        <v>2.1</v>
      </c>
      <c r="R32" s="27">
        <v>2.1</v>
      </c>
      <c r="S32" s="27">
        <v>15</v>
      </c>
      <c r="T32" s="27">
        <v>15</v>
      </c>
      <c r="U32" s="27">
        <v>15</v>
      </c>
      <c r="V32" s="27">
        <v>-0.19819999999999999</v>
      </c>
      <c r="W32" s="27">
        <v>-0.19819999999999999</v>
      </c>
      <c r="X32" s="27">
        <v>-0.19819999999999999</v>
      </c>
      <c r="Y32" s="27" t="s">
        <v>49</v>
      </c>
      <c r="Z32" s="27">
        <v>30.07</v>
      </c>
      <c r="AA32" s="27">
        <v>7.4674534117532306E-6</v>
      </c>
      <c r="AB32" s="27">
        <v>9.9000000000000005E-2</v>
      </c>
      <c r="AC32" s="27">
        <v>3.72</v>
      </c>
      <c r="AD32" s="27">
        <v>4</v>
      </c>
      <c r="AE32" s="118">
        <v>6.5999999999999996E-14</v>
      </c>
      <c r="AF32" s="28">
        <v>2.02</v>
      </c>
      <c r="AG32" s="29">
        <f t="shared" si="2"/>
        <v>13.331999999999999</v>
      </c>
    </row>
    <row r="33" spans="1:45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5.75</v>
      </c>
      <c r="K33" s="27">
        <v>5.75</v>
      </c>
      <c r="L33" s="27">
        <v>5.75</v>
      </c>
      <c r="M33" s="27">
        <v>81</v>
      </c>
      <c r="N33" s="27">
        <v>81</v>
      </c>
      <c r="O33" s="27">
        <v>81</v>
      </c>
      <c r="P33" s="27">
        <v>2.1</v>
      </c>
      <c r="Q33" s="27">
        <v>2.1</v>
      </c>
      <c r="R33" s="27">
        <v>2.1</v>
      </c>
      <c r="S33" s="27">
        <v>15</v>
      </c>
      <c r="T33" s="27">
        <v>15</v>
      </c>
      <c r="U33" s="27">
        <v>15</v>
      </c>
      <c r="V33" s="27">
        <v>-0.19819999999999999</v>
      </c>
      <c r="W33" s="27">
        <v>-0.19819999999999999</v>
      </c>
      <c r="X33" s="27">
        <v>-0.19819999999999999</v>
      </c>
      <c r="Y33" s="27" t="s">
        <v>50</v>
      </c>
      <c r="Z33" s="27">
        <v>42.08</v>
      </c>
      <c r="AA33" s="27">
        <v>4.9578486170417476E-6</v>
      </c>
      <c r="AB33" s="27">
        <v>0.14199999999999999</v>
      </c>
      <c r="AC33" s="27">
        <v>4.03</v>
      </c>
      <c r="AD33" s="27">
        <v>4.5</v>
      </c>
      <c r="AE33" s="118">
        <v>5.7000000000000003E-15</v>
      </c>
      <c r="AF33" s="28">
        <v>8.57</v>
      </c>
      <c r="AG33" s="29">
        <f t="shared" si="2"/>
        <v>4.8849</v>
      </c>
    </row>
    <row r="34" spans="1:45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5.75</v>
      </c>
      <c r="K34" s="27">
        <v>5.75</v>
      </c>
      <c r="L34" s="27">
        <v>5.75</v>
      </c>
      <c r="M34" s="27">
        <v>81</v>
      </c>
      <c r="N34" s="27">
        <v>81</v>
      </c>
      <c r="O34" s="27">
        <v>81</v>
      </c>
      <c r="P34" s="27">
        <v>2.1</v>
      </c>
      <c r="Q34" s="27">
        <v>2.1</v>
      </c>
      <c r="R34" s="27">
        <v>2.1</v>
      </c>
      <c r="S34" s="27">
        <v>15</v>
      </c>
      <c r="T34" s="27">
        <v>15</v>
      </c>
      <c r="U34" s="27">
        <v>15</v>
      </c>
      <c r="V34" s="27">
        <v>-0.19819999999999999</v>
      </c>
      <c r="W34" s="27">
        <v>-0.19819999999999999</v>
      </c>
      <c r="X34" s="27">
        <v>-0.19819999999999999</v>
      </c>
      <c r="Y34" s="27" t="s">
        <v>51</v>
      </c>
      <c r="Z34" s="27">
        <v>44.1</v>
      </c>
      <c r="AA34" s="27">
        <v>4.5187843755253608E-6</v>
      </c>
      <c r="AB34" s="27">
        <v>0.152</v>
      </c>
      <c r="AC34" s="27">
        <v>4.16</v>
      </c>
      <c r="AD34" s="27">
        <v>4.3</v>
      </c>
      <c r="AE34" s="118">
        <v>1.6999999999999999E-17</v>
      </c>
      <c r="AF34" s="28">
        <v>16.600000000000001</v>
      </c>
      <c r="AG34" s="29">
        <f t="shared" si="2"/>
        <v>2.8219999999999999E-2</v>
      </c>
    </row>
    <row r="35" spans="1:45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5.75</v>
      </c>
      <c r="K35" s="27">
        <v>5.75</v>
      </c>
      <c r="L35" s="27">
        <v>5.75</v>
      </c>
      <c r="M35" s="27">
        <v>81</v>
      </c>
      <c r="N35" s="27">
        <v>81</v>
      </c>
      <c r="O35" s="27">
        <v>81</v>
      </c>
      <c r="P35" s="27">
        <v>2.1</v>
      </c>
      <c r="Q35" s="27">
        <v>2.1</v>
      </c>
      <c r="R35" s="27">
        <v>2.1</v>
      </c>
      <c r="S35" s="27">
        <v>15</v>
      </c>
      <c r="T35" s="27">
        <v>15</v>
      </c>
      <c r="U35" s="27">
        <v>15</v>
      </c>
      <c r="V35" s="27">
        <v>-0.19819999999999999</v>
      </c>
      <c r="W35" s="27">
        <v>-0.19819999999999999</v>
      </c>
      <c r="X35" s="27">
        <v>-0.19819999999999999</v>
      </c>
      <c r="Y35" s="27" t="s">
        <v>52</v>
      </c>
      <c r="Z35" s="27">
        <v>58.12</v>
      </c>
      <c r="AA35" s="27">
        <v>2.9135357642312415E-6</v>
      </c>
      <c r="AB35" s="27">
        <v>0.2</v>
      </c>
      <c r="AC35" s="27">
        <v>4.5199999999999996</v>
      </c>
      <c r="AD35" s="27">
        <v>4.5</v>
      </c>
      <c r="AE35" s="118"/>
      <c r="AF35" s="28"/>
      <c r="AG35" s="30"/>
    </row>
    <row r="36" spans="1:45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5.75</v>
      </c>
      <c r="K36" s="32">
        <v>5.75</v>
      </c>
      <c r="L36" s="32">
        <v>5.75</v>
      </c>
      <c r="M36" s="32">
        <v>81</v>
      </c>
      <c r="N36" s="32">
        <v>81</v>
      </c>
      <c r="O36" s="32">
        <v>81</v>
      </c>
      <c r="P36" s="32">
        <v>2.1</v>
      </c>
      <c r="Q36" s="32">
        <v>2.1</v>
      </c>
      <c r="R36" s="32">
        <v>2.1</v>
      </c>
      <c r="S36" s="32">
        <v>15</v>
      </c>
      <c r="T36" s="32">
        <v>15</v>
      </c>
      <c r="U36" s="32">
        <v>15</v>
      </c>
      <c r="V36" s="32">
        <v>-0.13420000000000001</v>
      </c>
      <c r="W36" s="32">
        <v>-0.13420000000000001</v>
      </c>
      <c r="X36" s="32">
        <v>-0.13420000000000001</v>
      </c>
      <c r="Y36" s="32" t="s">
        <v>42</v>
      </c>
      <c r="Z36" s="32">
        <v>4.0019999999999998</v>
      </c>
      <c r="AA36" s="86">
        <v>1.213598928416634E-4</v>
      </c>
      <c r="AB36" s="32">
        <v>-0.39</v>
      </c>
      <c r="AC36" s="32">
        <v>2.66</v>
      </c>
      <c r="AD36" s="32">
        <v>2.6</v>
      </c>
      <c r="AE36" s="119">
        <v>1.3399999999999999E-8</v>
      </c>
      <c r="AF36" s="33">
        <v>0.01</v>
      </c>
      <c r="AG36" s="34">
        <f t="shared" si="2"/>
        <v>13400</v>
      </c>
    </row>
    <row r="37" spans="1:45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5.75</v>
      </c>
      <c r="K37" s="32">
        <v>5.75</v>
      </c>
      <c r="L37" s="32">
        <v>5.75</v>
      </c>
      <c r="M37" s="32">
        <v>81</v>
      </c>
      <c r="N37" s="32">
        <v>81</v>
      </c>
      <c r="O37" s="32">
        <v>81</v>
      </c>
      <c r="P37" s="32">
        <v>2.1</v>
      </c>
      <c r="Q37" s="32">
        <v>2.1</v>
      </c>
      <c r="R37" s="32">
        <v>2.1</v>
      </c>
      <c r="S37" s="32">
        <v>15</v>
      </c>
      <c r="T37" s="32">
        <v>15</v>
      </c>
      <c r="U37" s="32">
        <v>15</v>
      </c>
      <c r="V37" s="32">
        <v>-0.13420000000000001</v>
      </c>
      <c r="W37" s="32">
        <v>-0.13420000000000001</v>
      </c>
      <c r="X37" s="32">
        <v>-0.13420000000000001</v>
      </c>
      <c r="Y37" s="32" t="s">
        <v>43</v>
      </c>
      <c r="Z37" s="32">
        <v>2.0099999999999998</v>
      </c>
      <c r="AA37" s="86">
        <v>1.0828692705685033E-4</v>
      </c>
      <c r="AB37" s="32">
        <v>-0.217</v>
      </c>
      <c r="AC37" s="32">
        <v>3.13</v>
      </c>
      <c r="AD37" s="32">
        <v>2.89</v>
      </c>
      <c r="AE37" s="119">
        <v>8.7000000000000001E-9</v>
      </c>
      <c r="AF37" s="33">
        <v>0.01</v>
      </c>
      <c r="AG37" s="34">
        <f t="shared" si="2"/>
        <v>8700</v>
      </c>
    </row>
    <row r="38" spans="1:45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5.75</v>
      </c>
      <c r="K38" s="32">
        <v>5.75</v>
      </c>
      <c r="L38" s="32">
        <v>5.75</v>
      </c>
      <c r="M38" s="32">
        <v>81</v>
      </c>
      <c r="N38" s="32">
        <v>81</v>
      </c>
      <c r="O38" s="32">
        <v>81</v>
      </c>
      <c r="P38" s="32">
        <v>2.1</v>
      </c>
      <c r="Q38" s="32">
        <v>2.1</v>
      </c>
      <c r="R38" s="32">
        <v>2.1</v>
      </c>
      <c r="S38" s="32">
        <v>15</v>
      </c>
      <c r="T38" s="32">
        <v>15</v>
      </c>
      <c r="U38" s="32">
        <v>15</v>
      </c>
      <c r="V38" s="32">
        <v>-0.13420000000000001</v>
      </c>
      <c r="W38" s="32">
        <v>-0.13420000000000001</v>
      </c>
      <c r="X38" s="32">
        <v>-0.13420000000000001</v>
      </c>
      <c r="Y38" s="32" t="s">
        <v>44</v>
      </c>
      <c r="Z38" s="32">
        <v>31.998999999999999</v>
      </c>
      <c r="AA38" s="86">
        <v>1.5402755908922099E-5</v>
      </c>
      <c r="AB38" s="32">
        <v>2.1999999999999999E-2</v>
      </c>
      <c r="AC38" s="32">
        <v>2.94</v>
      </c>
      <c r="AD38" s="32">
        <v>3.46</v>
      </c>
      <c r="AE38" s="119">
        <v>9.7700000000000004E-10</v>
      </c>
      <c r="AF38" s="33">
        <v>4.9299999999999997E-2</v>
      </c>
      <c r="AG38" s="34">
        <f t="shared" si="2"/>
        <v>4816.6099999999997</v>
      </c>
    </row>
    <row r="39" spans="1:45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5.75</v>
      </c>
      <c r="K39" s="32">
        <v>5.75</v>
      </c>
      <c r="L39" s="32">
        <v>5.75</v>
      </c>
      <c r="M39" s="32">
        <v>81</v>
      </c>
      <c r="N39" s="32">
        <v>81</v>
      </c>
      <c r="O39" s="32">
        <v>81</v>
      </c>
      <c r="P39" s="32">
        <v>2.1</v>
      </c>
      <c r="Q39" s="32">
        <v>2.1</v>
      </c>
      <c r="R39" s="32">
        <v>2.1</v>
      </c>
      <c r="S39" s="32">
        <v>15</v>
      </c>
      <c r="T39" s="32">
        <v>15</v>
      </c>
      <c r="U39" s="32">
        <v>15</v>
      </c>
      <c r="V39" s="32">
        <v>-0.13420000000000001</v>
      </c>
      <c r="W39" s="32">
        <v>-0.13420000000000001</v>
      </c>
      <c r="X39" s="32">
        <v>-0.13420000000000001</v>
      </c>
      <c r="Y39" s="32" t="s">
        <v>45</v>
      </c>
      <c r="Z39" s="32">
        <v>44.01</v>
      </c>
      <c r="AA39" s="86">
        <v>8.9625087063364713E-6</v>
      </c>
      <c r="AB39" s="32">
        <v>0.22500000000000001</v>
      </c>
      <c r="AC39" s="32">
        <v>3.24</v>
      </c>
      <c r="AD39" s="32">
        <v>3.3</v>
      </c>
      <c r="AE39" s="119">
        <v>4.4400000000000002E-10</v>
      </c>
      <c r="AF39" s="33">
        <v>0.24099999999999999</v>
      </c>
      <c r="AG39" s="34">
        <f t="shared" si="2"/>
        <v>10700.4</v>
      </c>
    </row>
    <row r="40" spans="1:45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5.75</v>
      </c>
      <c r="K40" s="32">
        <v>5.75</v>
      </c>
      <c r="L40" s="32">
        <v>5.75</v>
      </c>
      <c r="M40" s="32">
        <v>81</v>
      </c>
      <c r="N40" s="32">
        <v>81</v>
      </c>
      <c r="O40" s="32">
        <v>81</v>
      </c>
      <c r="P40" s="32">
        <v>2.1</v>
      </c>
      <c r="Q40" s="32">
        <v>2.1</v>
      </c>
      <c r="R40" s="32">
        <v>2.1</v>
      </c>
      <c r="S40" s="32">
        <v>15</v>
      </c>
      <c r="T40" s="32">
        <v>15</v>
      </c>
      <c r="U40" s="32">
        <v>15</v>
      </c>
      <c r="V40" s="32">
        <v>-0.13420000000000001</v>
      </c>
      <c r="W40" s="32">
        <v>-0.13420000000000001</v>
      </c>
      <c r="X40" s="32">
        <v>-0.13420000000000001</v>
      </c>
      <c r="Y40" s="32" t="s">
        <v>46</v>
      </c>
      <c r="Z40" s="32">
        <v>28</v>
      </c>
      <c r="AA40" s="86">
        <v>1.4859953853764374E-5</v>
      </c>
      <c r="AB40" s="32">
        <v>3.6999999999999998E-2</v>
      </c>
      <c r="AC40" s="32">
        <v>3.13</v>
      </c>
      <c r="AD40" s="32">
        <v>3.64</v>
      </c>
      <c r="AE40" s="119">
        <v>2.5000000000000002E-10</v>
      </c>
      <c r="AF40" s="33">
        <v>4.5568999999999998E-2</v>
      </c>
      <c r="AG40" s="34">
        <f t="shared" si="2"/>
        <v>1139.2250000000001</v>
      </c>
    </row>
    <row r="41" spans="1:45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5.75</v>
      </c>
      <c r="K41" s="32">
        <v>5.75</v>
      </c>
      <c r="L41" s="32">
        <v>5.75</v>
      </c>
      <c r="M41" s="32">
        <v>81</v>
      </c>
      <c r="N41" s="32">
        <v>81</v>
      </c>
      <c r="O41" s="32">
        <v>81</v>
      </c>
      <c r="P41" s="32">
        <v>2.1</v>
      </c>
      <c r="Q41" s="32">
        <v>2.1</v>
      </c>
      <c r="R41" s="32">
        <v>2.1</v>
      </c>
      <c r="S41" s="32">
        <v>15</v>
      </c>
      <c r="T41" s="32">
        <v>15</v>
      </c>
      <c r="U41" s="32">
        <v>15</v>
      </c>
      <c r="V41" s="32">
        <v>-0.13420000000000001</v>
      </c>
      <c r="W41" s="32">
        <v>-0.13420000000000001</v>
      </c>
      <c r="X41" s="32">
        <v>-0.13420000000000001</v>
      </c>
      <c r="Y41" s="32" t="s">
        <v>47</v>
      </c>
      <c r="Z41" s="32">
        <v>16.04</v>
      </c>
      <c r="AA41" s="86">
        <v>1.6328551327402565E-5</v>
      </c>
      <c r="AB41" s="32">
        <v>1.0999999999999999E-2</v>
      </c>
      <c r="AC41" s="32">
        <v>3.25</v>
      </c>
      <c r="AD41" s="32">
        <v>3.8</v>
      </c>
      <c r="AE41" s="119">
        <v>4.3200000000000002E-12</v>
      </c>
      <c r="AF41" s="33">
        <v>0.14099999999999999</v>
      </c>
      <c r="AG41" s="34">
        <f t="shared" si="2"/>
        <v>60.911999999999999</v>
      </c>
      <c r="AP41" s="44"/>
      <c r="AQ41" s="44"/>
      <c r="AR41" s="44"/>
      <c r="AS41" s="44"/>
    </row>
    <row r="42" spans="1:45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5.75</v>
      </c>
      <c r="K42" s="32">
        <v>5.75</v>
      </c>
      <c r="L42" s="32">
        <v>5.75</v>
      </c>
      <c r="M42" s="32">
        <v>81</v>
      </c>
      <c r="N42" s="32">
        <v>81</v>
      </c>
      <c r="O42" s="32">
        <v>81</v>
      </c>
      <c r="P42" s="32">
        <v>2.1</v>
      </c>
      <c r="Q42" s="32">
        <v>2.1</v>
      </c>
      <c r="R42" s="32">
        <v>2.1</v>
      </c>
      <c r="S42" s="32">
        <v>15</v>
      </c>
      <c r="T42" s="32">
        <v>15</v>
      </c>
      <c r="U42" s="32">
        <v>15</v>
      </c>
      <c r="V42" s="32">
        <v>-0.13420000000000001</v>
      </c>
      <c r="W42" s="32">
        <v>-0.13420000000000001</v>
      </c>
      <c r="X42" s="32">
        <v>-0.13420000000000001</v>
      </c>
      <c r="Y42" s="32" t="s">
        <v>48</v>
      </c>
      <c r="Z42" s="32">
        <v>28.05</v>
      </c>
      <c r="AA42" s="32">
        <v>8.597859657763983E-6</v>
      </c>
      <c r="AB42" s="32">
        <v>8.6999999999999994E-2</v>
      </c>
      <c r="AC42" s="32">
        <v>3.59</v>
      </c>
      <c r="AD42" s="32">
        <v>3.9</v>
      </c>
      <c r="AE42" s="119">
        <v>1.9999999999999999E-11</v>
      </c>
      <c r="AF42" s="33"/>
      <c r="AG42" s="35"/>
    </row>
    <row r="43" spans="1:45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5.75</v>
      </c>
      <c r="K43" s="32">
        <v>5.75</v>
      </c>
      <c r="L43" s="32">
        <v>5.75</v>
      </c>
      <c r="M43" s="32">
        <v>81</v>
      </c>
      <c r="N43" s="32">
        <v>81</v>
      </c>
      <c r="O43" s="32">
        <v>81</v>
      </c>
      <c r="P43" s="32">
        <v>2.1</v>
      </c>
      <c r="Q43" s="32">
        <v>2.1</v>
      </c>
      <c r="R43" s="32">
        <v>2.1</v>
      </c>
      <c r="S43" s="32">
        <v>15</v>
      </c>
      <c r="T43" s="32">
        <v>15</v>
      </c>
      <c r="U43" s="32">
        <v>15</v>
      </c>
      <c r="V43" s="32">
        <v>-0.13420000000000001</v>
      </c>
      <c r="W43" s="32">
        <v>-0.13420000000000001</v>
      </c>
      <c r="X43" s="32">
        <v>-0.13420000000000001</v>
      </c>
      <c r="Y43" s="32" t="s">
        <v>49</v>
      </c>
      <c r="Z43" s="32">
        <v>30.07</v>
      </c>
      <c r="AA43" s="32">
        <v>7.4674534117532306E-6</v>
      </c>
      <c r="AB43" s="32">
        <v>9.9000000000000005E-2</v>
      </c>
      <c r="AC43" s="32">
        <v>3.72</v>
      </c>
      <c r="AD43" s="32">
        <v>4</v>
      </c>
      <c r="AE43" s="119">
        <v>3.9999999999999999E-12</v>
      </c>
      <c r="AF43" s="33"/>
      <c r="AG43" s="35"/>
    </row>
    <row r="44" spans="1:45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5.75</v>
      </c>
      <c r="K44" s="32">
        <v>5.75</v>
      </c>
      <c r="L44" s="32">
        <v>5.75</v>
      </c>
      <c r="M44" s="32">
        <v>81</v>
      </c>
      <c r="N44" s="32">
        <v>81</v>
      </c>
      <c r="O44" s="32">
        <v>81</v>
      </c>
      <c r="P44" s="32">
        <v>2.1</v>
      </c>
      <c r="Q44" s="32">
        <v>2.1</v>
      </c>
      <c r="R44" s="32">
        <v>2.1</v>
      </c>
      <c r="S44" s="32">
        <v>15</v>
      </c>
      <c r="T44" s="32">
        <v>15</v>
      </c>
      <c r="U44" s="32">
        <v>15</v>
      </c>
      <c r="V44" s="32">
        <v>-0.13420000000000001</v>
      </c>
      <c r="W44" s="32">
        <v>-0.13420000000000001</v>
      </c>
      <c r="X44" s="32">
        <v>-0.13420000000000001</v>
      </c>
      <c r="Y44" s="32" t="s">
        <v>50</v>
      </c>
      <c r="Z44" s="32">
        <v>42.08</v>
      </c>
      <c r="AA44" s="32">
        <v>4.9578486170417476E-6</v>
      </c>
      <c r="AB44" s="32">
        <v>0.14199999999999999</v>
      </c>
      <c r="AC44" s="32">
        <v>4.03</v>
      </c>
      <c r="AD44" s="32">
        <v>4.5</v>
      </c>
      <c r="AE44" s="119">
        <v>2.9999999999999998E-13</v>
      </c>
      <c r="AF44" s="33"/>
      <c r="AG44" s="35"/>
    </row>
    <row r="45" spans="1:45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5.75</v>
      </c>
      <c r="K45" s="32">
        <v>5.75</v>
      </c>
      <c r="L45" s="32">
        <v>5.75</v>
      </c>
      <c r="M45" s="32">
        <v>81</v>
      </c>
      <c r="N45" s="32">
        <v>81</v>
      </c>
      <c r="O45" s="32">
        <v>81</v>
      </c>
      <c r="P45" s="32">
        <v>2.1</v>
      </c>
      <c r="Q45" s="32">
        <v>2.1</v>
      </c>
      <c r="R45" s="32">
        <v>2.1</v>
      </c>
      <c r="S45" s="32">
        <v>15</v>
      </c>
      <c r="T45" s="32">
        <v>15</v>
      </c>
      <c r="U45" s="32">
        <v>15</v>
      </c>
      <c r="V45" s="32">
        <v>-0.13420000000000001</v>
      </c>
      <c r="W45" s="32">
        <v>-0.13420000000000001</v>
      </c>
      <c r="X45" s="32">
        <v>-0.13420000000000001</v>
      </c>
      <c r="Y45" s="32" t="s">
        <v>51</v>
      </c>
      <c r="Z45" s="32">
        <v>44.1</v>
      </c>
      <c r="AA45" s="32">
        <v>4.5187843755253608E-6</v>
      </c>
      <c r="AB45" s="32">
        <v>0.152</v>
      </c>
      <c r="AC45" s="32">
        <v>4.16</v>
      </c>
      <c r="AD45" s="32">
        <v>4.3</v>
      </c>
      <c r="AE45" s="119">
        <v>1.4999999999999999E-15</v>
      </c>
      <c r="AF45" s="33"/>
      <c r="AG45" s="35"/>
    </row>
    <row r="46" spans="1:45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5.75</v>
      </c>
      <c r="K46" s="32">
        <v>5.75</v>
      </c>
      <c r="L46" s="32">
        <v>5.75</v>
      </c>
      <c r="M46" s="32">
        <v>81</v>
      </c>
      <c r="N46" s="32">
        <v>81</v>
      </c>
      <c r="O46" s="32">
        <v>81</v>
      </c>
      <c r="P46" s="32">
        <v>2.1</v>
      </c>
      <c r="Q46" s="32">
        <v>2.1</v>
      </c>
      <c r="R46" s="32">
        <v>2.1</v>
      </c>
      <c r="S46" s="32">
        <v>15</v>
      </c>
      <c r="T46" s="32">
        <v>15</v>
      </c>
      <c r="U46" s="32">
        <v>15</v>
      </c>
      <c r="V46" s="32">
        <v>-0.13420000000000001</v>
      </c>
      <c r="W46" s="32">
        <v>-0.13420000000000001</v>
      </c>
      <c r="X46" s="32">
        <v>-0.13420000000000001</v>
      </c>
      <c r="Y46" s="32" t="s">
        <v>52</v>
      </c>
      <c r="Z46" s="32">
        <v>58.12</v>
      </c>
      <c r="AA46" s="32">
        <v>2.9135357642312415E-6</v>
      </c>
      <c r="AB46" s="32">
        <v>0.2</v>
      </c>
      <c r="AC46" s="32">
        <v>4.5199999999999996</v>
      </c>
      <c r="AD46" s="32">
        <v>4.5</v>
      </c>
      <c r="AE46" s="119">
        <v>5.5999999999999998E-17</v>
      </c>
      <c r="AF46" s="33"/>
      <c r="AG46" s="35"/>
    </row>
    <row r="47" spans="1:45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5.75</v>
      </c>
      <c r="K47" s="27">
        <v>5.75</v>
      </c>
      <c r="L47" s="27">
        <v>5.75</v>
      </c>
      <c r="M47" s="27">
        <v>81</v>
      </c>
      <c r="N47" s="27">
        <v>81</v>
      </c>
      <c r="O47" s="27">
        <v>81</v>
      </c>
      <c r="P47" s="27">
        <v>2.1</v>
      </c>
      <c r="Q47" s="27">
        <v>2.1</v>
      </c>
      <c r="R47" s="27">
        <v>2.1</v>
      </c>
      <c r="S47" s="27">
        <v>15</v>
      </c>
      <c r="T47" s="27">
        <v>15</v>
      </c>
      <c r="U47" s="27">
        <v>15</v>
      </c>
      <c r="V47" s="27">
        <v>-0.12659999999999999</v>
      </c>
      <c r="W47" s="27">
        <v>-0.12659999999999999</v>
      </c>
      <c r="X47" s="27">
        <v>-0.12659999999999999</v>
      </c>
      <c r="Y47" s="27" t="s">
        <v>42</v>
      </c>
      <c r="Z47" s="27">
        <v>4.0019999999999998</v>
      </c>
      <c r="AA47" s="85">
        <v>1.213598928416634E-4</v>
      </c>
      <c r="AB47" s="27">
        <v>-0.39</v>
      </c>
      <c r="AC47" s="27">
        <v>2.66</v>
      </c>
      <c r="AD47" s="27">
        <v>2.6</v>
      </c>
      <c r="AE47" s="118">
        <v>6.4000000000000002E-9</v>
      </c>
      <c r="AF47" s="28">
        <v>0.01</v>
      </c>
      <c r="AG47" s="29">
        <f t="shared" ref="AG47:AG53" si="3">AE47*10000*(AF47)*10000000000</f>
        <v>6400</v>
      </c>
    </row>
    <row r="48" spans="1:45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5.75</v>
      </c>
      <c r="K48" s="27">
        <v>5.75</v>
      </c>
      <c r="L48" s="27">
        <v>5.75</v>
      </c>
      <c r="M48" s="27">
        <v>81</v>
      </c>
      <c r="N48" s="27">
        <v>81</v>
      </c>
      <c r="O48" s="27">
        <v>81</v>
      </c>
      <c r="P48" s="27">
        <v>2.1</v>
      </c>
      <c r="Q48" s="27">
        <v>2.1</v>
      </c>
      <c r="R48" s="27">
        <v>2.1</v>
      </c>
      <c r="S48" s="27">
        <v>15</v>
      </c>
      <c r="T48" s="27">
        <v>15</v>
      </c>
      <c r="U48" s="27">
        <v>15</v>
      </c>
      <c r="V48" s="27">
        <v>-0.12659999999999999</v>
      </c>
      <c r="W48" s="27">
        <v>-0.12659999999999999</v>
      </c>
      <c r="X48" s="27">
        <v>-0.12659999999999999</v>
      </c>
      <c r="Y48" s="27" t="s">
        <v>43</v>
      </c>
      <c r="Z48" s="27">
        <v>2.0099999999999998</v>
      </c>
      <c r="AA48" s="85">
        <v>1.0828692705685033E-4</v>
      </c>
      <c r="AB48" s="27">
        <v>-0.217</v>
      </c>
      <c r="AC48" s="27">
        <v>3.13</v>
      </c>
      <c r="AD48" s="27">
        <v>2.89</v>
      </c>
      <c r="AE48" s="118">
        <v>9.4000000000000006E-10</v>
      </c>
      <c r="AF48" s="28">
        <v>0.01</v>
      </c>
      <c r="AG48" s="29">
        <f t="shared" si="3"/>
        <v>940</v>
      </c>
    </row>
    <row r="49" spans="1:45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5.75</v>
      </c>
      <c r="K49" s="27">
        <v>5.75</v>
      </c>
      <c r="L49" s="27">
        <v>5.75</v>
      </c>
      <c r="M49" s="27">
        <v>81</v>
      </c>
      <c r="N49" s="27">
        <v>81</v>
      </c>
      <c r="O49" s="27">
        <v>81</v>
      </c>
      <c r="P49" s="27">
        <v>2.1</v>
      </c>
      <c r="Q49" s="27">
        <v>2.1</v>
      </c>
      <c r="R49" s="27">
        <v>2.1</v>
      </c>
      <c r="S49" s="27">
        <v>15</v>
      </c>
      <c r="T49" s="27">
        <v>15</v>
      </c>
      <c r="U49" s="27">
        <v>15</v>
      </c>
      <c r="V49" s="27">
        <v>-0.12659999999999999</v>
      </c>
      <c r="W49" s="27">
        <v>-0.12659999999999999</v>
      </c>
      <c r="X49" s="27">
        <v>-0.12659999999999999</v>
      </c>
      <c r="Y49" s="27" t="s">
        <v>44</v>
      </c>
      <c r="Z49" s="27">
        <v>31.998999999999999</v>
      </c>
      <c r="AA49" s="85">
        <v>1.5402755908922099E-5</v>
      </c>
      <c r="AB49" s="27">
        <v>2.1999999999999999E-2</v>
      </c>
      <c r="AC49" s="27">
        <v>2.94</v>
      </c>
      <c r="AD49" s="27">
        <v>3.46</v>
      </c>
      <c r="AE49" s="118">
        <v>2.11E-11</v>
      </c>
      <c r="AF49" s="28">
        <v>7.17E-2</v>
      </c>
      <c r="AG49" s="29">
        <f t="shared" si="3"/>
        <v>151.28700000000001</v>
      </c>
    </row>
    <row r="50" spans="1:45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5.75</v>
      </c>
      <c r="K50" s="27">
        <v>5.75</v>
      </c>
      <c r="L50" s="27">
        <v>5.75</v>
      </c>
      <c r="M50" s="27">
        <v>81</v>
      </c>
      <c r="N50" s="27">
        <v>81</v>
      </c>
      <c r="O50" s="27">
        <v>81</v>
      </c>
      <c r="P50" s="27">
        <v>2.1</v>
      </c>
      <c r="Q50" s="27">
        <v>2.1</v>
      </c>
      <c r="R50" s="27">
        <v>2.1</v>
      </c>
      <c r="S50" s="27">
        <v>15</v>
      </c>
      <c r="T50" s="27">
        <v>15</v>
      </c>
      <c r="U50" s="27">
        <v>15</v>
      </c>
      <c r="V50" s="27">
        <v>-0.12659999999999999</v>
      </c>
      <c r="W50" s="27">
        <v>-0.12659999999999999</v>
      </c>
      <c r="X50" s="27">
        <v>-0.12659999999999999</v>
      </c>
      <c r="Y50" s="27" t="s">
        <v>45</v>
      </c>
      <c r="Z50" s="27">
        <v>44.01</v>
      </c>
      <c r="AA50" s="85">
        <v>8.9625087063364713E-6</v>
      </c>
      <c r="AB50" s="27">
        <v>0.22500000000000001</v>
      </c>
      <c r="AC50" s="27">
        <v>3.24</v>
      </c>
      <c r="AD50" s="27">
        <v>3.3</v>
      </c>
      <c r="AE50" s="118">
        <v>3.12E-11</v>
      </c>
      <c r="AF50" s="28">
        <v>0.49099999999999999</v>
      </c>
      <c r="AG50" s="29">
        <f t="shared" si="3"/>
        <v>1531.9199999999998</v>
      </c>
    </row>
    <row r="51" spans="1:45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5.75</v>
      </c>
      <c r="K51" s="27">
        <v>5.75</v>
      </c>
      <c r="L51" s="27">
        <v>5.75</v>
      </c>
      <c r="M51" s="27">
        <v>81</v>
      </c>
      <c r="N51" s="27">
        <v>81</v>
      </c>
      <c r="O51" s="27">
        <v>81</v>
      </c>
      <c r="P51" s="27">
        <v>2.1</v>
      </c>
      <c r="Q51" s="27">
        <v>2.1</v>
      </c>
      <c r="R51" s="27">
        <v>2.1</v>
      </c>
      <c r="S51" s="27">
        <v>15</v>
      </c>
      <c r="T51" s="27">
        <v>15</v>
      </c>
      <c r="U51" s="27">
        <v>15</v>
      </c>
      <c r="V51" s="27">
        <v>-0.12659999999999999</v>
      </c>
      <c r="W51" s="27">
        <v>-0.12659999999999999</v>
      </c>
      <c r="X51" s="27">
        <v>-0.12659999999999999</v>
      </c>
      <c r="Y51" s="27" t="s">
        <v>46</v>
      </c>
      <c r="Z51" s="27">
        <v>28</v>
      </c>
      <c r="AA51" s="85">
        <v>1.4859953853764374E-5</v>
      </c>
      <c r="AB51" s="27">
        <v>3.6999999999999998E-2</v>
      </c>
      <c r="AC51" s="27">
        <v>3.13</v>
      </c>
      <c r="AD51" s="27">
        <v>3.64</v>
      </c>
      <c r="AE51" s="118">
        <v>3.2E-13</v>
      </c>
      <c r="AF51" s="28">
        <v>4.4514000000000003E-3</v>
      </c>
      <c r="AG51" s="29">
        <f t="shared" si="3"/>
        <v>0.14244480000000001</v>
      </c>
    </row>
    <row r="52" spans="1:45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5.75</v>
      </c>
      <c r="K52" s="27">
        <v>5.75</v>
      </c>
      <c r="L52" s="27">
        <v>5.75</v>
      </c>
      <c r="M52" s="27">
        <v>81</v>
      </c>
      <c r="N52" s="27">
        <v>81</v>
      </c>
      <c r="O52" s="27">
        <v>81</v>
      </c>
      <c r="P52" s="27">
        <v>2.1</v>
      </c>
      <c r="Q52" s="27">
        <v>2.1</v>
      </c>
      <c r="R52" s="27">
        <v>2.1</v>
      </c>
      <c r="S52" s="27">
        <v>15</v>
      </c>
      <c r="T52" s="27">
        <v>15</v>
      </c>
      <c r="U52" s="27">
        <v>15</v>
      </c>
      <c r="V52" s="27">
        <v>-0.12659999999999999</v>
      </c>
      <c r="W52" s="27">
        <v>-0.12659999999999999</v>
      </c>
      <c r="X52" s="27">
        <v>-0.12659999999999999</v>
      </c>
      <c r="Y52" s="27" t="s">
        <v>47</v>
      </c>
      <c r="Z52" s="27">
        <v>16.04</v>
      </c>
      <c r="AA52" s="85">
        <v>1.6328551327402565E-5</v>
      </c>
      <c r="AB52" s="27">
        <v>1.0999999999999999E-2</v>
      </c>
      <c r="AC52" s="27">
        <v>3.25</v>
      </c>
      <c r="AD52" s="27">
        <v>3.8</v>
      </c>
      <c r="AE52" s="118">
        <v>8.0000000000000006E-17</v>
      </c>
      <c r="AF52" s="28">
        <v>0.28899999999999998</v>
      </c>
      <c r="AG52" s="29">
        <f t="shared" si="3"/>
        <v>2.3120000000000003E-3</v>
      </c>
      <c r="AP52" s="44"/>
      <c r="AQ52" s="44"/>
      <c r="AR52" s="44"/>
      <c r="AS52" s="44"/>
    </row>
    <row r="53" spans="1:45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5.75</v>
      </c>
      <c r="K53" s="27">
        <v>5.75</v>
      </c>
      <c r="L53" s="27">
        <v>5.75</v>
      </c>
      <c r="M53" s="27">
        <v>81</v>
      </c>
      <c r="N53" s="27">
        <v>81</v>
      </c>
      <c r="O53" s="27">
        <v>81</v>
      </c>
      <c r="P53" s="27">
        <v>2.1</v>
      </c>
      <c r="Q53" s="27">
        <v>2.1</v>
      </c>
      <c r="R53" s="27">
        <v>2.1</v>
      </c>
      <c r="S53" s="27">
        <v>15</v>
      </c>
      <c r="T53" s="27">
        <v>15</v>
      </c>
      <c r="U53" s="27">
        <v>15</v>
      </c>
      <c r="V53" s="27">
        <v>-0.12659999999999999</v>
      </c>
      <c r="W53" s="27">
        <v>-0.12659999999999999</v>
      </c>
      <c r="X53" s="27">
        <v>-0.12659999999999999</v>
      </c>
      <c r="Y53" s="27" t="s">
        <v>48</v>
      </c>
      <c r="Z53" s="27">
        <v>28.05</v>
      </c>
      <c r="AA53" s="27">
        <v>8.597859657763983E-6</v>
      </c>
      <c r="AB53" s="27">
        <v>8.6999999999999994E-2</v>
      </c>
      <c r="AC53" s="27">
        <v>3.59</v>
      </c>
      <c r="AD53" s="27">
        <v>3.9</v>
      </c>
      <c r="AE53" s="118">
        <v>5.9999999999999999E-19</v>
      </c>
      <c r="AF53" s="28"/>
      <c r="AG53" s="30">
        <f t="shared" si="3"/>
        <v>0</v>
      </c>
    </row>
    <row r="54" spans="1:45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5.75</v>
      </c>
      <c r="K54" s="27">
        <v>5.75</v>
      </c>
      <c r="L54" s="27">
        <v>5.75</v>
      </c>
      <c r="M54" s="27">
        <v>81</v>
      </c>
      <c r="N54" s="27">
        <v>81</v>
      </c>
      <c r="O54" s="27">
        <v>81</v>
      </c>
      <c r="P54" s="27">
        <v>2.1</v>
      </c>
      <c r="Q54" s="27">
        <v>2.1</v>
      </c>
      <c r="R54" s="27">
        <v>2.1</v>
      </c>
      <c r="S54" s="27">
        <v>15</v>
      </c>
      <c r="T54" s="27">
        <v>15</v>
      </c>
      <c r="U54" s="27">
        <v>15</v>
      </c>
      <c r="V54" s="27">
        <v>-0.12659999999999999</v>
      </c>
      <c r="W54" s="27">
        <v>-0.12659999999999999</v>
      </c>
      <c r="X54" s="27">
        <v>-0.12659999999999999</v>
      </c>
      <c r="Y54" s="27" t="s">
        <v>49</v>
      </c>
      <c r="Z54" s="27">
        <v>30.07</v>
      </c>
      <c r="AA54" s="27">
        <v>7.4674534117532306E-6</v>
      </c>
      <c r="AB54" s="27">
        <v>9.9000000000000005E-2</v>
      </c>
      <c r="AC54" s="27">
        <v>3.72</v>
      </c>
      <c r="AD54" s="27">
        <v>4</v>
      </c>
      <c r="AE54" s="118">
        <v>9.9999999999999998E-20</v>
      </c>
      <c r="AF54" s="28"/>
      <c r="AG54" s="30"/>
    </row>
    <row r="55" spans="1:45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5.75</v>
      </c>
      <c r="K55" s="27">
        <v>5.75</v>
      </c>
      <c r="L55" s="27">
        <v>5.75</v>
      </c>
      <c r="M55" s="27">
        <v>81</v>
      </c>
      <c r="N55" s="27">
        <v>81</v>
      </c>
      <c r="O55" s="27">
        <v>81</v>
      </c>
      <c r="P55" s="27">
        <v>2.1</v>
      </c>
      <c r="Q55" s="27">
        <v>2.1</v>
      </c>
      <c r="R55" s="27">
        <v>2.1</v>
      </c>
      <c r="S55" s="27">
        <v>15</v>
      </c>
      <c r="T55" s="27">
        <v>15</v>
      </c>
      <c r="U55" s="27">
        <v>15</v>
      </c>
      <c r="V55" s="27">
        <v>-0.12659999999999999</v>
      </c>
      <c r="W55" s="27">
        <v>-0.12659999999999999</v>
      </c>
      <c r="X55" s="27">
        <v>-0.12659999999999999</v>
      </c>
      <c r="Y55" s="27" t="s">
        <v>50</v>
      </c>
      <c r="Z55" s="27">
        <v>42.08</v>
      </c>
      <c r="AA55" s="27">
        <v>4.9578486170417476E-6</v>
      </c>
      <c r="AB55" s="27">
        <v>0.14199999999999999</v>
      </c>
      <c r="AC55" s="27">
        <v>4.03</v>
      </c>
      <c r="AD55" s="27">
        <v>4.5</v>
      </c>
      <c r="AE55" s="118">
        <v>4.9999999999999998E-24</v>
      </c>
      <c r="AF55" s="28"/>
      <c r="AG55" s="30"/>
    </row>
    <row r="56" spans="1:45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5.75</v>
      </c>
      <c r="K56" s="27">
        <v>5.75</v>
      </c>
      <c r="L56" s="27">
        <v>5.75</v>
      </c>
      <c r="M56" s="27">
        <v>81</v>
      </c>
      <c r="N56" s="27">
        <v>81</v>
      </c>
      <c r="O56" s="27">
        <v>81</v>
      </c>
      <c r="P56" s="27">
        <v>2.1</v>
      </c>
      <c r="Q56" s="27">
        <v>2.1</v>
      </c>
      <c r="R56" s="27">
        <v>2.1</v>
      </c>
      <c r="S56" s="27">
        <v>15</v>
      </c>
      <c r="T56" s="27">
        <v>15</v>
      </c>
      <c r="U56" s="27">
        <v>15</v>
      </c>
      <c r="V56" s="27">
        <v>-0.12659999999999999</v>
      </c>
      <c r="W56" s="27">
        <v>-0.12659999999999999</v>
      </c>
      <c r="X56" s="27">
        <v>-0.12659999999999999</v>
      </c>
      <c r="Y56" s="27" t="s">
        <v>51</v>
      </c>
      <c r="Z56" s="27">
        <v>44.1</v>
      </c>
      <c r="AA56" s="27">
        <v>4.5187843755253608E-6</v>
      </c>
      <c r="AB56" s="27">
        <v>0.152</v>
      </c>
      <c r="AC56" s="27">
        <v>4.16</v>
      </c>
      <c r="AD56" s="27">
        <v>4.3</v>
      </c>
      <c r="AE56" s="118">
        <v>3.0000000000000001E-27</v>
      </c>
      <c r="AF56" s="28"/>
      <c r="AG56" s="30"/>
    </row>
    <row r="57" spans="1:45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32">
        <v>5.75</v>
      </c>
      <c r="K57" s="32">
        <v>5.75</v>
      </c>
      <c r="L57" s="32">
        <v>5.75</v>
      </c>
      <c r="M57" s="27">
        <v>81</v>
      </c>
      <c r="N57" s="27">
        <v>81</v>
      </c>
      <c r="O57" s="27">
        <v>81</v>
      </c>
      <c r="P57" s="27">
        <v>2.1</v>
      </c>
      <c r="Q57" s="27">
        <v>2.1</v>
      </c>
      <c r="R57" s="27">
        <v>2.1</v>
      </c>
      <c r="S57" s="27">
        <v>15</v>
      </c>
      <c r="T57" s="27">
        <v>15</v>
      </c>
      <c r="U57" s="27">
        <v>15</v>
      </c>
      <c r="V57" s="27">
        <v>-0.12659999999999999</v>
      </c>
      <c r="W57" s="27">
        <v>-0.12659999999999999</v>
      </c>
      <c r="X57" s="27">
        <v>-0.12659999999999999</v>
      </c>
      <c r="Y57" s="27" t="s">
        <v>52</v>
      </c>
      <c r="Z57" s="27">
        <v>58.12</v>
      </c>
      <c r="AA57" s="27">
        <v>2.9135357642312415E-6</v>
      </c>
      <c r="AB57" s="27">
        <v>0.2</v>
      </c>
      <c r="AC57" s="27">
        <v>4.5199999999999996</v>
      </c>
      <c r="AD57" s="27">
        <v>4.5</v>
      </c>
      <c r="AE57" s="118">
        <v>7.9999999999999998E-28</v>
      </c>
      <c r="AF57" s="28"/>
      <c r="AG57" s="30"/>
    </row>
    <row r="58" spans="1:45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5.75</v>
      </c>
      <c r="K58" s="32">
        <v>5.75</v>
      </c>
      <c r="L58" s="32">
        <v>7.3079999999999998</v>
      </c>
      <c r="M58" s="32">
        <v>81</v>
      </c>
      <c r="N58" s="32">
        <v>81</v>
      </c>
      <c r="O58" s="32">
        <v>117</v>
      </c>
      <c r="P58" s="32">
        <v>2.1</v>
      </c>
      <c r="Q58" s="32">
        <v>2.1</v>
      </c>
      <c r="R58" s="32">
        <v>1.0900000000000001</v>
      </c>
      <c r="S58" s="32">
        <v>15</v>
      </c>
      <c r="T58" s="32">
        <v>15</v>
      </c>
      <c r="U58" s="32">
        <v>1</v>
      </c>
      <c r="V58" s="32">
        <v>-0.19259999999999999</v>
      </c>
      <c r="W58" s="32">
        <v>-0.19259999999999999</v>
      </c>
      <c r="X58" s="32">
        <v>4.3999999999999997E-2</v>
      </c>
      <c r="Y58" s="32" t="s">
        <v>42</v>
      </c>
      <c r="Z58" s="32">
        <v>4.0019999999999998</v>
      </c>
      <c r="AA58" s="86">
        <v>1.213598928416634E-4</v>
      </c>
      <c r="AB58" s="32">
        <v>-0.39</v>
      </c>
      <c r="AC58" s="32">
        <v>2.66</v>
      </c>
      <c r="AD58" s="32">
        <v>2.6</v>
      </c>
      <c r="AE58" s="119">
        <v>3.3000000000000002E-9</v>
      </c>
      <c r="AF58" s="33">
        <v>4.8399999999999997E-3</v>
      </c>
      <c r="AG58" s="34">
        <f t="shared" ref="AG58:AG100" si="4">AE58*10000*(AF58)*10000000000</f>
        <v>1597.2</v>
      </c>
    </row>
    <row r="59" spans="1:45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5.75</v>
      </c>
      <c r="K59" s="32">
        <v>5.75</v>
      </c>
      <c r="L59" s="32">
        <v>7.3079999999999998</v>
      </c>
      <c r="M59" s="32">
        <v>81</v>
      </c>
      <c r="N59" s="32">
        <v>81</v>
      </c>
      <c r="O59" s="32">
        <v>117</v>
      </c>
      <c r="P59" s="32">
        <v>2.1</v>
      </c>
      <c r="Q59" s="32">
        <v>2.1</v>
      </c>
      <c r="R59" s="32">
        <v>1.0900000000000001</v>
      </c>
      <c r="S59" s="32">
        <v>15</v>
      </c>
      <c r="T59" s="32">
        <v>15</v>
      </c>
      <c r="U59" s="32">
        <v>1</v>
      </c>
      <c r="V59" s="32">
        <v>-0.19259999999999999</v>
      </c>
      <c r="W59" s="32">
        <v>-0.19259999999999999</v>
      </c>
      <c r="X59" s="32">
        <v>4.3999999999999997E-2</v>
      </c>
      <c r="Y59" s="32" t="s">
        <v>43</v>
      </c>
      <c r="Z59" s="32">
        <v>2.0099999999999998</v>
      </c>
      <c r="AA59" s="86">
        <v>1.0828692705685033E-4</v>
      </c>
      <c r="AB59" s="32">
        <v>-0.217</v>
      </c>
      <c r="AC59" s="32">
        <v>3.13</v>
      </c>
      <c r="AD59" s="32">
        <v>2.89</v>
      </c>
      <c r="AE59" s="119">
        <v>2.4E-10</v>
      </c>
      <c r="AF59" s="33">
        <v>8.9099999999999995E-3</v>
      </c>
      <c r="AG59" s="34">
        <f t="shared" si="4"/>
        <v>213.83999999999997</v>
      </c>
    </row>
    <row r="60" spans="1:45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5.75</v>
      </c>
      <c r="K60" s="32">
        <v>5.75</v>
      </c>
      <c r="L60" s="32">
        <v>7.3079999999999998</v>
      </c>
      <c r="M60" s="32">
        <v>81</v>
      </c>
      <c r="N60" s="32">
        <v>81</v>
      </c>
      <c r="O60" s="32">
        <v>117</v>
      </c>
      <c r="P60" s="32">
        <v>2.1</v>
      </c>
      <c r="Q60" s="32">
        <v>2.1</v>
      </c>
      <c r="R60" s="32">
        <v>1.0900000000000001</v>
      </c>
      <c r="S60" s="32">
        <v>15</v>
      </c>
      <c r="T60" s="32">
        <v>15</v>
      </c>
      <c r="U60" s="32">
        <v>1</v>
      </c>
      <c r="V60" s="32">
        <v>-0.19259999999999999</v>
      </c>
      <c r="W60" s="32">
        <v>-0.19259999999999999</v>
      </c>
      <c r="X60" s="32">
        <v>4.3999999999999997E-2</v>
      </c>
      <c r="Y60" s="32" t="s">
        <v>44</v>
      </c>
      <c r="Z60" s="32">
        <v>31.998999999999999</v>
      </c>
      <c r="AA60" s="86">
        <v>1.5402755908922099E-5</v>
      </c>
      <c r="AB60" s="32">
        <v>2.1999999999999999E-2</v>
      </c>
      <c r="AC60" s="32">
        <v>2.94</v>
      </c>
      <c r="AD60" s="32">
        <v>3.46</v>
      </c>
      <c r="AE60" s="119">
        <v>9.9999999999999998E-13</v>
      </c>
      <c r="AF60" s="33">
        <v>5.67E-2</v>
      </c>
      <c r="AG60" s="34">
        <f t="shared" si="4"/>
        <v>5.67</v>
      </c>
    </row>
    <row r="61" spans="1:45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5.75</v>
      </c>
      <c r="K61" s="32">
        <v>5.75</v>
      </c>
      <c r="L61" s="32">
        <v>7.3079999999999998</v>
      </c>
      <c r="M61" s="32">
        <v>81</v>
      </c>
      <c r="N61" s="32">
        <v>81</v>
      </c>
      <c r="O61" s="32">
        <v>117</v>
      </c>
      <c r="P61" s="32">
        <v>2.1</v>
      </c>
      <c r="Q61" s="32">
        <v>2.1</v>
      </c>
      <c r="R61" s="32">
        <v>1.0900000000000001</v>
      </c>
      <c r="S61" s="32">
        <v>15</v>
      </c>
      <c r="T61" s="32">
        <v>15</v>
      </c>
      <c r="U61" s="32">
        <v>1</v>
      </c>
      <c r="V61" s="32">
        <v>-0.19259999999999999</v>
      </c>
      <c r="W61" s="32">
        <v>-0.19259999999999999</v>
      </c>
      <c r="X61" s="32">
        <v>4.3999999999999997E-2</v>
      </c>
      <c r="Y61" s="32" t="s">
        <v>45</v>
      </c>
      <c r="Z61" s="32">
        <v>44.01</v>
      </c>
      <c r="AA61" s="86">
        <v>8.9625087063364713E-6</v>
      </c>
      <c r="AB61" s="32">
        <v>0.22500000000000001</v>
      </c>
      <c r="AC61" s="32">
        <v>3.24</v>
      </c>
      <c r="AD61" s="32">
        <v>3.3</v>
      </c>
      <c r="AE61" s="119">
        <v>1.5799999999999999E-12</v>
      </c>
      <c r="AF61" s="33">
        <v>0.42199999999999999</v>
      </c>
      <c r="AG61" s="34">
        <f t="shared" si="4"/>
        <v>66.676000000000002</v>
      </c>
    </row>
    <row r="62" spans="1:45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5.75</v>
      </c>
      <c r="K62" s="32">
        <v>5.75</v>
      </c>
      <c r="L62" s="32">
        <v>7.3079999999999998</v>
      </c>
      <c r="M62" s="32">
        <v>81</v>
      </c>
      <c r="N62" s="32">
        <v>81</v>
      </c>
      <c r="O62" s="32">
        <v>117</v>
      </c>
      <c r="P62" s="32">
        <v>2.1</v>
      </c>
      <c r="Q62" s="32">
        <v>2.1</v>
      </c>
      <c r="R62" s="32">
        <v>1.0900000000000001</v>
      </c>
      <c r="S62" s="32">
        <v>15</v>
      </c>
      <c r="T62" s="32">
        <v>15</v>
      </c>
      <c r="U62" s="32">
        <v>1</v>
      </c>
      <c r="V62" s="32">
        <v>-0.19259999999999999</v>
      </c>
      <c r="W62" s="32">
        <v>-0.19259999999999999</v>
      </c>
      <c r="X62" s="32">
        <v>4.3999999999999997E-2</v>
      </c>
      <c r="Y62" s="32" t="s">
        <v>46</v>
      </c>
      <c r="Z62" s="32">
        <v>28</v>
      </c>
      <c r="AA62" s="86">
        <v>1.4859953853764374E-5</v>
      </c>
      <c r="AB62" s="32">
        <v>3.6999999999999998E-2</v>
      </c>
      <c r="AC62" s="32">
        <v>3.13</v>
      </c>
      <c r="AD62" s="32">
        <v>3.64</v>
      </c>
      <c r="AE62" s="125">
        <v>8E-14</v>
      </c>
      <c r="AF62" s="33">
        <v>1.0156999999999999E-2</v>
      </c>
      <c r="AG62" s="34">
        <f t="shared" si="4"/>
        <v>8.1255999999999995E-2</v>
      </c>
    </row>
    <row r="63" spans="1:45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5.75</v>
      </c>
      <c r="K63" s="32">
        <v>5.75</v>
      </c>
      <c r="L63" s="32">
        <v>7.3079999999999998</v>
      </c>
      <c r="M63" s="32">
        <v>81</v>
      </c>
      <c r="N63" s="32">
        <v>81</v>
      </c>
      <c r="O63" s="32">
        <v>117</v>
      </c>
      <c r="P63" s="32">
        <v>2.1</v>
      </c>
      <c r="Q63" s="32">
        <v>2.1</v>
      </c>
      <c r="R63" s="32">
        <v>1.0900000000000001</v>
      </c>
      <c r="S63" s="32">
        <v>15</v>
      </c>
      <c r="T63" s="32">
        <v>15</v>
      </c>
      <c r="U63" s="32">
        <v>1</v>
      </c>
      <c r="V63" s="32">
        <v>-0.19259999999999999</v>
      </c>
      <c r="W63" s="32">
        <v>-0.19259999999999999</v>
      </c>
      <c r="X63" s="32">
        <v>4.3999999999999997E-2</v>
      </c>
      <c r="Y63" s="32" t="s">
        <v>47</v>
      </c>
      <c r="Z63" s="32">
        <v>16.04</v>
      </c>
      <c r="AA63" s="86">
        <v>1.6328551327402565E-5</v>
      </c>
      <c r="AB63" s="32">
        <v>1.0999999999999999E-2</v>
      </c>
      <c r="AC63" s="32">
        <v>3.25</v>
      </c>
      <c r="AD63" s="32">
        <v>3.8</v>
      </c>
      <c r="AE63" s="125">
        <v>5.0000000000000004E-16</v>
      </c>
      <c r="AF63" s="33">
        <v>0.21099999999999999</v>
      </c>
      <c r="AG63" s="34">
        <f t="shared" si="4"/>
        <v>1.055E-2</v>
      </c>
      <c r="AP63" s="44"/>
      <c r="AQ63" s="44"/>
      <c r="AR63" s="44"/>
      <c r="AS63" s="44"/>
    </row>
    <row r="64" spans="1:45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5.75</v>
      </c>
      <c r="K64" s="32">
        <v>5.75</v>
      </c>
      <c r="L64" s="32">
        <v>7.3079999999999998</v>
      </c>
      <c r="M64" s="32">
        <v>81</v>
      </c>
      <c r="N64" s="32">
        <v>81</v>
      </c>
      <c r="O64" s="32">
        <v>117</v>
      </c>
      <c r="P64" s="32">
        <v>2.1</v>
      </c>
      <c r="Q64" s="32">
        <v>2.1</v>
      </c>
      <c r="R64" s="32">
        <v>1.0900000000000001</v>
      </c>
      <c r="S64" s="32">
        <v>15</v>
      </c>
      <c r="T64" s="32">
        <v>15</v>
      </c>
      <c r="U64" s="32">
        <v>1</v>
      </c>
      <c r="V64" s="32">
        <v>-0.19259999999999999</v>
      </c>
      <c r="W64" s="32">
        <v>-0.19259999999999999</v>
      </c>
      <c r="X64" s="32">
        <v>4.3999999999999997E-2</v>
      </c>
      <c r="Y64" s="32" t="s">
        <v>48</v>
      </c>
      <c r="Z64" s="32">
        <v>28.05</v>
      </c>
      <c r="AA64" s="32">
        <v>8.597859657763983E-6</v>
      </c>
      <c r="AB64" s="32">
        <v>8.6999999999999994E-2</v>
      </c>
      <c r="AC64" s="32">
        <v>3.59</v>
      </c>
      <c r="AD64" s="32">
        <v>3.9</v>
      </c>
      <c r="AE64" s="125">
        <v>1.1E-17</v>
      </c>
      <c r="AF64" s="33"/>
      <c r="AG64" s="35">
        <f t="shared" si="4"/>
        <v>0</v>
      </c>
    </row>
    <row r="65" spans="1:45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5.75</v>
      </c>
      <c r="K65" s="32">
        <v>5.75</v>
      </c>
      <c r="L65" s="32">
        <v>7.3079999999999998</v>
      </c>
      <c r="M65" s="32">
        <v>81</v>
      </c>
      <c r="N65" s="32">
        <v>81</v>
      </c>
      <c r="O65" s="32">
        <v>117</v>
      </c>
      <c r="P65" s="32">
        <v>2.1</v>
      </c>
      <c r="Q65" s="32">
        <v>2.1</v>
      </c>
      <c r="R65" s="32">
        <v>1.0900000000000001</v>
      </c>
      <c r="S65" s="32">
        <v>15</v>
      </c>
      <c r="T65" s="32">
        <v>15</v>
      </c>
      <c r="U65" s="32">
        <v>1</v>
      </c>
      <c r="V65" s="32">
        <v>-0.19259999999999999</v>
      </c>
      <c r="W65" s="32">
        <v>-0.19259999999999999</v>
      </c>
      <c r="X65" s="32">
        <v>4.3999999999999997E-2</v>
      </c>
      <c r="Y65" s="32" t="s">
        <v>49</v>
      </c>
      <c r="Z65" s="32">
        <v>30.07</v>
      </c>
      <c r="AA65" s="32">
        <v>7.4674534117532306E-6</v>
      </c>
      <c r="AB65" s="32">
        <v>9.9000000000000005E-2</v>
      </c>
      <c r="AC65" s="32">
        <v>3.72</v>
      </c>
      <c r="AD65" s="32">
        <v>4</v>
      </c>
      <c r="AE65" s="125">
        <v>3.4199999999999999E-18</v>
      </c>
      <c r="AF65" s="33"/>
      <c r="AG65" s="35">
        <f t="shared" si="4"/>
        <v>0</v>
      </c>
    </row>
    <row r="66" spans="1:45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5.75</v>
      </c>
      <c r="K66" s="32">
        <v>5.75</v>
      </c>
      <c r="L66" s="32">
        <v>7.3079999999999998</v>
      </c>
      <c r="M66" s="32">
        <v>81</v>
      </c>
      <c r="N66" s="32">
        <v>81</v>
      </c>
      <c r="O66" s="32">
        <v>117</v>
      </c>
      <c r="P66" s="32">
        <v>2.1</v>
      </c>
      <c r="Q66" s="32">
        <v>2.1</v>
      </c>
      <c r="R66" s="32">
        <v>1.0900000000000001</v>
      </c>
      <c r="S66" s="32">
        <v>15</v>
      </c>
      <c r="T66" s="32">
        <v>15</v>
      </c>
      <c r="U66" s="32">
        <v>1</v>
      </c>
      <c r="V66" s="32">
        <v>-0.19259999999999999</v>
      </c>
      <c r="W66" s="32">
        <v>-0.19259999999999999</v>
      </c>
      <c r="X66" s="32">
        <v>4.3999999999999997E-2</v>
      </c>
      <c r="Y66" s="32" t="s">
        <v>50</v>
      </c>
      <c r="Z66" s="32">
        <v>42.08</v>
      </c>
      <c r="AA66" s="32">
        <v>4.9578486170417476E-6</v>
      </c>
      <c r="AB66" s="32">
        <v>0.14199999999999999</v>
      </c>
      <c r="AC66" s="32">
        <v>4.03</v>
      </c>
      <c r="AD66" s="32">
        <v>4.5</v>
      </c>
      <c r="AE66" s="125">
        <v>5.7500000000000002E-19</v>
      </c>
      <c r="AF66" s="33"/>
      <c r="AG66" s="35">
        <f t="shared" si="4"/>
        <v>0</v>
      </c>
    </row>
    <row r="67" spans="1:45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5.75</v>
      </c>
      <c r="K67" s="32">
        <v>5.75</v>
      </c>
      <c r="L67" s="32">
        <v>7.3079999999999998</v>
      </c>
      <c r="M67" s="32">
        <v>81</v>
      </c>
      <c r="N67" s="32">
        <v>81</v>
      </c>
      <c r="O67" s="32">
        <v>117</v>
      </c>
      <c r="P67" s="32">
        <v>2.1</v>
      </c>
      <c r="Q67" s="32">
        <v>2.1</v>
      </c>
      <c r="R67" s="32">
        <v>1.0900000000000001</v>
      </c>
      <c r="S67" s="32">
        <v>15</v>
      </c>
      <c r="T67" s="32">
        <v>15</v>
      </c>
      <c r="U67" s="32">
        <v>1</v>
      </c>
      <c r="V67" s="32">
        <v>-0.19259999999999999</v>
      </c>
      <c r="W67" s="32">
        <v>-0.19259999999999999</v>
      </c>
      <c r="X67" s="32">
        <v>4.3999999999999997E-2</v>
      </c>
      <c r="Y67" s="32" t="s">
        <v>51</v>
      </c>
      <c r="Z67" s="32">
        <v>44.1</v>
      </c>
      <c r="AA67" s="32">
        <v>4.5187843755253608E-6</v>
      </c>
      <c r="AB67" s="32">
        <v>0.152</v>
      </c>
      <c r="AC67" s="32">
        <v>4.16</v>
      </c>
      <c r="AD67" s="32">
        <v>4.3</v>
      </c>
      <c r="AE67" s="125">
        <v>1.6999999999999999E-20</v>
      </c>
      <c r="AF67" s="33"/>
      <c r="AG67" s="35">
        <f t="shared" si="4"/>
        <v>0</v>
      </c>
    </row>
    <row r="68" spans="1:45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5.75</v>
      </c>
      <c r="K68" s="32">
        <v>5.75</v>
      </c>
      <c r="L68" s="32">
        <v>7.3079999999999998</v>
      </c>
      <c r="M68" s="32">
        <v>81</v>
      </c>
      <c r="N68" s="32">
        <v>81</v>
      </c>
      <c r="O68" s="32">
        <v>117</v>
      </c>
      <c r="P68" s="32">
        <v>2.1</v>
      </c>
      <c r="Q68" s="32">
        <v>2.1</v>
      </c>
      <c r="R68" s="32">
        <v>1.0900000000000001</v>
      </c>
      <c r="S68" s="32">
        <v>15</v>
      </c>
      <c r="T68" s="32">
        <v>15</v>
      </c>
      <c r="U68" s="32">
        <v>1</v>
      </c>
      <c r="V68" s="32">
        <v>-0.19259999999999999</v>
      </c>
      <c r="W68" s="32">
        <v>-0.19259999999999999</v>
      </c>
      <c r="X68" s="32">
        <v>4.3999999999999997E-2</v>
      </c>
      <c r="Y68" s="32" t="s">
        <v>52</v>
      </c>
      <c r="Z68" s="32">
        <v>58.12</v>
      </c>
      <c r="AA68" s="32">
        <v>2.9135357642312415E-6</v>
      </c>
      <c r="AB68" s="32">
        <v>0.2</v>
      </c>
      <c r="AC68" s="32">
        <v>4.5199999999999996</v>
      </c>
      <c r="AD68" s="32">
        <v>4.5</v>
      </c>
      <c r="AE68" s="119">
        <v>9.9700000000000006E-21</v>
      </c>
      <c r="AF68" s="33"/>
      <c r="AG68" s="35">
        <f t="shared" si="4"/>
        <v>0</v>
      </c>
    </row>
    <row r="69" spans="1:45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5.75</v>
      </c>
      <c r="K69" s="27">
        <v>5.75</v>
      </c>
      <c r="L69" s="27">
        <v>7.3079999999999998</v>
      </c>
      <c r="M69" s="27">
        <v>81</v>
      </c>
      <c r="N69" s="27">
        <v>81</v>
      </c>
      <c r="O69" s="27">
        <v>117</v>
      </c>
      <c r="P69" s="27">
        <v>2.1</v>
      </c>
      <c r="Q69" s="27">
        <v>2.1</v>
      </c>
      <c r="R69" s="27">
        <v>1.0900000000000001</v>
      </c>
      <c r="S69" s="27">
        <v>15</v>
      </c>
      <c r="T69" s="27">
        <v>15</v>
      </c>
      <c r="U69" s="27">
        <v>1</v>
      </c>
      <c r="V69" s="27">
        <v>-0.19750000000000001</v>
      </c>
      <c r="W69" s="27">
        <v>-0.19750000000000001</v>
      </c>
      <c r="X69" s="27">
        <v>4.1599999999999998E-2</v>
      </c>
      <c r="Y69" s="27" t="s">
        <v>42</v>
      </c>
      <c r="Z69" s="27">
        <v>4.0019999999999998</v>
      </c>
      <c r="AA69" s="85">
        <v>1.213598928416634E-4</v>
      </c>
      <c r="AB69" s="27">
        <v>-0.39</v>
      </c>
      <c r="AC69" s="27">
        <v>2.66</v>
      </c>
      <c r="AD69" s="27">
        <v>2.6</v>
      </c>
      <c r="AE69" s="118">
        <v>1.5E-9</v>
      </c>
      <c r="AF69" s="28">
        <v>4.8300000000000001E-3</v>
      </c>
      <c r="AG69" s="29">
        <f t="shared" si="4"/>
        <v>724.5</v>
      </c>
    </row>
    <row r="70" spans="1:45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5.75</v>
      </c>
      <c r="K70" s="27">
        <v>5.75</v>
      </c>
      <c r="L70" s="27">
        <v>7.3079999999999998</v>
      </c>
      <c r="M70" s="27">
        <v>81</v>
      </c>
      <c r="N70" s="27">
        <v>81</v>
      </c>
      <c r="O70" s="27">
        <v>117</v>
      </c>
      <c r="P70" s="27">
        <v>2.1</v>
      </c>
      <c r="Q70" s="27">
        <v>2.1</v>
      </c>
      <c r="R70" s="27">
        <v>1.0900000000000001</v>
      </c>
      <c r="S70" s="27">
        <v>15</v>
      </c>
      <c r="T70" s="27">
        <v>15</v>
      </c>
      <c r="U70" s="27">
        <v>1</v>
      </c>
      <c r="V70" s="27">
        <v>-0.19750000000000001</v>
      </c>
      <c r="W70" s="27">
        <v>-0.19750000000000001</v>
      </c>
      <c r="X70" s="27">
        <v>4.1599999999999998E-2</v>
      </c>
      <c r="Y70" s="27" t="s">
        <v>43</v>
      </c>
      <c r="Z70" s="27">
        <v>2.0099999999999998</v>
      </c>
      <c r="AA70" s="85">
        <v>1.0828692705685033E-4</v>
      </c>
      <c r="AB70" s="27">
        <v>-0.217</v>
      </c>
      <c r="AC70" s="27">
        <v>3.13</v>
      </c>
      <c r="AD70" s="27">
        <v>2.89</v>
      </c>
      <c r="AE70" s="118">
        <v>1.7000000000000001E-10</v>
      </c>
      <c r="AF70" s="28">
        <v>8.6599999999999993E-3</v>
      </c>
      <c r="AG70" s="29">
        <f t="shared" si="4"/>
        <v>147.22</v>
      </c>
    </row>
    <row r="71" spans="1:45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5.75</v>
      </c>
      <c r="K71" s="27">
        <v>5.75</v>
      </c>
      <c r="L71" s="27">
        <v>7.3079999999999998</v>
      </c>
      <c r="M71" s="27">
        <v>81</v>
      </c>
      <c r="N71" s="27">
        <v>81</v>
      </c>
      <c r="O71" s="27">
        <v>117</v>
      </c>
      <c r="P71" s="27">
        <v>2.1</v>
      </c>
      <c r="Q71" s="27">
        <v>2.1</v>
      </c>
      <c r="R71" s="27">
        <v>1.0900000000000001</v>
      </c>
      <c r="S71" s="27">
        <v>15</v>
      </c>
      <c r="T71" s="27">
        <v>15</v>
      </c>
      <c r="U71" s="27">
        <v>1</v>
      </c>
      <c r="V71" s="27">
        <v>-0.19750000000000001</v>
      </c>
      <c r="W71" s="27">
        <v>-0.19750000000000001</v>
      </c>
      <c r="X71" s="27">
        <v>4.1599999999999998E-2</v>
      </c>
      <c r="Y71" s="27" t="s">
        <v>44</v>
      </c>
      <c r="Z71" s="27">
        <v>31.998999999999999</v>
      </c>
      <c r="AA71" s="85">
        <v>1.5402755908922099E-5</v>
      </c>
      <c r="AB71" s="27">
        <v>2.1999999999999999E-2</v>
      </c>
      <c r="AC71" s="27">
        <v>2.94</v>
      </c>
      <c r="AD71" s="27">
        <v>3.46</v>
      </c>
      <c r="AE71" s="118">
        <v>1.8E-12</v>
      </c>
      <c r="AF71" s="28">
        <v>5.7599999999999998E-2</v>
      </c>
      <c r="AG71" s="29">
        <f t="shared" si="4"/>
        <v>10.368</v>
      </c>
    </row>
    <row r="72" spans="1:45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5.75</v>
      </c>
      <c r="K72" s="27">
        <v>5.75</v>
      </c>
      <c r="L72" s="27">
        <v>7.3079999999999998</v>
      </c>
      <c r="M72" s="27">
        <v>81</v>
      </c>
      <c r="N72" s="27">
        <v>81</v>
      </c>
      <c r="O72" s="27">
        <v>117</v>
      </c>
      <c r="P72" s="27">
        <v>2.1</v>
      </c>
      <c r="Q72" s="27">
        <v>2.1</v>
      </c>
      <c r="R72" s="27">
        <v>1.0900000000000001</v>
      </c>
      <c r="S72" s="27">
        <v>15</v>
      </c>
      <c r="T72" s="27">
        <v>15</v>
      </c>
      <c r="U72" s="27">
        <v>1</v>
      </c>
      <c r="V72" s="27">
        <v>-0.19750000000000001</v>
      </c>
      <c r="W72" s="27">
        <v>-0.19750000000000001</v>
      </c>
      <c r="X72" s="27">
        <v>4.1599999999999998E-2</v>
      </c>
      <c r="Y72" s="27" t="s">
        <v>45</v>
      </c>
      <c r="Z72" s="27">
        <v>44.01</v>
      </c>
      <c r="AA72" s="85">
        <v>8.9625087063364713E-6</v>
      </c>
      <c r="AB72" s="27">
        <v>0.22500000000000001</v>
      </c>
      <c r="AC72" s="27">
        <v>3.24</v>
      </c>
      <c r="AD72" s="27">
        <v>3.3</v>
      </c>
      <c r="AE72" s="118">
        <v>9.9999999999999998E-13</v>
      </c>
      <c r="AF72" s="28">
        <v>0.42499999999999999</v>
      </c>
      <c r="AG72" s="29">
        <f t="shared" si="4"/>
        <v>42.5</v>
      </c>
    </row>
    <row r="73" spans="1:45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5.75</v>
      </c>
      <c r="K73" s="27">
        <v>5.75</v>
      </c>
      <c r="L73" s="27">
        <v>7.3079999999999998</v>
      </c>
      <c r="M73" s="27">
        <v>81</v>
      </c>
      <c r="N73" s="27">
        <v>81</v>
      </c>
      <c r="O73" s="27">
        <v>117</v>
      </c>
      <c r="P73" s="27">
        <v>2.1</v>
      </c>
      <c r="Q73" s="27">
        <v>2.1</v>
      </c>
      <c r="R73" s="27">
        <v>1.0900000000000001</v>
      </c>
      <c r="S73" s="27">
        <v>15</v>
      </c>
      <c r="T73" s="27">
        <v>15</v>
      </c>
      <c r="U73" s="27">
        <v>1</v>
      </c>
      <c r="V73" s="27">
        <v>-0.19750000000000001</v>
      </c>
      <c r="W73" s="27">
        <v>-0.19750000000000001</v>
      </c>
      <c r="X73" s="27">
        <v>4.1599999999999998E-2</v>
      </c>
      <c r="Y73" s="27" t="s">
        <v>46</v>
      </c>
      <c r="Z73" s="27">
        <v>28</v>
      </c>
      <c r="AA73" s="85">
        <v>1.4859953853764374E-5</v>
      </c>
      <c r="AB73" s="27">
        <v>3.6999999999999998E-2</v>
      </c>
      <c r="AC73" s="27">
        <v>3.13</v>
      </c>
      <c r="AD73" s="27">
        <v>3.64</v>
      </c>
      <c r="AE73" s="126">
        <v>5.6999999999999997E-14</v>
      </c>
      <c r="AF73" s="28">
        <v>5.3065000000000001E-2</v>
      </c>
      <c r="AG73" s="29">
        <f t="shared" si="4"/>
        <v>0.30247050000000003</v>
      </c>
    </row>
    <row r="74" spans="1:45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5.75</v>
      </c>
      <c r="K74" s="27">
        <v>5.75</v>
      </c>
      <c r="L74" s="27">
        <v>7.3079999999999998</v>
      </c>
      <c r="M74" s="27">
        <v>81</v>
      </c>
      <c r="N74" s="27">
        <v>81</v>
      </c>
      <c r="O74" s="27">
        <v>117</v>
      </c>
      <c r="P74" s="27">
        <v>2.1</v>
      </c>
      <c r="Q74" s="27">
        <v>2.1</v>
      </c>
      <c r="R74" s="27">
        <v>1.0900000000000001</v>
      </c>
      <c r="S74" s="27">
        <v>15</v>
      </c>
      <c r="T74" s="27">
        <v>15</v>
      </c>
      <c r="U74" s="27">
        <v>1</v>
      </c>
      <c r="V74" s="27">
        <v>-0.19750000000000001</v>
      </c>
      <c r="W74" s="27">
        <v>-0.19750000000000001</v>
      </c>
      <c r="X74" s="27">
        <v>4.1599999999999998E-2</v>
      </c>
      <c r="Y74" s="27" t="s">
        <v>47</v>
      </c>
      <c r="Z74" s="27">
        <v>16.04</v>
      </c>
      <c r="AA74" s="85">
        <v>1.6328551327402565E-5</v>
      </c>
      <c r="AB74" s="27">
        <v>1.0999999999999999E-2</v>
      </c>
      <c r="AC74" s="27">
        <v>3.25</v>
      </c>
      <c r="AD74" s="27">
        <v>3.8</v>
      </c>
      <c r="AE74" s="126">
        <v>1.7999999999999999E-16</v>
      </c>
      <c r="AF74" s="28">
        <v>0.217</v>
      </c>
      <c r="AG74" s="29">
        <f t="shared" si="4"/>
        <v>3.9060000000000002E-3</v>
      </c>
      <c r="AP74" s="44"/>
      <c r="AQ74" s="44"/>
      <c r="AR74" s="44"/>
      <c r="AS74" s="44"/>
    </row>
    <row r="75" spans="1:45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5.75</v>
      </c>
      <c r="K75" s="27">
        <v>5.75</v>
      </c>
      <c r="L75" s="27">
        <v>7.3079999999999998</v>
      </c>
      <c r="M75" s="27">
        <v>81</v>
      </c>
      <c r="N75" s="27">
        <v>81</v>
      </c>
      <c r="O75" s="27">
        <v>117</v>
      </c>
      <c r="P75" s="27">
        <v>2.1</v>
      </c>
      <c r="Q75" s="27">
        <v>2.1</v>
      </c>
      <c r="R75" s="27">
        <v>1.0900000000000001</v>
      </c>
      <c r="S75" s="27">
        <v>15</v>
      </c>
      <c r="T75" s="27">
        <v>15</v>
      </c>
      <c r="U75" s="27">
        <v>1</v>
      </c>
      <c r="V75" s="27">
        <v>-0.19750000000000001</v>
      </c>
      <c r="W75" s="27">
        <v>-0.19750000000000001</v>
      </c>
      <c r="X75" s="27">
        <v>4.1599999999999998E-2</v>
      </c>
      <c r="Y75" s="27" t="s">
        <v>48</v>
      </c>
      <c r="Z75" s="27">
        <v>28.05</v>
      </c>
      <c r="AA75" s="27">
        <v>8.597859657763983E-6</v>
      </c>
      <c r="AB75" s="27">
        <v>8.6999999999999994E-2</v>
      </c>
      <c r="AC75" s="27">
        <v>3.59</v>
      </c>
      <c r="AD75" s="27">
        <v>3.9</v>
      </c>
      <c r="AE75" s="126">
        <v>3.3599999999999998E-18</v>
      </c>
      <c r="AF75" s="28"/>
      <c r="AG75" s="30">
        <f t="shared" si="4"/>
        <v>0</v>
      </c>
    </row>
    <row r="76" spans="1:45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5.75</v>
      </c>
      <c r="K76" s="27">
        <v>5.75</v>
      </c>
      <c r="L76" s="27">
        <v>7.3079999999999998</v>
      </c>
      <c r="M76" s="27">
        <v>81</v>
      </c>
      <c r="N76" s="27">
        <v>81</v>
      </c>
      <c r="O76" s="27">
        <v>117</v>
      </c>
      <c r="P76" s="27">
        <v>2.1</v>
      </c>
      <c r="Q76" s="27">
        <v>2.1</v>
      </c>
      <c r="R76" s="27">
        <v>1.0900000000000001</v>
      </c>
      <c r="S76" s="27">
        <v>15</v>
      </c>
      <c r="T76" s="27">
        <v>15</v>
      </c>
      <c r="U76" s="27">
        <v>1</v>
      </c>
      <c r="V76" s="27">
        <v>-0.19750000000000001</v>
      </c>
      <c r="W76" s="27">
        <v>-0.19750000000000001</v>
      </c>
      <c r="X76" s="27">
        <v>4.1599999999999998E-2</v>
      </c>
      <c r="Y76" s="27" t="s">
        <v>49</v>
      </c>
      <c r="Z76" s="27">
        <v>30.07</v>
      </c>
      <c r="AA76" s="27">
        <v>7.4674534117532306E-6</v>
      </c>
      <c r="AB76" s="27">
        <v>9.9000000000000005E-2</v>
      </c>
      <c r="AC76" s="27">
        <v>3.72</v>
      </c>
      <c r="AD76" s="27">
        <v>4</v>
      </c>
      <c r="AE76" s="126">
        <v>4.48E-18</v>
      </c>
      <c r="AF76" s="28"/>
      <c r="AG76" s="30">
        <f t="shared" si="4"/>
        <v>0</v>
      </c>
    </row>
    <row r="77" spans="1:45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5.75</v>
      </c>
      <c r="K77" s="27">
        <v>5.75</v>
      </c>
      <c r="L77" s="27">
        <v>7.3079999999999998</v>
      </c>
      <c r="M77" s="27">
        <v>81</v>
      </c>
      <c r="N77" s="27">
        <v>81</v>
      </c>
      <c r="O77" s="27">
        <v>117</v>
      </c>
      <c r="P77" s="27">
        <v>2.1</v>
      </c>
      <c r="Q77" s="27">
        <v>2.1</v>
      </c>
      <c r="R77" s="27">
        <v>1.0900000000000001</v>
      </c>
      <c r="S77" s="27">
        <v>15</v>
      </c>
      <c r="T77" s="27">
        <v>15</v>
      </c>
      <c r="U77" s="27">
        <v>1</v>
      </c>
      <c r="V77" s="27">
        <v>-0.19750000000000001</v>
      </c>
      <c r="W77" s="27">
        <v>-0.19750000000000001</v>
      </c>
      <c r="X77" s="27">
        <v>4.1599999999999998E-2</v>
      </c>
      <c r="Y77" s="27" t="s">
        <v>50</v>
      </c>
      <c r="Z77" s="27">
        <v>42.08</v>
      </c>
      <c r="AA77" s="27">
        <v>4.9578486170417476E-6</v>
      </c>
      <c r="AB77" s="27">
        <v>0.14199999999999999</v>
      </c>
      <c r="AC77" s="27">
        <v>4.03</v>
      </c>
      <c r="AD77" s="27">
        <v>4.5</v>
      </c>
      <c r="AE77" s="126">
        <v>1.58E-19</v>
      </c>
      <c r="AF77" s="28"/>
      <c r="AG77" s="30">
        <f t="shared" si="4"/>
        <v>0</v>
      </c>
    </row>
    <row r="78" spans="1:45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5.75</v>
      </c>
      <c r="K78" s="27">
        <v>5.75</v>
      </c>
      <c r="L78" s="27">
        <v>7.3079999999999998</v>
      </c>
      <c r="M78" s="27">
        <v>81</v>
      </c>
      <c r="N78" s="27">
        <v>81</v>
      </c>
      <c r="O78" s="27">
        <v>117</v>
      </c>
      <c r="P78" s="27">
        <v>2.1</v>
      </c>
      <c r="Q78" s="27">
        <v>2.1</v>
      </c>
      <c r="R78" s="27">
        <v>1.0900000000000001</v>
      </c>
      <c r="S78" s="27">
        <v>15</v>
      </c>
      <c r="T78" s="27">
        <v>15</v>
      </c>
      <c r="U78" s="27">
        <v>1</v>
      </c>
      <c r="V78" s="27">
        <v>-0.19750000000000001</v>
      </c>
      <c r="W78" s="27">
        <v>-0.19750000000000001</v>
      </c>
      <c r="X78" s="27">
        <v>4.1599999999999998E-2</v>
      </c>
      <c r="Y78" s="27" t="s">
        <v>51</v>
      </c>
      <c r="Z78" s="27">
        <v>44.1</v>
      </c>
      <c r="AA78" s="27">
        <v>4.5187843755253608E-6</v>
      </c>
      <c r="AB78" s="27">
        <v>0.152</v>
      </c>
      <c r="AC78" s="27">
        <v>4.16</v>
      </c>
      <c r="AD78" s="27">
        <v>4.3</v>
      </c>
      <c r="AE78" s="126">
        <v>3.2599999999999998E-21</v>
      </c>
      <c r="AF78" s="28"/>
      <c r="AG78" s="30">
        <f t="shared" si="4"/>
        <v>0</v>
      </c>
    </row>
    <row r="79" spans="1:45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5.75</v>
      </c>
      <c r="K79" s="27">
        <v>5.75</v>
      </c>
      <c r="L79" s="27">
        <v>7.3079999999999998</v>
      </c>
      <c r="M79" s="27">
        <v>81</v>
      </c>
      <c r="N79" s="27">
        <v>81</v>
      </c>
      <c r="O79" s="27">
        <v>117</v>
      </c>
      <c r="P79" s="27">
        <v>2.1</v>
      </c>
      <c r="Q79" s="27">
        <v>2.1</v>
      </c>
      <c r="R79" s="27">
        <v>1.0900000000000001</v>
      </c>
      <c r="S79" s="27">
        <v>15</v>
      </c>
      <c r="T79" s="27">
        <v>15</v>
      </c>
      <c r="U79" s="27">
        <v>1</v>
      </c>
      <c r="V79" s="27">
        <v>-0.19750000000000001</v>
      </c>
      <c r="W79" s="27">
        <v>-0.19750000000000001</v>
      </c>
      <c r="X79" s="27">
        <v>4.1599999999999998E-2</v>
      </c>
      <c r="Y79" s="27" t="s">
        <v>52</v>
      </c>
      <c r="Z79" s="27">
        <v>58.12</v>
      </c>
      <c r="AA79" s="27">
        <v>2.9135357642312415E-6</v>
      </c>
      <c r="AB79" s="27">
        <v>0.2</v>
      </c>
      <c r="AC79" s="27">
        <v>4.5199999999999996</v>
      </c>
      <c r="AD79" s="27">
        <v>4.5</v>
      </c>
      <c r="AE79" s="118">
        <v>1.37E-21</v>
      </c>
      <c r="AF79" s="28"/>
      <c r="AG79" s="30">
        <f t="shared" si="4"/>
        <v>0</v>
      </c>
    </row>
    <row r="80" spans="1:45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5.75</v>
      </c>
      <c r="K80" s="32">
        <v>5.75</v>
      </c>
      <c r="L80" s="32">
        <v>7.3079999999999998</v>
      </c>
      <c r="M80" s="32">
        <v>81</v>
      </c>
      <c r="N80" s="32">
        <v>81</v>
      </c>
      <c r="O80" s="32">
        <v>117</v>
      </c>
      <c r="P80" s="32">
        <v>2.1</v>
      </c>
      <c r="Q80" s="32">
        <v>2.1</v>
      </c>
      <c r="R80" s="32">
        <v>1.746</v>
      </c>
      <c r="S80" s="32">
        <v>15</v>
      </c>
      <c r="T80" s="32">
        <v>15</v>
      </c>
      <c r="U80" s="32">
        <v>35.450000000000003</v>
      </c>
      <c r="V80" s="32">
        <v>-0.21829999999999999</v>
      </c>
      <c r="W80" s="32">
        <v>-0.21829999999999999</v>
      </c>
      <c r="X80" s="32">
        <v>-0.1643</v>
      </c>
      <c r="Y80" s="32" t="s">
        <v>42</v>
      </c>
      <c r="Z80" s="32">
        <v>4.0019999999999998</v>
      </c>
      <c r="AA80" s="86">
        <v>1.213598928416634E-4</v>
      </c>
      <c r="AB80" s="32">
        <v>-0.39</v>
      </c>
      <c r="AC80" s="32">
        <v>2.66</v>
      </c>
      <c r="AD80" s="32">
        <v>2.6</v>
      </c>
      <c r="AE80" s="119">
        <v>2.4599999999999998E-10</v>
      </c>
      <c r="AF80" s="33">
        <v>3.9699999999999996E-3</v>
      </c>
      <c r="AG80" s="34">
        <f t="shared" si="4"/>
        <v>97.661999999999978</v>
      </c>
    </row>
    <row r="81" spans="1:45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5.75</v>
      </c>
      <c r="K81" s="32">
        <v>5.75</v>
      </c>
      <c r="L81" s="32">
        <v>7.3079999999999998</v>
      </c>
      <c r="M81" s="32">
        <v>81</v>
      </c>
      <c r="N81" s="32">
        <v>81</v>
      </c>
      <c r="O81" s="32">
        <v>117</v>
      </c>
      <c r="P81" s="32">
        <v>2.1</v>
      </c>
      <c r="Q81" s="32">
        <v>2.1</v>
      </c>
      <c r="R81" s="32">
        <v>1.746</v>
      </c>
      <c r="S81" s="32">
        <v>15</v>
      </c>
      <c r="T81" s="32">
        <v>15</v>
      </c>
      <c r="U81" s="32">
        <v>35.450000000000003</v>
      </c>
      <c r="V81" s="32">
        <v>-0.21829999999999999</v>
      </c>
      <c r="W81" s="32">
        <v>-0.21829999999999999</v>
      </c>
      <c r="X81" s="32">
        <v>-0.1643</v>
      </c>
      <c r="Y81" s="32" t="s">
        <v>43</v>
      </c>
      <c r="Z81" s="32">
        <v>2.0099999999999998</v>
      </c>
      <c r="AA81" s="86">
        <v>1.0828692705685033E-4</v>
      </c>
      <c r="AB81" s="32">
        <v>-0.217</v>
      </c>
      <c r="AC81" s="32">
        <v>3.13</v>
      </c>
      <c r="AD81" s="32">
        <v>2.89</v>
      </c>
      <c r="AE81" s="119">
        <v>1.8999999999999999E-11</v>
      </c>
      <c r="AF81" s="33">
        <v>8.0999999999999996E-3</v>
      </c>
      <c r="AG81" s="34">
        <f t="shared" si="4"/>
        <v>15.389999999999997</v>
      </c>
    </row>
    <row r="82" spans="1:45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5.75</v>
      </c>
      <c r="K82" s="32">
        <v>5.75</v>
      </c>
      <c r="L82" s="32">
        <v>7.3079999999999998</v>
      </c>
      <c r="M82" s="32">
        <v>81</v>
      </c>
      <c r="N82" s="32">
        <v>81</v>
      </c>
      <c r="O82" s="32">
        <v>117</v>
      </c>
      <c r="P82" s="32">
        <v>2.1</v>
      </c>
      <c r="Q82" s="32">
        <v>2.1</v>
      </c>
      <c r="R82" s="32">
        <v>1.746</v>
      </c>
      <c r="S82" s="32">
        <v>15</v>
      </c>
      <c r="T82" s="32">
        <v>15</v>
      </c>
      <c r="U82" s="32">
        <v>35.450000000000003</v>
      </c>
      <c r="V82" s="32">
        <v>-0.21829999999999999</v>
      </c>
      <c r="W82" s="32">
        <v>-0.21829999999999999</v>
      </c>
      <c r="X82" s="32">
        <v>-0.1643</v>
      </c>
      <c r="Y82" s="32" t="s">
        <v>44</v>
      </c>
      <c r="Z82" s="32">
        <v>31.998999999999999</v>
      </c>
      <c r="AA82" s="86">
        <v>1.5402755908922099E-5</v>
      </c>
      <c r="AB82" s="32">
        <v>2.1999999999999999E-2</v>
      </c>
      <c r="AC82" s="32">
        <v>2.94</v>
      </c>
      <c r="AD82" s="32">
        <v>3.46</v>
      </c>
      <c r="AE82" s="119">
        <v>1E-14</v>
      </c>
      <c r="AF82" s="33">
        <v>7.8100000000000003E-2</v>
      </c>
      <c r="AG82" s="34">
        <f t="shared" si="4"/>
        <v>7.8100000000000003E-2</v>
      </c>
    </row>
    <row r="83" spans="1:45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5.75</v>
      </c>
      <c r="K83" s="32">
        <v>5.75</v>
      </c>
      <c r="L83" s="32">
        <v>7.3079999999999998</v>
      </c>
      <c r="M83" s="32">
        <v>81</v>
      </c>
      <c r="N83" s="32">
        <v>81</v>
      </c>
      <c r="O83" s="32">
        <v>117</v>
      </c>
      <c r="P83" s="32">
        <v>2.1</v>
      </c>
      <c r="Q83" s="32">
        <v>2.1</v>
      </c>
      <c r="R83" s="32">
        <v>1.746</v>
      </c>
      <c r="S83" s="32">
        <v>15</v>
      </c>
      <c r="T83" s="32">
        <v>15</v>
      </c>
      <c r="U83" s="32">
        <v>35.450000000000003</v>
      </c>
      <c r="V83" s="32">
        <v>-0.21829999999999999</v>
      </c>
      <c r="W83" s="32">
        <v>-0.21829999999999999</v>
      </c>
      <c r="X83" s="32">
        <v>-0.1643</v>
      </c>
      <c r="Y83" s="32" t="s">
        <v>45</v>
      </c>
      <c r="Z83" s="32">
        <v>44.01</v>
      </c>
      <c r="AA83" s="86">
        <v>8.9625087063364713E-6</v>
      </c>
      <c r="AB83" s="32">
        <v>0.22500000000000001</v>
      </c>
      <c r="AC83" s="32">
        <v>3.24</v>
      </c>
      <c r="AD83" s="32">
        <v>3.3</v>
      </c>
      <c r="AE83" s="119">
        <v>5.2000000000000001E-15</v>
      </c>
      <c r="AF83" s="33">
        <v>0.55300000000000005</v>
      </c>
      <c r="AG83" s="34">
        <f t="shared" si="4"/>
        <v>0.28756000000000004</v>
      </c>
    </row>
    <row r="84" spans="1:45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5.75</v>
      </c>
      <c r="K84" s="32">
        <v>5.75</v>
      </c>
      <c r="L84" s="32">
        <v>7.3079999999999998</v>
      </c>
      <c r="M84" s="32">
        <v>81</v>
      </c>
      <c r="N84" s="32">
        <v>81</v>
      </c>
      <c r="O84" s="32">
        <v>117</v>
      </c>
      <c r="P84" s="32">
        <v>2.1</v>
      </c>
      <c r="Q84" s="32">
        <v>2.1</v>
      </c>
      <c r="R84" s="32">
        <v>1.746</v>
      </c>
      <c r="S84" s="32">
        <v>15</v>
      </c>
      <c r="T84" s="32">
        <v>15</v>
      </c>
      <c r="U84" s="32">
        <v>35.450000000000003</v>
      </c>
      <c r="V84" s="32">
        <v>-0.21829999999999999</v>
      </c>
      <c r="W84" s="32">
        <v>-0.21829999999999999</v>
      </c>
      <c r="X84" s="32">
        <v>-0.1643</v>
      </c>
      <c r="Y84" s="32" t="s">
        <v>46</v>
      </c>
      <c r="Z84" s="32">
        <v>28</v>
      </c>
      <c r="AA84" s="86">
        <v>1.4859953853764374E-5</v>
      </c>
      <c r="AB84" s="32">
        <v>3.6999999999999998E-2</v>
      </c>
      <c r="AC84" s="32">
        <v>3.13</v>
      </c>
      <c r="AD84" s="32">
        <v>3.64</v>
      </c>
      <c r="AE84" s="125">
        <v>2.1000000000000001E-16</v>
      </c>
      <c r="AF84" s="33">
        <v>5.9700000000000003E-2</v>
      </c>
      <c r="AG84" s="34">
        <f t="shared" si="4"/>
        <v>1.2537E-3</v>
      </c>
    </row>
    <row r="85" spans="1:45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5.75</v>
      </c>
      <c r="K85" s="32">
        <v>5.75</v>
      </c>
      <c r="L85" s="32">
        <v>7.3079999999999998</v>
      </c>
      <c r="M85" s="32">
        <v>81</v>
      </c>
      <c r="N85" s="32">
        <v>81</v>
      </c>
      <c r="O85" s="32">
        <v>117</v>
      </c>
      <c r="P85" s="32">
        <v>2.1</v>
      </c>
      <c r="Q85" s="32">
        <v>2.1</v>
      </c>
      <c r="R85" s="32">
        <v>1.746</v>
      </c>
      <c r="S85" s="32">
        <v>15</v>
      </c>
      <c r="T85" s="32">
        <v>15</v>
      </c>
      <c r="U85" s="32">
        <v>35.450000000000003</v>
      </c>
      <c r="V85" s="32">
        <v>-0.21829999999999999</v>
      </c>
      <c r="W85" s="32">
        <v>-0.21829999999999999</v>
      </c>
      <c r="X85" s="32">
        <v>-0.1643</v>
      </c>
      <c r="Y85" s="32" t="s">
        <v>47</v>
      </c>
      <c r="Z85" s="32">
        <v>16.04</v>
      </c>
      <c r="AA85" s="86">
        <v>1.6328551327402565E-5</v>
      </c>
      <c r="AB85" s="32">
        <v>1.0999999999999999E-2</v>
      </c>
      <c r="AC85" s="32">
        <v>3.25</v>
      </c>
      <c r="AD85" s="32">
        <v>3.8</v>
      </c>
      <c r="AE85" s="125">
        <v>1.3E-20</v>
      </c>
      <c r="AF85" s="33">
        <v>0.31900000000000001</v>
      </c>
      <c r="AG85" s="34">
        <f t="shared" si="4"/>
        <v>4.1469999999999997E-7</v>
      </c>
      <c r="AP85" s="44"/>
      <c r="AQ85" s="44"/>
      <c r="AR85" s="44"/>
      <c r="AS85" s="44"/>
    </row>
    <row r="86" spans="1:45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5.75</v>
      </c>
      <c r="K86" s="32">
        <v>5.75</v>
      </c>
      <c r="L86" s="32">
        <v>7.3079999999999998</v>
      </c>
      <c r="M86" s="32">
        <v>81</v>
      </c>
      <c r="N86" s="32">
        <v>81</v>
      </c>
      <c r="O86" s="32">
        <v>117</v>
      </c>
      <c r="P86" s="32">
        <v>2.1</v>
      </c>
      <c r="Q86" s="32">
        <v>2.1</v>
      </c>
      <c r="R86" s="32">
        <v>1.746</v>
      </c>
      <c r="S86" s="32">
        <v>15</v>
      </c>
      <c r="T86" s="32">
        <v>15</v>
      </c>
      <c r="U86" s="32">
        <v>35.450000000000003</v>
      </c>
      <c r="V86" s="32">
        <v>-0.21829999999999999</v>
      </c>
      <c r="W86" s="32">
        <v>-0.21829999999999999</v>
      </c>
      <c r="X86" s="32">
        <v>-0.1643</v>
      </c>
      <c r="Y86" s="32" t="s">
        <v>48</v>
      </c>
      <c r="Z86" s="32">
        <v>28.05</v>
      </c>
      <c r="AA86" s="32">
        <v>8.597859657763983E-6</v>
      </c>
      <c r="AB86" s="32">
        <v>8.6999999999999994E-2</v>
      </c>
      <c r="AC86" s="32">
        <v>3.59</v>
      </c>
      <c r="AD86" s="32">
        <v>3.9</v>
      </c>
      <c r="AE86" s="125">
        <v>6.5700000000000002E-20</v>
      </c>
      <c r="AF86" s="33"/>
      <c r="AG86" s="35">
        <f t="shared" si="4"/>
        <v>0</v>
      </c>
    </row>
    <row r="87" spans="1:45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5.75</v>
      </c>
      <c r="K87" s="32">
        <v>5.75</v>
      </c>
      <c r="L87" s="32">
        <v>7.3079999999999998</v>
      </c>
      <c r="M87" s="32">
        <v>81</v>
      </c>
      <c r="N87" s="32">
        <v>81</v>
      </c>
      <c r="O87" s="32">
        <v>117</v>
      </c>
      <c r="P87" s="32">
        <v>2.1</v>
      </c>
      <c r="Q87" s="32">
        <v>2.1</v>
      </c>
      <c r="R87" s="32">
        <v>1.746</v>
      </c>
      <c r="S87" s="32">
        <v>15</v>
      </c>
      <c r="T87" s="32">
        <v>15</v>
      </c>
      <c r="U87" s="32">
        <v>35.450000000000003</v>
      </c>
      <c r="V87" s="32">
        <v>-0.21829999999999999</v>
      </c>
      <c r="W87" s="32">
        <v>-0.21829999999999999</v>
      </c>
      <c r="X87" s="32">
        <v>-0.1643</v>
      </c>
      <c r="Y87" s="32" t="s">
        <v>49</v>
      </c>
      <c r="Z87" s="32">
        <v>30.07</v>
      </c>
      <c r="AA87" s="32">
        <v>7.4674534117532306E-6</v>
      </c>
      <c r="AB87" s="32">
        <v>9.9000000000000005E-2</v>
      </c>
      <c r="AC87" s="32">
        <v>3.72</v>
      </c>
      <c r="AD87" s="32">
        <v>4</v>
      </c>
      <c r="AE87" s="125">
        <v>9.9199999999999997E-22</v>
      </c>
      <c r="AF87" s="33"/>
      <c r="AG87" s="35">
        <f t="shared" si="4"/>
        <v>0</v>
      </c>
    </row>
    <row r="88" spans="1:45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5.75</v>
      </c>
      <c r="K88" s="32">
        <v>5.75</v>
      </c>
      <c r="L88" s="32">
        <v>7.3079999999999998</v>
      </c>
      <c r="M88" s="32">
        <v>81</v>
      </c>
      <c r="N88" s="32">
        <v>81</v>
      </c>
      <c r="O88" s="32">
        <v>117</v>
      </c>
      <c r="P88" s="32">
        <v>2.1</v>
      </c>
      <c r="Q88" s="32">
        <v>2.1</v>
      </c>
      <c r="R88" s="32">
        <v>1.746</v>
      </c>
      <c r="S88" s="32">
        <v>15</v>
      </c>
      <c r="T88" s="32">
        <v>15</v>
      </c>
      <c r="U88" s="32">
        <v>35.450000000000003</v>
      </c>
      <c r="V88" s="32">
        <v>-0.21829999999999999</v>
      </c>
      <c r="W88" s="32">
        <v>-0.21829999999999999</v>
      </c>
      <c r="X88" s="32">
        <v>-0.1643</v>
      </c>
      <c r="Y88" s="32" t="s">
        <v>50</v>
      </c>
      <c r="Z88" s="32">
        <v>42.08</v>
      </c>
      <c r="AA88" s="32">
        <v>4.9578486170417476E-6</v>
      </c>
      <c r="AB88" s="32">
        <v>0.14199999999999999</v>
      </c>
      <c r="AC88" s="32">
        <v>4.03</v>
      </c>
      <c r="AD88" s="32">
        <v>4.5</v>
      </c>
      <c r="AE88" s="125">
        <v>7.4899999999999997E-24</v>
      </c>
      <c r="AF88" s="33"/>
      <c r="AG88" s="35">
        <f t="shared" si="4"/>
        <v>0</v>
      </c>
    </row>
    <row r="89" spans="1:45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5.75</v>
      </c>
      <c r="K89" s="32">
        <v>5.75</v>
      </c>
      <c r="L89" s="32">
        <v>7.3079999999999998</v>
      </c>
      <c r="M89" s="32">
        <v>81</v>
      </c>
      <c r="N89" s="32">
        <v>81</v>
      </c>
      <c r="O89" s="32">
        <v>117</v>
      </c>
      <c r="P89" s="32">
        <v>2.1</v>
      </c>
      <c r="Q89" s="32">
        <v>2.1</v>
      </c>
      <c r="R89" s="32">
        <v>1.746</v>
      </c>
      <c r="S89" s="32">
        <v>15</v>
      </c>
      <c r="T89" s="32">
        <v>15</v>
      </c>
      <c r="U89" s="32">
        <v>35.450000000000003</v>
      </c>
      <c r="V89" s="32">
        <v>-0.21829999999999999</v>
      </c>
      <c r="W89" s="32">
        <v>-0.21829999999999999</v>
      </c>
      <c r="X89" s="32">
        <v>-0.1643</v>
      </c>
      <c r="Y89" s="32" t="s">
        <v>51</v>
      </c>
      <c r="Z89" s="32">
        <v>44.1</v>
      </c>
      <c r="AA89" s="32">
        <v>4.5187843755253608E-6</v>
      </c>
      <c r="AB89" s="32">
        <v>0.152</v>
      </c>
      <c r="AC89" s="32">
        <v>4.16</v>
      </c>
      <c r="AD89" s="32">
        <v>4.3</v>
      </c>
      <c r="AE89" s="125">
        <v>1.29E-27</v>
      </c>
      <c r="AF89" s="33"/>
      <c r="AG89" s="35">
        <f t="shared" si="4"/>
        <v>0</v>
      </c>
    </row>
    <row r="90" spans="1:45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5.75</v>
      </c>
      <c r="K90" s="32">
        <v>5.75</v>
      </c>
      <c r="L90" s="32">
        <v>7.3079999999999998</v>
      </c>
      <c r="M90" s="32">
        <v>81</v>
      </c>
      <c r="N90" s="32">
        <v>81</v>
      </c>
      <c r="O90" s="32">
        <v>117</v>
      </c>
      <c r="P90" s="32">
        <v>2.1</v>
      </c>
      <c r="Q90" s="32">
        <v>2.1</v>
      </c>
      <c r="R90" s="32">
        <v>1.746</v>
      </c>
      <c r="S90" s="32">
        <v>15</v>
      </c>
      <c r="T90" s="32">
        <v>15</v>
      </c>
      <c r="U90" s="32">
        <v>35.450000000000003</v>
      </c>
      <c r="V90" s="32">
        <v>-0.21829999999999999</v>
      </c>
      <c r="W90" s="32">
        <v>-0.21829999999999999</v>
      </c>
      <c r="X90" s="32">
        <v>-0.1643</v>
      </c>
      <c r="Y90" s="32" t="s">
        <v>52</v>
      </c>
      <c r="Z90" s="32">
        <v>58.12</v>
      </c>
      <c r="AA90" s="32">
        <v>2.9135357642312415E-6</v>
      </c>
      <c r="AB90" s="32">
        <v>0.2</v>
      </c>
      <c r="AC90" s="32">
        <v>4.5199999999999996</v>
      </c>
      <c r="AD90" s="32">
        <v>4.5</v>
      </c>
      <c r="AE90" s="119">
        <v>3.2500000000000001E-27</v>
      </c>
      <c r="AF90" s="33"/>
      <c r="AG90" s="35">
        <f t="shared" si="4"/>
        <v>0</v>
      </c>
    </row>
    <row r="91" spans="1:45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5.75</v>
      </c>
      <c r="K91" s="27">
        <v>5.75</v>
      </c>
      <c r="L91" s="27">
        <v>7.3079999999999998</v>
      </c>
      <c r="M91" s="27">
        <v>81</v>
      </c>
      <c r="N91" s="27">
        <v>81</v>
      </c>
      <c r="O91" s="27">
        <v>117</v>
      </c>
      <c r="P91" s="27">
        <v>2.1</v>
      </c>
      <c r="Q91" s="27">
        <v>2.1</v>
      </c>
      <c r="R91" s="27">
        <v>1.9139999999999999</v>
      </c>
      <c r="S91" s="27">
        <v>15</v>
      </c>
      <c r="T91" s="27">
        <v>15</v>
      </c>
      <c r="U91" s="27">
        <v>79.900000000000006</v>
      </c>
      <c r="V91" s="27">
        <v>-0.21290000000000001</v>
      </c>
      <c r="W91" s="27">
        <v>-0.21290000000000001</v>
      </c>
      <c r="X91" s="27">
        <v>-0.1686</v>
      </c>
      <c r="Y91" s="27" t="s">
        <v>42</v>
      </c>
      <c r="Z91" s="27">
        <v>4.0019999999999998</v>
      </c>
      <c r="AA91" s="85">
        <v>1.213598928416634E-4</v>
      </c>
      <c r="AB91" s="27">
        <v>-0.39</v>
      </c>
      <c r="AC91" s="27">
        <v>2.66</v>
      </c>
      <c r="AD91" s="27">
        <v>2.6</v>
      </c>
      <c r="AE91" s="118">
        <v>6.1900000000000003E-10</v>
      </c>
      <c r="AF91" s="28">
        <v>3.985017519638495E-3</v>
      </c>
      <c r="AG91" s="29">
        <f t="shared" si="4"/>
        <v>246.67258446562283</v>
      </c>
    </row>
    <row r="92" spans="1:45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5.75</v>
      </c>
      <c r="K92" s="27">
        <v>5.75</v>
      </c>
      <c r="L92" s="27">
        <v>7.3079999999999998</v>
      </c>
      <c r="M92" s="27">
        <v>81</v>
      </c>
      <c r="N92" s="27">
        <v>81</v>
      </c>
      <c r="O92" s="27">
        <v>117</v>
      </c>
      <c r="P92" s="27">
        <v>2.1</v>
      </c>
      <c r="Q92" s="27">
        <v>2.1</v>
      </c>
      <c r="R92" s="27">
        <v>1.9139999999999999</v>
      </c>
      <c r="S92" s="27">
        <v>15</v>
      </c>
      <c r="T92" s="27">
        <v>15</v>
      </c>
      <c r="U92" s="27">
        <v>79.900000000000006</v>
      </c>
      <c r="V92" s="27">
        <v>-0.21290000000000001</v>
      </c>
      <c r="W92" s="27">
        <v>-0.21290000000000001</v>
      </c>
      <c r="X92" s="27">
        <v>-0.1686</v>
      </c>
      <c r="Y92" s="27" t="s">
        <v>43</v>
      </c>
      <c r="Z92" s="27">
        <v>2.0099999999999998</v>
      </c>
      <c r="AA92" s="85">
        <v>1.0828692705685033E-4</v>
      </c>
      <c r="AB92" s="27">
        <v>-0.217</v>
      </c>
      <c r="AC92" s="27">
        <v>3.13</v>
      </c>
      <c r="AD92" s="27">
        <v>2.89</v>
      </c>
      <c r="AE92" s="118">
        <v>2.5299999999999999E-11</v>
      </c>
      <c r="AF92" s="28">
        <v>8.0858712940918443E-3</v>
      </c>
      <c r="AG92" s="29">
        <f t="shared" si="4"/>
        <v>20.457254374052365</v>
      </c>
    </row>
    <row r="93" spans="1:45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5.75</v>
      </c>
      <c r="K93" s="27">
        <v>5.75</v>
      </c>
      <c r="L93" s="27">
        <v>7.3079999999999998</v>
      </c>
      <c r="M93" s="27">
        <v>81</v>
      </c>
      <c r="N93" s="27">
        <v>81</v>
      </c>
      <c r="O93" s="27">
        <v>117</v>
      </c>
      <c r="P93" s="27">
        <v>2.1</v>
      </c>
      <c r="Q93" s="27">
        <v>2.1</v>
      </c>
      <c r="R93" s="27">
        <v>1.9139999999999999</v>
      </c>
      <c r="S93" s="27">
        <v>15</v>
      </c>
      <c r="T93" s="27">
        <v>15</v>
      </c>
      <c r="U93" s="27">
        <v>79.900000000000006</v>
      </c>
      <c r="V93" s="27">
        <v>-0.21290000000000001</v>
      </c>
      <c r="W93" s="27">
        <v>-0.21290000000000001</v>
      </c>
      <c r="X93" s="27">
        <v>-0.1686</v>
      </c>
      <c r="Y93" s="27" t="s">
        <v>44</v>
      </c>
      <c r="Z93" s="27">
        <v>31.998999999999999</v>
      </c>
      <c r="AA93" s="85">
        <v>1.5402755908922099E-5</v>
      </c>
      <c r="AB93" s="27">
        <v>2.1999999999999999E-2</v>
      </c>
      <c r="AC93" s="27">
        <v>2.94</v>
      </c>
      <c r="AD93" s="27">
        <v>3.46</v>
      </c>
      <c r="AE93" s="118">
        <v>1.13E-14</v>
      </c>
      <c r="AF93" s="28">
        <v>7.5707131724154775E-2</v>
      </c>
      <c r="AG93" s="29">
        <f t="shared" si="4"/>
        <v>8.554905884829489E-2</v>
      </c>
    </row>
    <row r="94" spans="1:45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5.75</v>
      </c>
      <c r="K94" s="27">
        <v>5.75</v>
      </c>
      <c r="L94" s="27">
        <v>7.3079999999999998</v>
      </c>
      <c r="M94" s="27">
        <v>81</v>
      </c>
      <c r="N94" s="27">
        <v>81</v>
      </c>
      <c r="O94" s="27">
        <v>117</v>
      </c>
      <c r="P94" s="27">
        <v>2.1</v>
      </c>
      <c r="Q94" s="27">
        <v>2.1</v>
      </c>
      <c r="R94" s="27">
        <v>1.9139999999999999</v>
      </c>
      <c r="S94" s="27">
        <v>15</v>
      </c>
      <c r="T94" s="27">
        <v>15</v>
      </c>
      <c r="U94" s="27">
        <v>79.900000000000006</v>
      </c>
      <c r="V94" s="27">
        <v>-0.21290000000000001</v>
      </c>
      <c r="W94" s="27">
        <v>-0.21290000000000001</v>
      </c>
      <c r="X94" s="27">
        <v>-0.1686</v>
      </c>
      <c r="Y94" s="27" t="s">
        <v>45</v>
      </c>
      <c r="Z94" s="27">
        <v>44.01</v>
      </c>
      <c r="AA94" s="85">
        <v>8.9625087063364713E-6</v>
      </c>
      <c r="AB94" s="27">
        <v>0.22500000000000001</v>
      </c>
      <c r="AC94" s="27">
        <v>3.24</v>
      </c>
      <c r="AD94" s="27">
        <v>3.3</v>
      </c>
      <c r="AE94" s="118">
        <v>1.27E-14</v>
      </c>
      <c r="AF94" s="28">
        <v>0.53552695521238913</v>
      </c>
      <c r="AG94" s="29">
        <f t="shared" si="4"/>
        <v>0.6801192331197341</v>
      </c>
    </row>
    <row r="95" spans="1:45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5.75</v>
      </c>
      <c r="K95" s="27">
        <v>5.75</v>
      </c>
      <c r="L95" s="27">
        <v>7.3079999999999998</v>
      </c>
      <c r="M95" s="27">
        <v>81</v>
      </c>
      <c r="N95" s="27">
        <v>81</v>
      </c>
      <c r="O95" s="27">
        <v>117</v>
      </c>
      <c r="P95" s="27">
        <v>2.1</v>
      </c>
      <c r="Q95" s="27">
        <v>2.1</v>
      </c>
      <c r="R95" s="27">
        <v>1.9139999999999999</v>
      </c>
      <c r="S95" s="27">
        <v>15</v>
      </c>
      <c r="T95" s="27">
        <v>15</v>
      </c>
      <c r="U95" s="27">
        <v>79.900000000000006</v>
      </c>
      <c r="V95" s="27">
        <v>-0.21290000000000001</v>
      </c>
      <c r="W95" s="27">
        <v>-0.21290000000000001</v>
      </c>
      <c r="X95" s="27">
        <v>-0.1686</v>
      </c>
      <c r="Y95" s="27" t="s">
        <v>46</v>
      </c>
      <c r="Z95" s="27">
        <v>28</v>
      </c>
      <c r="AA95" s="85">
        <v>1.4859953853764374E-5</v>
      </c>
      <c r="AB95" s="27">
        <v>3.6999999999999998E-2</v>
      </c>
      <c r="AC95" s="27">
        <v>3.13</v>
      </c>
      <c r="AD95" s="27">
        <v>3.64</v>
      </c>
      <c r="AE95" s="126">
        <v>3.67E-16</v>
      </c>
      <c r="AF95" s="28">
        <v>5.3690547297183928E-2</v>
      </c>
      <c r="AG95" s="29">
        <f t="shared" si="4"/>
        <v>1.9704430858066505E-3</v>
      </c>
    </row>
    <row r="96" spans="1:45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5.75</v>
      </c>
      <c r="K96" s="27">
        <v>5.75</v>
      </c>
      <c r="L96" s="27">
        <v>7.3079999999999998</v>
      </c>
      <c r="M96" s="27">
        <v>81</v>
      </c>
      <c r="N96" s="27">
        <v>81</v>
      </c>
      <c r="O96" s="27">
        <v>117</v>
      </c>
      <c r="P96" s="27">
        <v>2.1</v>
      </c>
      <c r="Q96" s="27">
        <v>2.1</v>
      </c>
      <c r="R96" s="27">
        <v>1.9139999999999999</v>
      </c>
      <c r="S96" s="27">
        <v>15</v>
      </c>
      <c r="T96" s="27">
        <v>15</v>
      </c>
      <c r="U96" s="27">
        <v>79.900000000000006</v>
      </c>
      <c r="V96" s="27">
        <v>-0.21290000000000001</v>
      </c>
      <c r="W96" s="27">
        <v>-0.21290000000000001</v>
      </c>
      <c r="X96" s="27">
        <v>-0.1686</v>
      </c>
      <c r="Y96" s="27" t="s">
        <v>47</v>
      </c>
      <c r="Z96" s="27">
        <v>16.04</v>
      </c>
      <c r="AA96" s="85">
        <v>1.6328551327402565E-5</v>
      </c>
      <c r="AB96" s="27">
        <v>1.0999999999999999E-2</v>
      </c>
      <c r="AC96" s="27">
        <v>3.25</v>
      </c>
      <c r="AD96" s="27">
        <v>3.8</v>
      </c>
      <c r="AE96" s="126">
        <v>1.0499999999999999E-19</v>
      </c>
      <c r="AF96" s="28">
        <v>0.29812386421143511</v>
      </c>
      <c r="AG96" s="29">
        <f t="shared" si="4"/>
        <v>3.1303005742200681E-6</v>
      </c>
      <c r="AP96" s="44"/>
      <c r="AQ96" s="44"/>
      <c r="AR96" s="44"/>
      <c r="AS96" s="44"/>
    </row>
    <row r="97" spans="1:45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5.75</v>
      </c>
      <c r="K97" s="27">
        <v>5.75</v>
      </c>
      <c r="L97" s="27">
        <v>7.3079999999999998</v>
      </c>
      <c r="M97" s="27">
        <v>81</v>
      </c>
      <c r="N97" s="27">
        <v>81</v>
      </c>
      <c r="O97" s="27">
        <v>117</v>
      </c>
      <c r="P97" s="27">
        <v>2.1</v>
      </c>
      <c r="Q97" s="27">
        <v>2.1</v>
      </c>
      <c r="R97" s="27">
        <v>1.9139999999999999</v>
      </c>
      <c r="S97" s="27">
        <v>15</v>
      </c>
      <c r="T97" s="27">
        <v>15</v>
      </c>
      <c r="U97" s="27">
        <v>79.900000000000006</v>
      </c>
      <c r="V97" s="27">
        <v>-0.21290000000000001</v>
      </c>
      <c r="W97" s="27">
        <v>-0.21290000000000001</v>
      </c>
      <c r="X97" s="27">
        <v>-0.1686</v>
      </c>
      <c r="Y97" s="27" t="s">
        <v>48</v>
      </c>
      <c r="Z97" s="27">
        <v>28.05</v>
      </c>
      <c r="AA97" s="27">
        <v>8.597859657763983E-6</v>
      </c>
      <c r="AB97" s="27">
        <v>8.6999999999999994E-2</v>
      </c>
      <c r="AC97" s="27">
        <v>3.59</v>
      </c>
      <c r="AD97" s="27">
        <v>3.9</v>
      </c>
      <c r="AE97" s="126">
        <v>1.01E-20</v>
      </c>
      <c r="AF97" s="28"/>
      <c r="AG97" s="30">
        <f t="shared" si="4"/>
        <v>0</v>
      </c>
    </row>
    <row r="98" spans="1:45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5.75</v>
      </c>
      <c r="K98" s="27">
        <v>5.75</v>
      </c>
      <c r="L98" s="27">
        <v>7.3079999999999998</v>
      </c>
      <c r="M98" s="27">
        <v>81</v>
      </c>
      <c r="N98" s="27">
        <v>81</v>
      </c>
      <c r="O98" s="27">
        <v>117</v>
      </c>
      <c r="P98" s="27">
        <v>2.1</v>
      </c>
      <c r="Q98" s="27">
        <v>2.1</v>
      </c>
      <c r="R98" s="27">
        <v>1.9139999999999999</v>
      </c>
      <c r="S98" s="27">
        <v>15</v>
      </c>
      <c r="T98" s="27">
        <v>15</v>
      </c>
      <c r="U98" s="27">
        <v>79.900000000000006</v>
      </c>
      <c r="V98" s="27">
        <v>-0.21290000000000001</v>
      </c>
      <c r="W98" s="27">
        <v>-0.21290000000000001</v>
      </c>
      <c r="X98" s="27">
        <v>-0.1686</v>
      </c>
      <c r="Y98" s="27" t="s">
        <v>49</v>
      </c>
      <c r="Z98" s="27">
        <v>30.07</v>
      </c>
      <c r="AA98" s="27">
        <v>7.4674534117532306E-6</v>
      </c>
      <c r="AB98" s="27">
        <v>9.9000000000000005E-2</v>
      </c>
      <c r="AC98" s="27">
        <v>3.72</v>
      </c>
      <c r="AD98" s="27">
        <v>4</v>
      </c>
      <c r="AE98" s="126">
        <v>6.9200000000000001E-21</v>
      </c>
      <c r="AF98" s="28"/>
      <c r="AG98" s="30">
        <f t="shared" si="4"/>
        <v>0</v>
      </c>
    </row>
    <row r="99" spans="1:45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5.75</v>
      </c>
      <c r="K99" s="27">
        <v>5.75</v>
      </c>
      <c r="L99" s="27">
        <v>7.3079999999999998</v>
      </c>
      <c r="M99" s="27">
        <v>81</v>
      </c>
      <c r="N99" s="27">
        <v>81</v>
      </c>
      <c r="O99" s="27">
        <v>117</v>
      </c>
      <c r="P99" s="27">
        <v>2.1</v>
      </c>
      <c r="Q99" s="27">
        <v>2.1</v>
      </c>
      <c r="R99" s="27">
        <v>1.9139999999999999</v>
      </c>
      <c r="S99" s="27">
        <v>15</v>
      </c>
      <c r="T99" s="27">
        <v>15</v>
      </c>
      <c r="U99" s="27">
        <v>79.900000000000006</v>
      </c>
      <c r="V99" s="27">
        <v>-0.21290000000000001</v>
      </c>
      <c r="W99" s="27">
        <v>-0.21290000000000001</v>
      </c>
      <c r="X99" s="27">
        <v>-0.1686</v>
      </c>
      <c r="Y99" s="27" t="s">
        <v>50</v>
      </c>
      <c r="Z99" s="27">
        <v>42.08</v>
      </c>
      <c r="AA99" s="27">
        <v>4.9578486170417476E-6</v>
      </c>
      <c r="AB99" s="27">
        <v>0.14199999999999999</v>
      </c>
      <c r="AC99" s="27">
        <v>4.03</v>
      </c>
      <c r="AD99" s="27">
        <v>4.5</v>
      </c>
      <c r="AE99" s="126">
        <v>1.9999999999999999E-23</v>
      </c>
      <c r="AF99" s="28"/>
      <c r="AG99" s="30">
        <f t="shared" si="4"/>
        <v>0</v>
      </c>
    </row>
    <row r="100" spans="1:45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5.75</v>
      </c>
      <c r="K100" s="27">
        <v>5.75</v>
      </c>
      <c r="L100" s="27">
        <v>7.3079999999999998</v>
      </c>
      <c r="M100" s="27">
        <v>81</v>
      </c>
      <c r="N100" s="27">
        <v>81</v>
      </c>
      <c r="O100" s="27">
        <v>117</v>
      </c>
      <c r="P100" s="27">
        <v>2.1</v>
      </c>
      <c r="Q100" s="27">
        <v>2.1</v>
      </c>
      <c r="R100" s="27">
        <v>1.9139999999999999</v>
      </c>
      <c r="S100" s="27">
        <v>15</v>
      </c>
      <c r="T100" s="27">
        <v>15</v>
      </c>
      <c r="U100" s="27">
        <v>79.900000000000006</v>
      </c>
      <c r="V100" s="27">
        <v>-0.21290000000000001</v>
      </c>
      <c r="W100" s="27">
        <v>-0.21290000000000001</v>
      </c>
      <c r="X100" s="27">
        <v>-0.1686</v>
      </c>
      <c r="Y100" s="27" t="s">
        <v>51</v>
      </c>
      <c r="Z100" s="27">
        <v>44.1</v>
      </c>
      <c r="AA100" s="27">
        <v>4.5187843755253608E-6</v>
      </c>
      <c r="AB100" s="27">
        <v>0.152</v>
      </c>
      <c r="AC100" s="27">
        <v>4.16</v>
      </c>
      <c r="AD100" s="27">
        <v>4.3</v>
      </c>
      <c r="AE100" s="126">
        <v>2.0000000000000001E-26</v>
      </c>
      <c r="AF100" s="28"/>
      <c r="AG100" s="30">
        <f t="shared" si="4"/>
        <v>0</v>
      </c>
    </row>
    <row r="101" spans="1:45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5.75</v>
      </c>
      <c r="K101" s="27">
        <v>5.75</v>
      </c>
      <c r="L101" s="27">
        <v>7.3079999999999998</v>
      </c>
      <c r="M101" s="27">
        <v>81</v>
      </c>
      <c r="N101" s="27">
        <v>81</v>
      </c>
      <c r="O101" s="27">
        <v>117</v>
      </c>
      <c r="P101" s="27">
        <v>2.1</v>
      </c>
      <c r="Q101" s="27">
        <v>2.1</v>
      </c>
      <c r="R101" s="27">
        <v>1.9139999999999999</v>
      </c>
      <c r="S101" s="27">
        <v>15</v>
      </c>
      <c r="T101" s="27">
        <v>15</v>
      </c>
      <c r="U101" s="27">
        <v>79.900000000000006</v>
      </c>
      <c r="V101" s="27">
        <v>-0.21290000000000001</v>
      </c>
      <c r="W101" s="27">
        <v>-0.21290000000000001</v>
      </c>
      <c r="X101" s="27">
        <v>-0.1686</v>
      </c>
      <c r="Y101" s="27" t="s">
        <v>52</v>
      </c>
      <c r="Z101" s="27">
        <v>58.12</v>
      </c>
      <c r="AA101" s="27">
        <v>2.9135357642312415E-6</v>
      </c>
      <c r="AB101" s="27">
        <v>0.2</v>
      </c>
      <c r="AC101" s="27">
        <v>4.5199999999999996</v>
      </c>
      <c r="AD101" s="27">
        <v>4.5</v>
      </c>
      <c r="AE101" s="118"/>
      <c r="AF101" s="28"/>
      <c r="AG101" s="30"/>
    </row>
    <row r="102" spans="1:45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5.75</v>
      </c>
      <c r="K102" s="32">
        <v>5.75</v>
      </c>
      <c r="L102" s="32">
        <v>7.3079999999999998</v>
      </c>
      <c r="M102" s="32">
        <v>81</v>
      </c>
      <c r="N102" s="32">
        <v>81</v>
      </c>
      <c r="O102" s="32">
        <v>117</v>
      </c>
      <c r="P102" s="32">
        <v>2.1</v>
      </c>
      <c r="Q102" s="32">
        <v>2.1</v>
      </c>
      <c r="R102" s="32">
        <v>1.0900000000000001</v>
      </c>
      <c r="S102" s="32">
        <v>15</v>
      </c>
      <c r="T102" s="32">
        <v>15</v>
      </c>
      <c r="U102" s="32">
        <v>1</v>
      </c>
      <c r="V102" s="32">
        <v>-0.19750000000000001</v>
      </c>
      <c r="W102" s="32">
        <v>-0.19750000000000001</v>
      </c>
      <c r="X102" s="32">
        <v>1.5900000000000001E-2</v>
      </c>
      <c r="Y102" s="32" t="s">
        <v>42</v>
      </c>
      <c r="Z102" s="32">
        <v>4.0019999999999998</v>
      </c>
      <c r="AA102" s="86">
        <v>1.213598928416634E-4</v>
      </c>
      <c r="AB102" s="32">
        <v>-0.39</v>
      </c>
      <c r="AC102" s="32">
        <v>2.66</v>
      </c>
      <c r="AD102" s="32">
        <v>2.6</v>
      </c>
      <c r="AE102" s="119">
        <v>7.0600000000000002E-12</v>
      </c>
      <c r="AF102" s="33">
        <v>3.16E-3</v>
      </c>
      <c r="AG102" s="34">
        <f t="shared" ref="AG102:AG122" si="6">AE102*10000*(AF102)*10000000000</f>
        <v>2.2309600000000001</v>
      </c>
    </row>
    <row r="103" spans="1:45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5.75</v>
      </c>
      <c r="K103" s="32">
        <v>5.75</v>
      </c>
      <c r="L103" s="32">
        <v>7.3079999999999998</v>
      </c>
      <c r="M103" s="32">
        <v>81</v>
      </c>
      <c r="N103" s="32">
        <v>81</v>
      </c>
      <c r="O103" s="32">
        <v>117</v>
      </c>
      <c r="P103" s="32">
        <v>2.1</v>
      </c>
      <c r="Q103" s="32">
        <v>2.1</v>
      </c>
      <c r="R103" s="32">
        <v>1.0900000000000001</v>
      </c>
      <c r="S103" s="32">
        <v>15</v>
      </c>
      <c r="T103" s="32">
        <v>15</v>
      </c>
      <c r="U103" s="32">
        <v>1</v>
      </c>
      <c r="V103" s="32">
        <v>-0.19750000000000001</v>
      </c>
      <c r="W103" s="32">
        <v>-0.19750000000000001</v>
      </c>
      <c r="X103" s="32">
        <v>1.5900000000000001E-2</v>
      </c>
      <c r="Y103" s="32" t="s">
        <v>43</v>
      </c>
      <c r="Z103" s="32">
        <v>2.0099999999999998</v>
      </c>
      <c r="AA103" s="86">
        <v>1.0828692705685033E-4</v>
      </c>
      <c r="AB103" s="32">
        <v>-0.217</v>
      </c>
      <c r="AC103" s="32">
        <v>3.13</v>
      </c>
      <c r="AD103" s="32">
        <v>2.89</v>
      </c>
      <c r="AE103" s="119">
        <v>3.18E-15</v>
      </c>
      <c r="AF103" s="33">
        <v>7.0200000000000002E-3</v>
      </c>
      <c r="AG103" s="34">
        <f t="shared" si="6"/>
        <v>2.2323600000000005E-3</v>
      </c>
    </row>
    <row r="104" spans="1:45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5.75</v>
      </c>
      <c r="K104" s="32">
        <v>5.75</v>
      </c>
      <c r="L104" s="32">
        <v>7.3079999999999998</v>
      </c>
      <c r="M104" s="32">
        <v>81</v>
      </c>
      <c r="N104" s="32">
        <v>81</v>
      </c>
      <c r="O104" s="32">
        <v>117</v>
      </c>
      <c r="P104" s="32">
        <v>2.1</v>
      </c>
      <c r="Q104" s="32">
        <v>2.1</v>
      </c>
      <c r="R104" s="32">
        <v>1.0900000000000001</v>
      </c>
      <c r="S104" s="32">
        <v>15</v>
      </c>
      <c r="T104" s="32">
        <v>15</v>
      </c>
      <c r="U104" s="32">
        <v>1</v>
      </c>
      <c r="V104" s="32">
        <v>-0.19750000000000001</v>
      </c>
      <c r="W104" s="32">
        <v>-0.19750000000000001</v>
      </c>
      <c r="X104" s="32">
        <v>1.5900000000000001E-2</v>
      </c>
      <c r="Y104" s="32" t="s">
        <v>44</v>
      </c>
      <c r="Z104" s="32">
        <v>31.998999999999999</v>
      </c>
      <c r="AA104" s="86">
        <v>1.5402755908922099E-5</v>
      </c>
      <c r="AB104" s="32">
        <v>2.1999999999999999E-2</v>
      </c>
      <c r="AC104" s="32">
        <v>2.94</v>
      </c>
      <c r="AD104" s="32">
        <v>3.46</v>
      </c>
      <c r="AE104" s="119">
        <v>8.1600000000000001E-20</v>
      </c>
      <c r="AF104" s="33">
        <v>8.9899999999999994E-2</v>
      </c>
      <c r="AG104" s="34">
        <f t="shared" si="6"/>
        <v>7.3358400000000004E-7</v>
      </c>
    </row>
    <row r="105" spans="1:45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5.75</v>
      </c>
      <c r="K105" s="32">
        <v>5.75</v>
      </c>
      <c r="L105" s="32">
        <v>7.3079999999999998</v>
      </c>
      <c r="M105" s="32">
        <v>81</v>
      </c>
      <c r="N105" s="32">
        <v>81</v>
      </c>
      <c r="O105" s="32">
        <v>117</v>
      </c>
      <c r="P105" s="32">
        <v>2.1</v>
      </c>
      <c r="Q105" s="32">
        <v>2.1</v>
      </c>
      <c r="R105" s="32">
        <v>1.0900000000000001</v>
      </c>
      <c r="S105" s="32">
        <v>15</v>
      </c>
      <c r="T105" s="32">
        <v>15</v>
      </c>
      <c r="U105" s="32">
        <v>1</v>
      </c>
      <c r="V105" s="32">
        <v>-0.19750000000000001</v>
      </c>
      <c r="W105" s="32">
        <v>-0.19750000000000001</v>
      </c>
      <c r="X105" s="32">
        <v>1.5900000000000001E-2</v>
      </c>
      <c r="Y105" s="32" t="s">
        <v>45</v>
      </c>
      <c r="Z105" s="32">
        <v>44.01</v>
      </c>
      <c r="AA105" s="86">
        <v>8.9625087063364713E-6</v>
      </c>
      <c r="AB105" s="32">
        <v>0.22500000000000001</v>
      </c>
      <c r="AC105" s="32">
        <v>3.24</v>
      </c>
      <c r="AD105" s="32">
        <v>3.3</v>
      </c>
      <c r="AE105" s="119">
        <v>3.5400000000000002E-20</v>
      </c>
      <c r="AF105" s="33">
        <v>0.92500000000000004</v>
      </c>
      <c r="AG105" s="34">
        <f t="shared" si="6"/>
        <v>3.2745000000000002E-6</v>
      </c>
    </row>
    <row r="106" spans="1:45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5.75</v>
      </c>
      <c r="K106" s="32">
        <v>5.75</v>
      </c>
      <c r="L106" s="32">
        <v>7.3079999999999998</v>
      </c>
      <c r="M106" s="32">
        <v>81</v>
      </c>
      <c r="N106" s="32">
        <v>81</v>
      </c>
      <c r="O106" s="32">
        <v>117</v>
      </c>
      <c r="P106" s="32">
        <v>2.1</v>
      </c>
      <c r="Q106" s="32">
        <v>2.1</v>
      </c>
      <c r="R106" s="32">
        <v>1.0900000000000001</v>
      </c>
      <c r="S106" s="32">
        <v>15</v>
      </c>
      <c r="T106" s="32">
        <v>15</v>
      </c>
      <c r="U106" s="32">
        <v>1</v>
      </c>
      <c r="V106" s="32">
        <v>-0.19750000000000001</v>
      </c>
      <c r="W106" s="32">
        <v>-0.19750000000000001</v>
      </c>
      <c r="X106" s="32">
        <v>1.5900000000000001E-2</v>
      </c>
      <c r="Y106" s="32" t="s">
        <v>46</v>
      </c>
      <c r="Z106" s="32">
        <v>28</v>
      </c>
      <c r="AA106" s="86">
        <v>1.4859953853764374E-5</v>
      </c>
      <c r="AB106" s="32">
        <v>3.6999999999999998E-2</v>
      </c>
      <c r="AC106" s="32">
        <v>3.13</v>
      </c>
      <c r="AD106" s="32">
        <v>3.64</v>
      </c>
      <c r="AE106" s="125">
        <v>4.5700000000000001E-23</v>
      </c>
      <c r="AF106" s="33">
        <v>5.33E-2</v>
      </c>
      <c r="AG106" s="34">
        <f t="shared" si="6"/>
        <v>2.4358100000000006E-10</v>
      </c>
    </row>
    <row r="107" spans="1:45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5.75</v>
      </c>
      <c r="K107" s="32">
        <v>5.75</v>
      </c>
      <c r="L107" s="32">
        <v>7.3079999999999998</v>
      </c>
      <c r="M107" s="32">
        <v>81</v>
      </c>
      <c r="N107" s="32">
        <v>81</v>
      </c>
      <c r="O107" s="32">
        <v>117</v>
      </c>
      <c r="P107" s="32">
        <v>2.1</v>
      </c>
      <c r="Q107" s="32">
        <v>2.1</v>
      </c>
      <c r="R107" s="32">
        <v>1.0900000000000001</v>
      </c>
      <c r="S107" s="32">
        <v>15</v>
      </c>
      <c r="T107" s="32">
        <v>15</v>
      </c>
      <c r="U107" s="32">
        <v>1</v>
      </c>
      <c r="V107" s="32">
        <v>-0.19750000000000001</v>
      </c>
      <c r="W107" s="32">
        <v>-0.19750000000000001</v>
      </c>
      <c r="X107" s="32">
        <v>1.5900000000000001E-2</v>
      </c>
      <c r="Y107" s="32" t="s">
        <v>47</v>
      </c>
      <c r="Z107" s="32">
        <v>16.04</v>
      </c>
      <c r="AA107" s="86">
        <v>1.6328551327402565E-5</v>
      </c>
      <c r="AB107" s="32">
        <v>1.0999999999999999E-2</v>
      </c>
      <c r="AC107" s="32">
        <v>3.25</v>
      </c>
      <c r="AD107" s="32">
        <v>3.8</v>
      </c>
      <c r="AE107" s="125">
        <v>5.51E-30</v>
      </c>
      <c r="AF107" s="33">
        <v>0.316</v>
      </c>
      <c r="AG107" s="34">
        <f t="shared" si="6"/>
        <v>1.7411600000000001E-16</v>
      </c>
      <c r="AP107" s="44"/>
      <c r="AQ107" s="44"/>
      <c r="AR107" s="44"/>
      <c r="AS107" s="44"/>
    </row>
    <row r="108" spans="1:45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5.75</v>
      </c>
      <c r="K108" s="32">
        <v>5.75</v>
      </c>
      <c r="L108" s="32">
        <v>7.3079999999999998</v>
      </c>
      <c r="M108" s="32">
        <v>81</v>
      </c>
      <c r="N108" s="32">
        <v>81</v>
      </c>
      <c r="O108" s="32">
        <v>117</v>
      </c>
      <c r="P108" s="32">
        <v>2.1</v>
      </c>
      <c r="Q108" s="32">
        <v>2.1</v>
      </c>
      <c r="R108" s="32">
        <v>1.0900000000000001</v>
      </c>
      <c r="S108" s="32">
        <v>15</v>
      </c>
      <c r="T108" s="32">
        <v>15</v>
      </c>
      <c r="U108" s="32">
        <v>1</v>
      </c>
      <c r="V108" s="32">
        <v>-0.19750000000000001</v>
      </c>
      <c r="W108" s="32">
        <v>-0.19750000000000001</v>
      </c>
      <c r="X108" s="32">
        <v>1.5900000000000001E-2</v>
      </c>
      <c r="Y108" s="32" t="s">
        <v>48</v>
      </c>
      <c r="Z108" s="32">
        <v>28.05</v>
      </c>
      <c r="AA108" s="32">
        <v>8.597859657763983E-6</v>
      </c>
      <c r="AB108" s="32">
        <v>8.6999999999999994E-2</v>
      </c>
      <c r="AC108" s="32">
        <v>3.59</v>
      </c>
      <c r="AD108" s="32">
        <v>3.9</v>
      </c>
      <c r="AE108" s="125">
        <v>3.3000000000000003E-32</v>
      </c>
      <c r="AF108" s="33"/>
      <c r="AG108" s="35">
        <f t="shared" si="6"/>
        <v>0</v>
      </c>
    </row>
    <row r="109" spans="1:45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5.75</v>
      </c>
      <c r="K109" s="32">
        <v>5.75</v>
      </c>
      <c r="L109" s="32">
        <v>7.3079999999999998</v>
      </c>
      <c r="M109" s="32">
        <v>81</v>
      </c>
      <c r="N109" s="32">
        <v>81</v>
      </c>
      <c r="O109" s="32">
        <v>117</v>
      </c>
      <c r="P109" s="32">
        <v>2.1</v>
      </c>
      <c r="Q109" s="32">
        <v>2.1</v>
      </c>
      <c r="R109" s="32">
        <v>1.0900000000000001</v>
      </c>
      <c r="S109" s="32">
        <v>15</v>
      </c>
      <c r="T109" s="32">
        <v>15</v>
      </c>
      <c r="U109" s="32">
        <v>1</v>
      </c>
      <c r="V109" s="32">
        <v>-0.19750000000000001</v>
      </c>
      <c r="W109" s="32">
        <v>-0.19750000000000001</v>
      </c>
      <c r="X109" s="32">
        <v>1.5900000000000001E-2</v>
      </c>
      <c r="Y109" s="32" t="s">
        <v>49</v>
      </c>
      <c r="Z109" s="32">
        <v>30.07</v>
      </c>
      <c r="AA109" s="32">
        <v>7.4674534117532306E-6</v>
      </c>
      <c r="AB109" s="32">
        <v>9.9000000000000005E-2</v>
      </c>
      <c r="AC109" s="32">
        <v>3.72</v>
      </c>
      <c r="AD109" s="32">
        <v>4</v>
      </c>
      <c r="AE109" s="125">
        <v>1.3199999999999999E-33</v>
      </c>
      <c r="AF109" s="33"/>
      <c r="AG109" s="35">
        <f t="shared" si="6"/>
        <v>0</v>
      </c>
    </row>
    <row r="110" spans="1:45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5.75</v>
      </c>
      <c r="K110" s="32">
        <v>5.75</v>
      </c>
      <c r="L110" s="32">
        <v>7.3079999999999998</v>
      </c>
      <c r="M110" s="32">
        <v>81</v>
      </c>
      <c r="N110" s="32">
        <v>81</v>
      </c>
      <c r="O110" s="32">
        <v>117</v>
      </c>
      <c r="P110" s="32">
        <v>2.1</v>
      </c>
      <c r="Q110" s="32">
        <v>2.1</v>
      </c>
      <c r="R110" s="32">
        <v>1.0900000000000001</v>
      </c>
      <c r="S110" s="32">
        <v>15</v>
      </c>
      <c r="T110" s="32">
        <v>15</v>
      </c>
      <c r="U110" s="32">
        <v>1</v>
      </c>
      <c r="V110" s="32">
        <v>-0.19750000000000001</v>
      </c>
      <c r="W110" s="32">
        <v>-0.19750000000000001</v>
      </c>
      <c r="X110" s="32">
        <v>1.5900000000000001E-2</v>
      </c>
      <c r="Y110" s="32" t="s">
        <v>50</v>
      </c>
      <c r="Z110" s="32">
        <v>42.08</v>
      </c>
      <c r="AA110" s="32">
        <v>4.9578486170417476E-6</v>
      </c>
      <c r="AB110" s="32">
        <v>0.14199999999999999</v>
      </c>
      <c r="AC110" s="32">
        <v>4.03</v>
      </c>
      <c r="AD110" s="32">
        <v>4.5</v>
      </c>
      <c r="AE110" s="125">
        <v>1.2999999999999999E-37</v>
      </c>
      <c r="AF110" s="33"/>
      <c r="AG110" s="35">
        <f t="shared" si="6"/>
        <v>0</v>
      </c>
    </row>
    <row r="111" spans="1:45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5.75</v>
      </c>
      <c r="K111" s="32">
        <v>5.75</v>
      </c>
      <c r="L111" s="32">
        <v>7.3079999999999998</v>
      </c>
      <c r="M111" s="32">
        <v>81</v>
      </c>
      <c r="N111" s="32">
        <v>81</v>
      </c>
      <c r="O111" s="32">
        <v>117</v>
      </c>
      <c r="P111" s="32">
        <v>2.1</v>
      </c>
      <c r="Q111" s="32">
        <v>2.1</v>
      </c>
      <c r="R111" s="32">
        <v>1.0900000000000001</v>
      </c>
      <c r="S111" s="32">
        <v>15</v>
      </c>
      <c r="T111" s="32">
        <v>15</v>
      </c>
      <c r="U111" s="32">
        <v>1</v>
      </c>
      <c r="V111" s="32">
        <v>-0.19750000000000001</v>
      </c>
      <c r="W111" s="32">
        <v>-0.19750000000000001</v>
      </c>
      <c r="X111" s="32">
        <v>1.5900000000000001E-2</v>
      </c>
      <c r="Y111" s="32" t="s">
        <v>51</v>
      </c>
      <c r="Z111" s="32">
        <v>44.1</v>
      </c>
      <c r="AA111" s="32">
        <v>4.5187843755253608E-6</v>
      </c>
      <c r="AB111" s="32">
        <v>0.152</v>
      </c>
      <c r="AC111" s="32">
        <v>4.16</v>
      </c>
      <c r="AD111" s="32">
        <v>4.3</v>
      </c>
      <c r="AE111" s="125">
        <v>4.4399999999999998E-40</v>
      </c>
      <c r="AF111" s="33"/>
      <c r="AG111" s="35">
        <f t="shared" si="6"/>
        <v>0</v>
      </c>
    </row>
    <row r="112" spans="1:45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5.75</v>
      </c>
      <c r="K112" s="32">
        <v>5.75</v>
      </c>
      <c r="L112" s="32">
        <v>7.3079999999999998</v>
      </c>
      <c r="M112" s="32">
        <v>81</v>
      </c>
      <c r="N112" s="32">
        <v>81</v>
      </c>
      <c r="O112" s="32">
        <v>117</v>
      </c>
      <c r="P112" s="32">
        <v>2.1</v>
      </c>
      <c r="Q112" s="32">
        <v>2.1</v>
      </c>
      <c r="R112" s="32">
        <v>1.0900000000000001</v>
      </c>
      <c r="S112" s="32">
        <v>15</v>
      </c>
      <c r="T112" s="32">
        <v>15</v>
      </c>
      <c r="U112" s="32">
        <v>1</v>
      </c>
      <c r="V112" s="32">
        <v>-0.19750000000000001</v>
      </c>
      <c r="W112" s="32">
        <v>-0.19750000000000001</v>
      </c>
      <c r="X112" s="32">
        <v>1.5900000000000001E-2</v>
      </c>
      <c r="Y112" s="32" t="s">
        <v>52</v>
      </c>
      <c r="Z112" s="32">
        <v>58.12</v>
      </c>
      <c r="AA112" s="32">
        <v>2.9135357642312415E-6</v>
      </c>
      <c r="AB112" s="32">
        <v>0.2</v>
      </c>
      <c r="AC112" s="32">
        <v>4.5199999999999996</v>
      </c>
      <c r="AD112" s="32">
        <v>4.5</v>
      </c>
      <c r="AE112" s="119"/>
      <c r="AF112" s="33"/>
      <c r="AG112" s="35">
        <f t="shared" si="6"/>
        <v>0</v>
      </c>
    </row>
    <row r="113" spans="1:45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5.75</v>
      </c>
      <c r="K113" s="27">
        <v>5.75</v>
      </c>
      <c r="L113" s="27">
        <v>5.75</v>
      </c>
      <c r="M113" s="27">
        <v>81</v>
      </c>
      <c r="N113" s="27">
        <v>81</v>
      </c>
      <c r="O113" s="27">
        <v>81</v>
      </c>
      <c r="P113" s="27">
        <v>1.9139999999999999</v>
      </c>
      <c r="Q113" s="27">
        <v>1.9139999999999999</v>
      </c>
      <c r="R113" s="27">
        <v>1.9139999999999999</v>
      </c>
      <c r="S113" s="27">
        <v>79.900000000000006</v>
      </c>
      <c r="T113" s="27">
        <v>79.900000000000006</v>
      </c>
      <c r="U113" s="27">
        <v>79.900000000000006</v>
      </c>
      <c r="V113" s="27">
        <v>-0.24079999999999999</v>
      </c>
      <c r="W113" s="27">
        <v>-0.24079999999999999</v>
      </c>
      <c r="X113" s="27">
        <v>-0.24079999999999999</v>
      </c>
      <c r="Y113" s="27" t="s">
        <v>42</v>
      </c>
      <c r="Z113" s="27">
        <v>4.0019999999999998</v>
      </c>
      <c r="AA113" s="85">
        <v>1.213598928416634E-4</v>
      </c>
      <c r="AB113" s="27">
        <v>-0.39</v>
      </c>
      <c r="AC113" s="27">
        <v>2.66</v>
      </c>
      <c r="AD113" s="27">
        <v>2.6</v>
      </c>
      <c r="AE113" s="118"/>
      <c r="AF113" s="28"/>
      <c r="AG113" s="29">
        <f t="shared" si="6"/>
        <v>0</v>
      </c>
    </row>
    <row r="114" spans="1:45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5.75</v>
      </c>
      <c r="K114" s="27">
        <v>5.75</v>
      </c>
      <c r="L114" s="27">
        <v>5.75</v>
      </c>
      <c r="M114" s="27">
        <v>81</v>
      </c>
      <c r="N114" s="27">
        <v>81</v>
      </c>
      <c r="O114" s="27">
        <v>81</v>
      </c>
      <c r="P114" s="27">
        <v>1.9139999999999999</v>
      </c>
      <c r="Q114" s="27">
        <v>1.9139999999999999</v>
      </c>
      <c r="R114" s="27">
        <v>1.9139999999999999</v>
      </c>
      <c r="S114" s="27">
        <v>79.900000000000006</v>
      </c>
      <c r="T114" s="27">
        <v>79.900000000000006</v>
      </c>
      <c r="U114" s="27">
        <v>79.900000000000006</v>
      </c>
      <c r="V114" s="27">
        <v>-0.24079999999999999</v>
      </c>
      <c r="W114" s="27">
        <v>-0.24079999999999999</v>
      </c>
      <c r="X114" s="27">
        <v>-0.24079999999999999</v>
      </c>
      <c r="Y114" s="27" t="s">
        <v>43</v>
      </c>
      <c r="Z114" s="27">
        <v>2.0099999999999998</v>
      </c>
      <c r="AA114" s="85">
        <v>1.0828692705685033E-4</v>
      </c>
      <c r="AB114" s="27">
        <v>-0.217</v>
      </c>
      <c r="AC114" s="27">
        <v>3.13</v>
      </c>
      <c r="AD114" s="27">
        <v>2.89</v>
      </c>
      <c r="AE114" s="118"/>
      <c r="AF114" s="28"/>
      <c r="AG114" s="29">
        <f t="shared" si="6"/>
        <v>0</v>
      </c>
    </row>
    <row r="115" spans="1:45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5.75</v>
      </c>
      <c r="K115" s="27">
        <v>5.75</v>
      </c>
      <c r="L115" s="27">
        <v>5.75</v>
      </c>
      <c r="M115" s="27">
        <v>81</v>
      </c>
      <c r="N115" s="27">
        <v>81</v>
      </c>
      <c r="O115" s="27">
        <v>81</v>
      </c>
      <c r="P115" s="27">
        <v>1.9139999999999999</v>
      </c>
      <c r="Q115" s="27">
        <v>1.9139999999999999</v>
      </c>
      <c r="R115" s="27">
        <v>1.9139999999999999</v>
      </c>
      <c r="S115" s="27">
        <v>79.900000000000006</v>
      </c>
      <c r="T115" s="27">
        <v>79.900000000000006</v>
      </c>
      <c r="U115" s="27">
        <v>79.900000000000006</v>
      </c>
      <c r="V115" s="27">
        <v>-0.24079999999999999</v>
      </c>
      <c r="W115" s="27">
        <v>-0.24079999999999999</v>
      </c>
      <c r="X115" s="27">
        <v>-0.24079999999999999</v>
      </c>
      <c r="Y115" s="27" t="s">
        <v>44</v>
      </c>
      <c r="Z115" s="27">
        <v>31.998999999999999</v>
      </c>
      <c r="AA115" s="85">
        <v>1.5402755908922099E-5</v>
      </c>
      <c r="AB115" s="27">
        <v>2.1999999999999999E-2</v>
      </c>
      <c r="AC115" s="27">
        <v>2.94</v>
      </c>
      <c r="AD115" s="27">
        <v>3.46</v>
      </c>
      <c r="AE115" s="118"/>
      <c r="AF115" s="28"/>
      <c r="AG115" s="29">
        <f t="shared" si="6"/>
        <v>0</v>
      </c>
    </row>
    <row r="116" spans="1:45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5.75</v>
      </c>
      <c r="K116" s="27">
        <v>5.75</v>
      </c>
      <c r="L116" s="27">
        <v>5.75</v>
      </c>
      <c r="M116" s="27">
        <v>81</v>
      </c>
      <c r="N116" s="27">
        <v>81</v>
      </c>
      <c r="O116" s="27">
        <v>81</v>
      </c>
      <c r="P116" s="27">
        <v>1.9139999999999999</v>
      </c>
      <c r="Q116" s="27">
        <v>1.9139999999999999</v>
      </c>
      <c r="R116" s="27">
        <v>1.9139999999999999</v>
      </c>
      <c r="S116" s="27">
        <v>79.900000000000006</v>
      </c>
      <c r="T116" s="27">
        <v>79.900000000000006</v>
      </c>
      <c r="U116" s="27">
        <v>79.900000000000006</v>
      </c>
      <c r="V116" s="27">
        <v>-0.24079999999999999</v>
      </c>
      <c r="W116" s="27">
        <v>-0.24079999999999999</v>
      </c>
      <c r="X116" s="27">
        <v>-0.24079999999999999</v>
      </c>
      <c r="Y116" s="27" t="s">
        <v>45</v>
      </c>
      <c r="Z116" s="27">
        <v>44.01</v>
      </c>
      <c r="AA116" s="85">
        <v>8.9625087063364713E-6</v>
      </c>
      <c r="AB116" s="27">
        <v>0.22500000000000001</v>
      </c>
      <c r="AC116" s="27">
        <v>3.24</v>
      </c>
      <c r="AD116" s="27">
        <v>3.3</v>
      </c>
      <c r="AE116" s="118">
        <v>4.3999999999999998E-10</v>
      </c>
      <c r="AF116" s="28"/>
      <c r="AG116" s="29">
        <f t="shared" si="6"/>
        <v>0</v>
      </c>
    </row>
    <row r="117" spans="1:45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5.75</v>
      </c>
      <c r="K117" s="27">
        <v>5.75</v>
      </c>
      <c r="L117" s="27">
        <v>5.75</v>
      </c>
      <c r="M117" s="27">
        <v>81</v>
      </c>
      <c r="N117" s="27">
        <v>81</v>
      </c>
      <c r="O117" s="27">
        <v>81</v>
      </c>
      <c r="P117" s="27">
        <v>1.9139999999999999</v>
      </c>
      <c r="Q117" s="27">
        <v>1.9139999999999999</v>
      </c>
      <c r="R117" s="27">
        <v>1.9139999999999999</v>
      </c>
      <c r="S117" s="27">
        <v>79.900000000000006</v>
      </c>
      <c r="T117" s="27">
        <v>79.900000000000006</v>
      </c>
      <c r="U117" s="27">
        <v>79.900000000000006</v>
      </c>
      <c r="V117" s="27">
        <v>-0.24079999999999999</v>
      </c>
      <c r="W117" s="27">
        <v>-0.24079999999999999</v>
      </c>
      <c r="X117" s="27">
        <v>-0.24079999999999999</v>
      </c>
      <c r="Y117" s="27" t="s">
        <v>46</v>
      </c>
      <c r="Z117" s="27">
        <v>28</v>
      </c>
      <c r="AA117" s="85">
        <v>1.4859953853764374E-5</v>
      </c>
      <c r="AB117" s="27">
        <v>3.6999999999999998E-2</v>
      </c>
      <c r="AC117" s="27">
        <v>3.13</v>
      </c>
      <c r="AD117" s="27">
        <v>3.64</v>
      </c>
      <c r="AE117" s="126">
        <v>7.1700000000000001E-10</v>
      </c>
      <c r="AF117" s="28"/>
      <c r="AG117" s="29">
        <f t="shared" si="6"/>
        <v>0</v>
      </c>
    </row>
    <row r="118" spans="1:45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5.75</v>
      </c>
      <c r="K118" s="27">
        <v>5.75</v>
      </c>
      <c r="L118" s="27">
        <v>5.75</v>
      </c>
      <c r="M118" s="27">
        <v>81</v>
      </c>
      <c r="N118" s="27">
        <v>81</v>
      </c>
      <c r="O118" s="27">
        <v>81</v>
      </c>
      <c r="P118" s="27">
        <v>1.9139999999999999</v>
      </c>
      <c r="Q118" s="27">
        <v>1.9139999999999999</v>
      </c>
      <c r="R118" s="27">
        <v>1.9139999999999999</v>
      </c>
      <c r="S118" s="27">
        <v>79.900000000000006</v>
      </c>
      <c r="T118" s="27">
        <v>79.900000000000006</v>
      </c>
      <c r="U118" s="27">
        <v>79.900000000000006</v>
      </c>
      <c r="V118" s="27">
        <v>-0.24079999999999999</v>
      </c>
      <c r="W118" s="27">
        <v>-0.24079999999999999</v>
      </c>
      <c r="X118" s="27">
        <v>-0.24079999999999999</v>
      </c>
      <c r="Y118" s="27" t="s">
        <v>47</v>
      </c>
      <c r="Z118" s="27">
        <v>16.04</v>
      </c>
      <c r="AA118" s="85">
        <v>1.6328551327402565E-5</v>
      </c>
      <c r="AB118" s="27">
        <v>1.0999999999999999E-2</v>
      </c>
      <c r="AC118" s="27">
        <v>3.25</v>
      </c>
      <c r="AD118" s="27">
        <v>3.8</v>
      </c>
      <c r="AE118" s="126">
        <v>1.45E-9</v>
      </c>
      <c r="AF118" s="28"/>
      <c r="AG118" s="29">
        <f t="shared" si="6"/>
        <v>0</v>
      </c>
      <c r="AP118" s="44"/>
      <c r="AQ118" s="44"/>
      <c r="AR118" s="44"/>
      <c r="AS118" s="44"/>
    </row>
    <row r="119" spans="1:45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5.75</v>
      </c>
      <c r="K119" s="27">
        <v>5.75</v>
      </c>
      <c r="L119" s="27">
        <v>5.75</v>
      </c>
      <c r="M119" s="27">
        <v>81</v>
      </c>
      <c r="N119" s="27">
        <v>81</v>
      </c>
      <c r="O119" s="27">
        <v>81</v>
      </c>
      <c r="P119" s="27">
        <v>1.9139999999999999</v>
      </c>
      <c r="Q119" s="27">
        <v>1.9139999999999999</v>
      </c>
      <c r="R119" s="27">
        <v>1.9139999999999999</v>
      </c>
      <c r="S119" s="27">
        <v>79.900000000000006</v>
      </c>
      <c r="T119" s="27">
        <v>79.900000000000006</v>
      </c>
      <c r="U119" s="27">
        <v>79.900000000000006</v>
      </c>
      <c r="V119" s="27">
        <v>-0.24079999999999999</v>
      </c>
      <c r="W119" s="27">
        <v>-0.24079999999999999</v>
      </c>
      <c r="X119" s="27">
        <v>-0.24079999999999999</v>
      </c>
      <c r="Y119" s="27" t="s">
        <v>48</v>
      </c>
      <c r="Z119" s="27">
        <v>28.05</v>
      </c>
      <c r="AA119" s="27">
        <v>8.597859657763983E-6</v>
      </c>
      <c r="AB119" s="27">
        <v>8.6999999999999994E-2</v>
      </c>
      <c r="AC119" s="27">
        <v>3.59</v>
      </c>
      <c r="AD119" s="27">
        <v>3.9</v>
      </c>
      <c r="AE119" s="126">
        <v>4.0200000000000001E-10</v>
      </c>
      <c r="AF119" s="28"/>
      <c r="AG119" s="30">
        <f t="shared" si="6"/>
        <v>0</v>
      </c>
    </row>
    <row r="120" spans="1:45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5.75</v>
      </c>
      <c r="K120" s="27">
        <v>5.75</v>
      </c>
      <c r="L120" s="27">
        <v>5.75</v>
      </c>
      <c r="M120" s="27">
        <v>81</v>
      </c>
      <c r="N120" s="27">
        <v>81</v>
      </c>
      <c r="O120" s="27">
        <v>81</v>
      </c>
      <c r="P120" s="27">
        <v>1.9139999999999999</v>
      </c>
      <c r="Q120" s="27">
        <v>1.9139999999999999</v>
      </c>
      <c r="R120" s="27">
        <v>1.9139999999999999</v>
      </c>
      <c r="S120" s="27">
        <v>79.900000000000006</v>
      </c>
      <c r="T120" s="27">
        <v>79.900000000000006</v>
      </c>
      <c r="U120" s="27">
        <v>79.900000000000006</v>
      </c>
      <c r="V120" s="27">
        <v>-0.24079999999999999</v>
      </c>
      <c r="W120" s="27">
        <v>-0.24079999999999999</v>
      </c>
      <c r="X120" s="27">
        <v>-0.24079999999999999</v>
      </c>
      <c r="Y120" s="27" t="s">
        <v>49</v>
      </c>
      <c r="Z120" s="27">
        <v>30.07</v>
      </c>
      <c r="AA120" s="27">
        <v>7.4674534117532306E-6</v>
      </c>
      <c r="AB120" s="27">
        <v>9.9000000000000005E-2</v>
      </c>
      <c r="AC120" s="27">
        <v>3.72</v>
      </c>
      <c r="AD120" s="27">
        <v>4</v>
      </c>
      <c r="AE120" s="126">
        <v>1.36E-10</v>
      </c>
      <c r="AF120" s="28"/>
      <c r="AG120" s="30">
        <f t="shared" si="6"/>
        <v>0</v>
      </c>
    </row>
    <row r="121" spans="1:45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5.75</v>
      </c>
      <c r="K121" s="27">
        <v>5.75</v>
      </c>
      <c r="L121" s="27">
        <v>5.75</v>
      </c>
      <c r="M121" s="27">
        <v>81</v>
      </c>
      <c r="N121" s="27">
        <v>81</v>
      </c>
      <c r="O121" s="27">
        <v>81</v>
      </c>
      <c r="P121" s="27">
        <v>1.9139999999999999</v>
      </c>
      <c r="Q121" s="27">
        <v>1.9139999999999999</v>
      </c>
      <c r="R121" s="27">
        <v>1.9139999999999999</v>
      </c>
      <c r="S121" s="27">
        <v>79.900000000000006</v>
      </c>
      <c r="T121" s="27">
        <v>79.900000000000006</v>
      </c>
      <c r="U121" s="27">
        <v>79.900000000000006</v>
      </c>
      <c r="V121" s="27">
        <v>-0.24079999999999999</v>
      </c>
      <c r="W121" s="27">
        <v>-0.24079999999999999</v>
      </c>
      <c r="X121" s="27">
        <v>-0.24079999999999999</v>
      </c>
      <c r="Y121" s="27" t="s">
        <v>50</v>
      </c>
      <c r="Z121" s="27">
        <v>42.08</v>
      </c>
      <c r="AA121" s="27">
        <v>4.9578486170417476E-6</v>
      </c>
      <c r="AB121" s="27">
        <v>0.14199999999999999</v>
      </c>
      <c r="AC121" s="27">
        <v>4.03</v>
      </c>
      <c r="AD121" s="27">
        <v>4.5</v>
      </c>
      <c r="AE121" s="126">
        <v>1.7399999999999999E-11</v>
      </c>
      <c r="AF121" s="28"/>
      <c r="AG121" s="30">
        <f t="shared" si="6"/>
        <v>0</v>
      </c>
    </row>
    <row r="122" spans="1:45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5.75</v>
      </c>
      <c r="K122" s="27">
        <v>5.75</v>
      </c>
      <c r="L122" s="27">
        <v>5.75</v>
      </c>
      <c r="M122" s="27">
        <v>81</v>
      </c>
      <c r="N122" s="27">
        <v>81</v>
      </c>
      <c r="O122" s="27">
        <v>81</v>
      </c>
      <c r="P122" s="27">
        <v>1.9139999999999999</v>
      </c>
      <c r="Q122" s="27">
        <v>1.9139999999999999</v>
      </c>
      <c r="R122" s="27">
        <v>1.9139999999999999</v>
      </c>
      <c r="S122" s="27">
        <v>79.900000000000006</v>
      </c>
      <c r="T122" s="27">
        <v>79.900000000000006</v>
      </c>
      <c r="U122" s="27">
        <v>79.900000000000006</v>
      </c>
      <c r="V122" s="27">
        <v>-0.24079999999999999</v>
      </c>
      <c r="W122" s="27">
        <v>-0.24079999999999999</v>
      </c>
      <c r="X122" s="27">
        <v>-0.24079999999999999</v>
      </c>
      <c r="Y122" s="27" t="s">
        <v>51</v>
      </c>
      <c r="Z122" s="27">
        <v>44.1</v>
      </c>
      <c r="AA122" s="27">
        <v>4.5187843755253608E-6</v>
      </c>
      <c r="AB122" s="27">
        <v>0.152</v>
      </c>
      <c r="AC122" s="27">
        <v>4.16</v>
      </c>
      <c r="AD122" s="27">
        <v>4.3</v>
      </c>
      <c r="AE122" s="126">
        <v>7.1E-13</v>
      </c>
      <c r="AF122" s="28"/>
      <c r="AG122" s="30">
        <f t="shared" si="6"/>
        <v>0</v>
      </c>
    </row>
    <row r="123" spans="1:45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5.75</v>
      </c>
      <c r="K123" s="27">
        <v>5.75</v>
      </c>
      <c r="L123" s="27">
        <v>5.75</v>
      </c>
      <c r="M123" s="27">
        <v>81</v>
      </c>
      <c r="N123" s="27">
        <v>81</v>
      </c>
      <c r="O123" s="27">
        <v>81</v>
      </c>
      <c r="P123" s="27">
        <v>1.9139999999999999</v>
      </c>
      <c r="Q123" s="27">
        <v>1.9139999999999999</v>
      </c>
      <c r="R123" s="27">
        <v>1.9139999999999999</v>
      </c>
      <c r="S123" s="27">
        <v>79.900000000000006</v>
      </c>
      <c r="T123" s="27">
        <v>79.900000000000006</v>
      </c>
      <c r="U123" s="27">
        <v>79.900000000000006</v>
      </c>
      <c r="V123" s="27">
        <v>-0.24079999999999999</v>
      </c>
      <c r="W123" s="27">
        <v>-0.24079999999999999</v>
      </c>
      <c r="X123" s="27">
        <v>-0.24079999999999999</v>
      </c>
      <c r="Y123" s="27" t="s">
        <v>52</v>
      </c>
      <c r="Z123" s="27">
        <v>58.12</v>
      </c>
      <c r="AA123" s="27">
        <v>2.9135357642312415E-6</v>
      </c>
      <c r="AB123" s="27">
        <v>0.2</v>
      </c>
      <c r="AC123" s="27">
        <v>4.5199999999999996</v>
      </c>
      <c r="AD123" s="27">
        <v>4.5</v>
      </c>
      <c r="AE123" s="118">
        <v>3.68E-13</v>
      </c>
      <c r="AF123" s="28"/>
      <c r="AG123" s="30"/>
    </row>
    <row r="124" spans="1:45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5.75</v>
      </c>
      <c r="K124" s="27">
        <v>5.75</v>
      </c>
      <c r="L124" s="27">
        <v>5.75</v>
      </c>
      <c r="M124" s="27">
        <v>81</v>
      </c>
      <c r="N124" s="27">
        <v>81</v>
      </c>
      <c r="O124" s="27">
        <v>81</v>
      </c>
      <c r="P124" s="27">
        <v>1.9139999999999999</v>
      </c>
      <c r="Q124" s="27">
        <v>1.9139999999999999</v>
      </c>
      <c r="R124" s="27">
        <v>1.9139999999999999</v>
      </c>
      <c r="S124" s="27">
        <v>79.900000000000006</v>
      </c>
      <c r="T124" s="27">
        <v>79.900000000000006</v>
      </c>
      <c r="U124" s="27">
        <v>79.900000000000006</v>
      </c>
      <c r="V124" s="27">
        <v>-0.24079999999999999</v>
      </c>
      <c r="W124" s="27">
        <v>-0.24079999999999999</v>
      </c>
      <c r="X124" s="27">
        <v>-0.24079999999999999</v>
      </c>
      <c r="Y124" s="27" t="s">
        <v>58</v>
      </c>
      <c r="Z124" s="27">
        <v>58.12</v>
      </c>
      <c r="AA124" s="27"/>
      <c r="AB124" s="27">
        <v>0.183</v>
      </c>
      <c r="AC124" s="27">
        <v>4.8</v>
      </c>
      <c r="AD124" s="27">
        <v>4.42</v>
      </c>
      <c r="AE124" s="118">
        <v>6.0000000000000001E-23</v>
      </c>
      <c r="AF124" s="28"/>
      <c r="AG124" s="30"/>
    </row>
    <row r="125" spans="1:45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5.75</v>
      </c>
      <c r="K125" s="32">
        <v>5.75</v>
      </c>
      <c r="L125" s="32">
        <v>5.75</v>
      </c>
      <c r="M125" s="32">
        <v>81</v>
      </c>
      <c r="N125" s="32">
        <v>81</v>
      </c>
      <c r="O125" s="32">
        <v>81</v>
      </c>
      <c r="P125" s="32">
        <v>2.1</v>
      </c>
      <c r="Q125" s="32">
        <v>2.1</v>
      </c>
      <c r="R125" s="32">
        <v>1.0900000000000001</v>
      </c>
      <c r="S125" s="32">
        <v>15</v>
      </c>
      <c r="T125" s="32">
        <v>15</v>
      </c>
      <c r="U125" s="32">
        <v>1</v>
      </c>
      <c r="V125" s="32">
        <v>-0.12</v>
      </c>
      <c r="W125" s="32">
        <v>-0.12</v>
      </c>
      <c r="X125" s="32">
        <v>-8.9999999999999993E-3</v>
      </c>
      <c r="Y125" s="32" t="s">
        <v>42</v>
      </c>
      <c r="Z125" s="32">
        <v>4.0019999999999998</v>
      </c>
      <c r="AA125" s="86">
        <v>1.213598928416634E-4</v>
      </c>
      <c r="AB125" s="32">
        <v>-0.39</v>
      </c>
      <c r="AC125" s="32">
        <v>2.66</v>
      </c>
      <c r="AD125" s="32">
        <v>2.6</v>
      </c>
      <c r="AE125" s="119"/>
      <c r="AF125" s="33"/>
      <c r="AG125" s="34">
        <f t="shared" ref="AG125:AG134" si="7">AE125*10000*(AF125)*10000000000</f>
        <v>0</v>
      </c>
    </row>
    <row r="126" spans="1:45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5.75</v>
      </c>
      <c r="K126" s="32">
        <v>5.75</v>
      </c>
      <c r="L126" s="32">
        <v>5.75</v>
      </c>
      <c r="M126" s="32">
        <v>81</v>
      </c>
      <c r="N126" s="32">
        <v>81</v>
      </c>
      <c r="O126" s="32">
        <v>81</v>
      </c>
      <c r="P126" s="32">
        <v>2.1</v>
      </c>
      <c r="Q126" s="32">
        <v>2.1</v>
      </c>
      <c r="R126" s="32">
        <v>1.0900000000000001</v>
      </c>
      <c r="S126" s="32">
        <v>15</v>
      </c>
      <c r="T126" s="32">
        <v>15</v>
      </c>
      <c r="U126" s="32">
        <v>1</v>
      </c>
      <c r="V126" s="32">
        <v>-0.12</v>
      </c>
      <c r="W126" s="32">
        <v>-0.12</v>
      </c>
      <c r="X126" s="32">
        <v>-8.9999999999999993E-3</v>
      </c>
      <c r="Y126" s="32" t="s">
        <v>43</v>
      </c>
      <c r="Z126" s="32">
        <v>2.0099999999999998</v>
      </c>
      <c r="AA126" s="86">
        <v>1.0828692705685033E-4</v>
      </c>
      <c r="AB126" s="32">
        <v>-0.217</v>
      </c>
      <c r="AC126" s="32">
        <v>3.13</v>
      </c>
      <c r="AD126" s="32">
        <v>2.89</v>
      </c>
      <c r="AE126" s="119"/>
      <c r="AF126" s="33"/>
      <c r="AG126" s="34">
        <f t="shared" si="7"/>
        <v>0</v>
      </c>
    </row>
    <row r="127" spans="1:45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5.75</v>
      </c>
      <c r="K127" s="32">
        <v>5.75</v>
      </c>
      <c r="L127" s="32">
        <v>5.75</v>
      </c>
      <c r="M127" s="32">
        <v>81</v>
      </c>
      <c r="N127" s="32">
        <v>81</v>
      </c>
      <c r="O127" s="32">
        <v>81</v>
      </c>
      <c r="P127" s="32">
        <v>2.1</v>
      </c>
      <c r="Q127" s="32">
        <v>2.1</v>
      </c>
      <c r="R127" s="32">
        <v>1.0900000000000001</v>
      </c>
      <c r="S127" s="32">
        <v>15</v>
      </c>
      <c r="T127" s="32">
        <v>15</v>
      </c>
      <c r="U127" s="32">
        <v>1</v>
      </c>
      <c r="V127" s="32">
        <v>-0.12</v>
      </c>
      <c r="W127" s="32">
        <v>-0.12</v>
      </c>
      <c r="X127" s="32">
        <v>-8.9999999999999993E-3</v>
      </c>
      <c r="Y127" s="32" t="s">
        <v>44</v>
      </c>
      <c r="Z127" s="32">
        <v>31.998999999999999</v>
      </c>
      <c r="AA127" s="86">
        <v>1.5402755908922099E-5</v>
      </c>
      <c r="AB127" s="32">
        <v>2.1999999999999999E-2</v>
      </c>
      <c r="AC127" s="32">
        <v>2.94</v>
      </c>
      <c r="AD127" s="32">
        <v>3.46</v>
      </c>
      <c r="AE127" s="119">
        <v>1.67E-9</v>
      </c>
      <c r="AF127" s="33"/>
      <c r="AG127" s="34">
        <f t="shared" si="7"/>
        <v>0</v>
      </c>
    </row>
    <row r="128" spans="1:45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5.75</v>
      </c>
      <c r="K128" s="32">
        <v>5.75</v>
      </c>
      <c r="L128" s="32">
        <v>5.75</v>
      </c>
      <c r="M128" s="32">
        <v>81</v>
      </c>
      <c r="N128" s="32">
        <v>81</v>
      </c>
      <c r="O128" s="32">
        <v>81</v>
      </c>
      <c r="P128" s="32">
        <v>2.1</v>
      </c>
      <c r="Q128" s="32">
        <v>2.1</v>
      </c>
      <c r="R128" s="32">
        <v>1.0900000000000001</v>
      </c>
      <c r="S128" s="32">
        <v>15</v>
      </c>
      <c r="T128" s="32">
        <v>15</v>
      </c>
      <c r="U128" s="32">
        <v>1</v>
      </c>
      <c r="V128" s="32">
        <v>-0.12</v>
      </c>
      <c r="W128" s="32">
        <v>-0.12</v>
      </c>
      <c r="X128" s="32">
        <v>-8.9999999999999993E-3</v>
      </c>
      <c r="Y128" s="32" t="s">
        <v>45</v>
      </c>
      <c r="Z128" s="32">
        <v>44.01</v>
      </c>
      <c r="AA128" s="86">
        <v>8.9625087063364713E-6</v>
      </c>
      <c r="AB128" s="32">
        <v>0.22500000000000001</v>
      </c>
      <c r="AC128" s="32">
        <v>3.24</v>
      </c>
      <c r="AD128" s="32">
        <v>3.3</v>
      </c>
      <c r="AE128" s="119">
        <v>6.8000000000000003E-10</v>
      </c>
      <c r="AF128" s="33"/>
      <c r="AG128" s="34">
        <f t="shared" si="7"/>
        <v>0</v>
      </c>
    </row>
    <row r="129" spans="1:45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5.75</v>
      </c>
      <c r="K129" s="32">
        <v>5.75</v>
      </c>
      <c r="L129" s="32">
        <v>5.75</v>
      </c>
      <c r="M129" s="32">
        <v>81</v>
      </c>
      <c r="N129" s="32">
        <v>81</v>
      </c>
      <c r="O129" s="32">
        <v>81</v>
      </c>
      <c r="P129" s="32">
        <v>2.1</v>
      </c>
      <c r="Q129" s="32">
        <v>2.1</v>
      </c>
      <c r="R129" s="32">
        <v>1.0900000000000001</v>
      </c>
      <c r="S129" s="32">
        <v>15</v>
      </c>
      <c r="T129" s="32">
        <v>15</v>
      </c>
      <c r="U129" s="32">
        <v>1</v>
      </c>
      <c r="V129" s="32">
        <v>-0.12</v>
      </c>
      <c r="W129" s="32">
        <v>-0.12</v>
      </c>
      <c r="X129" s="32">
        <v>-8.9999999999999993E-3</v>
      </c>
      <c r="Y129" s="32" t="s">
        <v>46</v>
      </c>
      <c r="Z129" s="32">
        <v>28</v>
      </c>
      <c r="AA129" s="86">
        <v>1.4859953853764374E-5</v>
      </c>
      <c r="AB129" s="32">
        <v>3.6999999999999998E-2</v>
      </c>
      <c r="AC129" s="32">
        <v>3.13</v>
      </c>
      <c r="AD129" s="32">
        <v>3.64</v>
      </c>
      <c r="AE129" s="125">
        <v>2.8000000000000002E-10</v>
      </c>
      <c r="AF129" s="33"/>
      <c r="AG129" s="34">
        <f t="shared" si="7"/>
        <v>0</v>
      </c>
      <c r="AR129" s="44"/>
      <c r="AS129" s="44"/>
    </row>
    <row r="130" spans="1:45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5.75</v>
      </c>
      <c r="K130" s="32">
        <v>5.75</v>
      </c>
      <c r="L130" s="32">
        <v>5.75</v>
      </c>
      <c r="M130" s="32">
        <v>81</v>
      </c>
      <c r="N130" s="32">
        <v>81</v>
      </c>
      <c r="O130" s="32">
        <v>81</v>
      </c>
      <c r="P130" s="32">
        <v>2.1</v>
      </c>
      <c r="Q130" s="32">
        <v>2.1</v>
      </c>
      <c r="R130" s="32">
        <v>1.0900000000000001</v>
      </c>
      <c r="S130" s="32">
        <v>15</v>
      </c>
      <c r="T130" s="32">
        <v>15</v>
      </c>
      <c r="U130" s="32">
        <v>1</v>
      </c>
      <c r="V130" s="32">
        <v>-0.12</v>
      </c>
      <c r="W130" s="32">
        <v>-0.12</v>
      </c>
      <c r="X130" s="32">
        <v>-8.9999999999999993E-3</v>
      </c>
      <c r="Y130" s="32" t="s">
        <v>47</v>
      </c>
      <c r="Z130" s="32">
        <v>16.04</v>
      </c>
      <c r="AA130" s="86">
        <v>1.6328551327402565E-5</v>
      </c>
      <c r="AB130" s="32">
        <v>1.0999999999999999E-2</v>
      </c>
      <c r="AC130" s="32">
        <v>3.25</v>
      </c>
      <c r="AD130" s="32">
        <v>3.8</v>
      </c>
      <c r="AE130" s="125">
        <v>1.0999999999999999E-10</v>
      </c>
      <c r="AF130" s="33"/>
      <c r="AG130" s="34">
        <f t="shared" si="7"/>
        <v>0</v>
      </c>
      <c r="AP130" s="44"/>
      <c r="AQ130" s="44"/>
    </row>
    <row r="131" spans="1:45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5.75</v>
      </c>
      <c r="K131" s="32">
        <v>5.75</v>
      </c>
      <c r="L131" s="32">
        <v>5.75</v>
      </c>
      <c r="M131" s="32">
        <v>81</v>
      </c>
      <c r="N131" s="32">
        <v>81</v>
      </c>
      <c r="O131" s="32">
        <v>81</v>
      </c>
      <c r="P131" s="32">
        <v>2.1</v>
      </c>
      <c r="Q131" s="32">
        <v>2.1</v>
      </c>
      <c r="R131" s="32">
        <v>1.0900000000000001</v>
      </c>
      <c r="S131" s="32">
        <v>15</v>
      </c>
      <c r="T131" s="32">
        <v>15</v>
      </c>
      <c r="U131" s="32">
        <v>1</v>
      </c>
      <c r="V131" s="32">
        <v>-0.12</v>
      </c>
      <c r="W131" s="32">
        <v>-0.12</v>
      </c>
      <c r="X131" s="32">
        <v>-8.9999999999999993E-3</v>
      </c>
      <c r="Y131" s="32" t="s">
        <v>48</v>
      </c>
      <c r="Z131" s="32">
        <v>28.05</v>
      </c>
      <c r="AA131" s="32">
        <v>8.597859657763983E-6</v>
      </c>
      <c r="AB131" s="32">
        <v>8.6999999999999994E-2</v>
      </c>
      <c r="AC131" s="32">
        <v>3.59</v>
      </c>
      <c r="AD131" s="32">
        <v>3.9</v>
      </c>
      <c r="AE131" s="125">
        <v>2.4000000000000001E-11</v>
      </c>
      <c r="AF131" s="33"/>
      <c r="AG131" s="35">
        <f t="shared" si="7"/>
        <v>0</v>
      </c>
    </row>
    <row r="132" spans="1:45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5.75</v>
      </c>
      <c r="K132" s="32">
        <v>5.75</v>
      </c>
      <c r="L132" s="32">
        <v>5.75</v>
      </c>
      <c r="M132" s="32">
        <v>81</v>
      </c>
      <c r="N132" s="32">
        <v>81</v>
      </c>
      <c r="O132" s="32">
        <v>81</v>
      </c>
      <c r="P132" s="32">
        <v>2.1</v>
      </c>
      <c r="Q132" s="32">
        <v>2.1</v>
      </c>
      <c r="R132" s="32">
        <v>1.0900000000000001</v>
      </c>
      <c r="S132" s="32">
        <v>15</v>
      </c>
      <c r="T132" s="32">
        <v>15</v>
      </c>
      <c r="U132" s="32">
        <v>1</v>
      </c>
      <c r="V132" s="32">
        <v>-0.12</v>
      </c>
      <c r="W132" s="32">
        <v>-0.12</v>
      </c>
      <c r="X132" s="32">
        <v>-8.9999999999999993E-3</v>
      </c>
      <c r="Y132" s="32" t="s">
        <v>49</v>
      </c>
      <c r="Z132" s="32">
        <v>30.07</v>
      </c>
      <c r="AA132" s="32">
        <v>7.4674534117532306E-6</v>
      </c>
      <c r="AB132" s="32">
        <v>9.9000000000000005E-2</v>
      </c>
      <c r="AC132" s="32">
        <v>3.72</v>
      </c>
      <c r="AD132" s="32">
        <v>4</v>
      </c>
      <c r="AE132" s="125">
        <v>1.9999999999999999E-11</v>
      </c>
      <c r="AF132" s="33"/>
      <c r="AG132" s="35">
        <f t="shared" si="7"/>
        <v>0</v>
      </c>
    </row>
    <row r="133" spans="1:45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5.75</v>
      </c>
      <c r="K133" s="32">
        <v>5.75</v>
      </c>
      <c r="L133" s="32">
        <v>5.75</v>
      </c>
      <c r="M133" s="32">
        <v>81</v>
      </c>
      <c r="N133" s="32">
        <v>81</v>
      </c>
      <c r="O133" s="32">
        <v>81</v>
      </c>
      <c r="P133" s="32">
        <v>2.1</v>
      </c>
      <c r="Q133" s="32">
        <v>2.1</v>
      </c>
      <c r="R133" s="32">
        <v>1.0900000000000001</v>
      </c>
      <c r="S133" s="32">
        <v>15</v>
      </c>
      <c r="T133" s="32">
        <v>15</v>
      </c>
      <c r="U133" s="32">
        <v>1</v>
      </c>
      <c r="V133" s="32">
        <v>-0.12</v>
      </c>
      <c r="W133" s="32">
        <v>-0.12</v>
      </c>
      <c r="X133" s="32">
        <v>-8.9999999999999993E-3</v>
      </c>
      <c r="Y133" s="32" t="s">
        <v>50</v>
      </c>
      <c r="Z133" s="32">
        <v>42.08</v>
      </c>
      <c r="AA133" s="32">
        <v>4.9578486170417476E-6</v>
      </c>
      <c r="AB133" s="32">
        <v>0.14199999999999999</v>
      </c>
      <c r="AC133" s="32">
        <v>4.03</v>
      </c>
      <c r="AD133" s="32">
        <v>4.5</v>
      </c>
      <c r="AE133" s="125">
        <v>3.0000000000000001E-12</v>
      </c>
      <c r="AF133" s="33"/>
      <c r="AG133" s="35">
        <f t="shared" si="7"/>
        <v>0</v>
      </c>
    </row>
    <row r="134" spans="1:45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5.75</v>
      </c>
      <c r="K134" s="32">
        <v>5.75</v>
      </c>
      <c r="L134" s="32">
        <v>5.75</v>
      </c>
      <c r="M134" s="32">
        <v>81</v>
      </c>
      <c r="N134" s="32">
        <v>81</v>
      </c>
      <c r="O134" s="32">
        <v>81</v>
      </c>
      <c r="P134" s="32">
        <v>2.1</v>
      </c>
      <c r="Q134" s="32">
        <v>2.1</v>
      </c>
      <c r="R134" s="32">
        <v>1.0900000000000001</v>
      </c>
      <c r="S134" s="32">
        <v>15</v>
      </c>
      <c r="T134" s="32">
        <v>15</v>
      </c>
      <c r="U134" s="32">
        <v>1</v>
      </c>
      <c r="V134" s="32">
        <v>-0.12</v>
      </c>
      <c r="W134" s="32">
        <v>-0.12</v>
      </c>
      <c r="X134" s="32">
        <v>-8.9999999999999993E-3</v>
      </c>
      <c r="Y134" s="32" t="s">
        <v>51</v>
      </c>
      <c r="Z134" s="32">
        <v>44.1</v>
      </c>
      <c r="AA134" s="32">
        <v>4.5187843755253608E-6</v>
      </c>
      <c r="AB134" s="32">
        <v>0.152</v>
      </c>
      <c r="AC134" s="32">
        <v>4.16</v>
      </c>
      <c r="AD134" s="32">
        <v>4.3</v>
      </c>
      <c r="AE134" s="125">
        <v>6.7000000000000005E-14</v>
      </c>
      <c r="AF134" s="33"/>
      <c r="AG134" s="35">
        <f t="shared" si="7"/>
        <v>0</v>
      </c>
    </row>
    <row r="135" spans="1:45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5.75</v>
      </c>
      <c r="K135" s="32">
        <v>5.75</v>
      </c>
      <c r="L135" s="32">
        <v>5.75</v>
      </c>
      <c r="M135" s="32">
        <v>81</v>
      </c>
      <c r="N135" s="32">
        <v>81</v>
      </c>
      <c r="O135" s="32">
        <v>81</v>
      </c>
      <c r="P135" s="32">
        <v>2.1</v>
      </c>
      <c r="Q135" s="32">
        <v>2.1</v>
      </c>
      <c r="R135" s="32">
        <v>1.0900000000000001</v>
      </c>
      <c r="S135" s="32">
        <v>15</v>
      </c>
      <c r="T135" s="32">
        <v>15</v>
      </c>
      <c r="U135" s="32">
        <v>1</v>
      </c>
      <c r="V135" s="32">
        <v>-0.12</v>
      </c>
      <c r="W135" s="32">
        <v>-0.12</v>
      </c>
      <c r="X135" s="32">
        <v>-8.9999999999999993E-3</v>
      </c>
      <c r="Y135" s="32" t="s">
        <v>52</v>
      </c>
      <c r="Z135" s="32">
        <v>58.12</v>
      </c>
      <c r="AA135" s="32">
        <v>2.9135357642312415E-6</v>
      </c>
      <c r="AB135" s="32">
        <v>0.2</v>
      </c>
      <c r="AC135" s="32">
        <v>4.5199999999999996</v>
      </c>
      <c r="AD135" s="32">
        <v>4.5</v>
      </c>
      <c r="AE135" s="119">
        <v>2.72E-14</v>
      </c>
      <c r="AF135" s="33"/>
      <c r="AG135" s="35"/>
    </row>
    <row r="136" spans="1:45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5.75</v>
      </c>
      <c r="K136" s="32">
        <v>5.75</v>
      </c>
      <c r="L136" s="32">
        <v>5.75</v>
      </c>
      <c r="M136" s="32">
        <v>81</v>
      </c>
      <c r="N136" s="32">
        <v>81</v>
      </c>
      <c r="O136" s="32">
        <v>81</v>
      </c>
      <c r="P136" s="32">
        <v>2.1</v>
      </c>
      <c r="Q136" s="32">
        <v>2.1</v>
      </c>
      <c r="R136" s="32">
        <v>1.0900000000000001</v>
      </c>
      <c r="S136" s="32">
        <v>15</v>
      </c>
      <c r="T136" s="32">
        <v>15</v>
      </c>
      <c r="U136" s="32">
        <v>1</v>
      </c>
      <c r="V136" s="32">
        <v>-0.12</v>
      </c>
      <c r="W136" s="32">
        <v>-0.12</v>
      </c>
      <c r="X136" s="32">
        <v>-8.9999999999999993E-3</v>
      </c>
      <c r="Y136" s="32" t="s">
        <v>58</v>
      </c>
      <c r="Z136" s="32">
        <v>58.12</v>
      </c>
      <c r="AA136" s="32">
        <v>3.1459786150702568E-6</v>
      </c>
      <c r="AB136" s="32">
        <v>0.183</v>
      </c>
      <c r="AC136" s="32">
        <v>4.8</v>
      </c>
      <c r="AD136" s="32">
        <v>4.42</v>
      </c>
      <c r="AE136" s="119">
        <v>1.4600000000000001E-23</v>
      </c>
      <c r="AF136" s="33"/>
      <c r="AG136" s="35"/>
    </row>
    <row r="137" spans="1:45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5.75</v>
      </c>
      <c r="K137" s="27">
        <v>5.75</v>
      </c>
      <c r="L137" s="27">
        <v>5.75</v>
      </c>
      <c r="M137" s="27">
        <v>81</v>
      </c>
      <c r="N137" s="27">
        <v>81</v>
      </c>
      <c r="O137" s="27">
        <v>81</v>
      </c>
      <c r="P137" s="27">
        <v>2.1</v>
      </c>
      <c r="Q137" s="27">
        <v>1.0900000000000001</v>
      </c>
      <c r="R137" s="27">
        <v>1.0900000000000001</v>
      </c>
      <c r="S137" s="27">
        <v>15</v>
      </c>
      <c r="T137" s="27">
        <v>1</v>
      </c>
      <c r="U137" s="27">
        <v>1</v>
      </c>
      <c r="V137" s="27">
        <v>-0.12</v>
      </c>
      <c r="W137" s="27">
        <v>-8.9999999999999993E-3</v>
      </c>
      <c r="X137" s="27">
        <v>-8.9999999999999993E-3</v>
      </c>
      <c r="Y137" s="27" t="s">
        <v>42</v>
      </c>
      <c r="Z137" s="27">
        <v>4.0019999999999998</v>
      </c>
      <c r="AA137" s="85">
        <v>1.213598928416634E-4</v>
      </c>
      <c r="AB137" s="27">
        <v>-0.39</v>
      </c>
      <c r="AC137" s="27">
        <v>2.66</v>
      </c>
      <c r="AD137" s="27">
        <v>2.6</v>
      </c>
      <c r="AE137" s="118"/>
      <c r="AF137" s="28"/>
      <c r="AG137" s="29">
        <f t="shared" ref="AG137:AG146" si="9">AE137*10000*(AF137)*10000000000</f>
        <v>0</v>
      </c>
    </row>
    <row r="138" spans="1:45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5.75</v>
      </c>
      <c r="K138" s="27">
        <v>5.75</v>
      </c>
      <c r="L138" s="27">
        <v>5.75</v>
      </c>
      <c r="M138" s="27">
        <v>81</v>
      </c>
      <c r="N138" s="27">
        <v>81</v>
      </c>
      <c r="O138" s="27">
        <v>81</v>
      </c>
      <c r="P138" s="27">
        <v>2.1</v>
      </c>
      <c r="Q138" s="27">
        <v>1.0900000000000001</v>
      </c>
      <c r="R138" s="27">
        <v>1.0900000000000001</v>
      </c>
      <c r="S138" s="27">
        <v>15</v>
      </c>
      <c r="T138" s="27">
        <v>1</v>
      </c>
      <c r="U138" s="27">
        <v>1</v>
      </c>
      <c r="V138" s="27">
        <v>-0.12</v>
      </c>
      <c r="W138" s="27">
        <v>-8.9999999999999993E-3</v>
      </c>
      <c r="X138" s="27">
        <v>-8.9999999999999993E-3</v>
      </c>
      <c r="Y138" s="27" t="s">
        <v>43</v>
      </c>
      <c r="Z138" s="27">
        <v>2.0099999999999998</v>
      </c>
      <c r="AA138" s="85">
        <v>1.0828692705685033E-4</v>
      </c>
      <c r="AB138" s="27">
        <v>-0.217</v>
      </c>
      <c r="AC138" s="27">
        <v>3.13</v>
      </c>
      <c r="AD138" s="27">
        <v>2.89</v>
      </c>
      <c r="AE138" s="118"/>
      <c r="AF138" s="28"/>
      <c r="AG138" s="29">
        <f t="shared" si="9"/>
        <v>0</v>
      </c>
    </row>
    <row r="139" spans="1:45" x14ac:dyDescent="0.25">
      <c r="A139" s="26" t="s">
        <v>69</v>
      </c>
      <c r="B139" s="26">
        <v>1.6991000000000001</v>
      </c>
      <c r="C139" s="27">
        <v>3.7126999999999999</v>
      </c>
      <c r="D139" s="27">
        <v>3.67</v>
      </c>
      <c r="E139" s="27">
        <f t="shared" si="8"/>
        <v>0.98849893608425132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5.75</v>
      </c>
      <c r="K139" s="27">
        <v>5.75</v>
      </c>
      <c r="L139" s="27">
        <v>5.75</v>
      </c>
      <c r="M139" s="27">
        <v>81</v>
      </c>
      <c r="N139" s="27">
        <v>81</v>
      </c>
      <c r="O139" s="27">
        <v>81</v>
      </c>
      <c r="P139" s="27">
        <v>2.1</v>
      </c>
      <c r="Q139" s="27">
        <v>1.0900000000000001</v>
      </c>
      <c r="R139" s="27">
        <v>1.0900000000000001</v>
      </c>
      <c r="S139" s="27">
        <v>15</v>
      </c>
      <c r="T139" s="27">
        <v>1</v>
      </c>
      <c r="U139" s="27">
        <v>1</v>
      </c>
      <c r="V139" s="27">
        <v>-0.12</v>
      </c>
      <c r="W139" s="27">
        <v>-8.9999999999999993E-3</v>
      </c>
      <c r="X139" s="27">
        <v>-8.9999999999999993E-3</v>
      </c>
      <c r="Y139" s="27" t="s">
        <v>44</v>
      </c>
      <c r="Z139" s="27">
        <v>31.998999999999999</v>
      </c>
      <c r="AA139" s="85">
        <v>1.5402755908922099E-5</v>
      </c>
      <c r="AB139" s="27">
        <v>2.1999999999999999E-2</v>
      </c>
      <c r="AC139" s="27">
        <v>2.94</v>
      </c>
      <c r="AD139" s="27">
        <v>3.46</v>
      </c>
      <c r="AE139" s="118">
        <v>1.6999999999999999E-9</v>
      </c>
      <c r="AF139" s="28"/>
      <c r="AG139" s="29">
        <f t="shared" si="9"/>
        <v>0</v>
      </c>
    </row>
    <row r="140" spans="1:45" x14ac:dyDescent="0.25">
      <c r="A140" s="26" t="s">
        <v>69</v>
      </c>
      <c r="B140" s="26">
        <v>1.6991000000000001</v>
      </c>
      <c r="C140" s="27">
        <v>3.7126999999999999</v>
      </c>
      <c r="D140" s="27">
        <v>3.65</v>
      </c>
      <c r="E140" s="27">
        <f t="shared" si="8"/>
        <v>0.98311202090123095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5.75</v>
      </c>
      <c r="K140" s="27">
        <v>5.75</v>
      </c>
      <c r="L140" s="27">
        <v>5.75</v>
      </c>
      <c r="M140" s="27">
        <v>81</v>
      </c>
      <c r="N140" s="27">
        <v>81</v>
      </c>
      <c r="O140" s="27">
        <v>81</v>
      </c>
      <c r="P140" s="27">
        <v>2.1</v>
      </c>
      <c r="Q140" s="27">
        <v>1.0900000000000001</v>
      </c>
      <c r="R140" s="27">
        <v>1.0900000000000001</v>
      </c>
      <c r="S140" s="27">
        <v>15</v>
      </c>
      <c r="T140" s="27">
        <v>1</v>
      </c>
      <c r="U140" s="27">
        <v>1</v>
      </c>
      <c r="V140" s="27">
        <v>-0.12</v>
      </c>
      <c r="W140" s="27">
        <v>-8.9999999999999993E-3</v>
      </c>
      <c r="X140" s="27">
        <v>-8.9999999999999993E-3</v>
      </c>
      <c r="Y140" s="27" t="s">
        <v>45</v>
      </c>
      <c r="Z140" s="27">
        <v>44.01</v>
      </c>
      <c r="AA140" s="85">
        <v>8.9625087063364713E-6</v>
      </c>
      <c r="AB140" s="27">
        <v>0.22500000000000001</v>
      </c>
      <c r="AC140" s="27">
        <v>3.24</v>
      </c>
      <c r="AD140" s="27">
        <v>3.3</v>
      </c>
      <c r="AE140" s="118">
        <v>6.3299999999999999E-10</v>
      </c>
      <c r="AF140" s="28"/>
      <c r="AG140" s="29">
        <f t="shared" si="9"/>
        <v>0</v>
      </c>
    </row>
    <row r="141" spans="1:45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5.75</v>
      </c>
      <c r="K141" s="27">
        <v>5.75</v>
      </c>
      <c r="L141" s="27">
        <v>5.75</v>
      </c>
      <c r="M141" s="27">
        <v>81</v>
      </c>
      <c r="N141" s="27">
        <v>81</v>
      </c>
      <c r="O141" s="27">
        <v>81</v>
      </c>
      <c r="P141" s="27">
        <v>2.1</v>
      </c>
      <c r="Q141" s="27">
        <v>1.0900000000000001</v>
      </c>
      <c r="R141" s="27">
        <v>1.0900000000000001</v>
      </c>
      <c r="S141" s="27">
        <v>15</v>
      </c>
      <c r="T141" s="27">
        <v>1</v>
      </c>
      <c r="U141" s="27">
        <v>1</v>
      </c>
      <c r="V141" s="27">
        <v>-0.12</v>
      </c>
      <c r="W141" s="27">
        <v>-8.9999999999999993E-3</v>
      </c>
      <c r="X141" s="27">
        <v>-8.9999999999999993E-3</v>
      </c>
      <c r="Y141" s="27" t="s">
        <v>46</v>
      </c>
      <c r="Z141" s="27">
        <v>28</v>
      </c>
      <c r="AA141" s="85">
        <v>1.4859953853764374E-5</v>
      </c>
      <c r="AB141" s="27">
        <v>3.6999999999999998E-2</v>
      </c>
      <c r="AC141" s="27">
        <v>3.13</v>
      </c>
      <c r="AD141" s="27">
        <v>3.64</v>
      </c>
      <c r="AE141" s="126">
        <v>4.1200000000000002E-10</v>
      </c>
      <c r="AF141" s="28"/>
      <c r="AG141" s="29">
        <f t="shared" si="9"/>
        <v>0</v>
      </c>
      <c r="AR141" s="44"/>
      <c r="AS141" s="44"/>
    </row>
    <row r="142" spans="1:45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5.75</v>
      </c>
      <c r="K142" s="27">
        <v>5.75</v>
      </c>
      <c r="L142" s="27">
        <v>5.75</v>
      </c>
      <c r="M142" s="27">
        <v>81</v>
      </c>
      <c r="N142" s="27">
        <v>81</v>
      </c>
      <c r="O142" s="27">
        <v>81</v>
      </c>
      <c r="P142" s="27">
        <v>2.1</v>
      </c>
      <c r="Q142" s="27">
        <v>1.0900000000000001</v>
      </c>
      <c r="R142" s="27">
        <v>1.0900000000000001</v>
      </c>
      <c r="S142" s="27">
        <v>15</v>
      </c>
      <c r="T142" s="27">
        <v>1</v>
      </c>
      <c r="U142" s="27">
        <v>1</v>
      </c>
      <c r="V142" s="27">
        <v>-0.12</v>
      </c>
      <c r="W142" s="27">
        <v>-8.9999999999999993E-3</v>
      </c>
      <c r="X142" s="27">
        <v>-8.9999999999999993E-3</v>
      </c>
      <c r="Y142" s="27" t="s">
        <v>47</v>
      </c>
      <c r="Z142" s="27">
        <v>16.04</v>
      </c>
      <c r="AA142" s="85">
        <v>1.6328551327402565E-5</v>
      </c>
      <c r="AB142" s="27">
        <v>1.0999999999999999E-2</v>
      </c>
      <c r="AC142" s="27">
        <v>3.25</v>
      </c>
      <c r="AD142" s="27">
        <v>3.8</v>
      </c>
      <c r="AE142" s="126">
        <v>1.4600000000000001E-10</v>
      </c>
      <c r="AF142" s="28"/>
      <c r="AG142" s="29">
        <f t="shared" si="9"/>
        <v>0</v>
      </c>
      <c r="AP142" s="44"/>
      <c r="AQ142" s="44"/>
    </row>
    <row r="143" spans="1:45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5.75</v>
      </c>
      <c r="K143" s="27">
        <v>5.75</v>
      </c>
      <c r="L143" s="27">
        <v>5.75</v>
      </c>
      <c r="M143" s="27">
        <v>81</v>
      </c>
      <c r="N143" s="27">
        <v>81</v>
      </c>
      <c r="O143" s="27">
        <v>81</v>
      </c>
      <c r="P143" s="27">
        <v>2.1</v>
      </c>
      <c r="Q143" s="27">
        <v>1.0900000000000001</v>
      </c>
      <c r="R143" s="27">
        <v>1.0900000000000001</v>
      </c>
      <c r="S143" s="27">
        <v>15</v>
      </c>
      <c r="T143" s="27">
        <v>1</v>
      </c>
      <c r="U143" s="27">
        <v>1</v>
      </c>
      <c r="V143" s="27">
        <v>-0.12</v>
      </c>
      <c r="W143" s="27">
        <v>-8.9999999999999993E-3</v>
      </c>
      <c r="X143" s="27">
        <v>-8.9999999999999993E-3</v>
      </c>
      <c r="Y143" s="27" t="s">
        <v>48</v>
      </c>
      <c r="Z143" s="27">
        <v>28.05</v>
      </c>
      <c r="AA143" s="27">
        <v>8.597859657763983E-6</v>
      </c>
      <c r="AB143" s="27">
        <v>8.6999999999999994E-2</v>
      </c>
      <c r="AC143" s="27">
        <v>3.59</v>
      </c>
      <c r="AD143" s="27">
        <v>3.9</v>
      </c>
      <c r="AE143" s="126">
        <v>5.1799999999999998E-11</v>
      </c>
      <c r="AF143" s="28"/>
      <c r="AG143" s="30">
        <f>AE143*10000*(AF143)*10000000000</f>
        <v>0</v>
      </c>
    </row>
    <row r="144" spans="1:45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5.75</v>
      </c>
      <c r="K144" s="27">
        <v>5.75</v>
      </c>
      <c r="L144" s="27">
        <v>5.75</v>
      </c>
      <c r="M144" s="27">
        <v>81</v>
      </c>
      <c r="N144" s="27">
        <v>81</v>
      </c>
      <c r="O144" s="27">
        <v>81</v>
      </c>
      <c r="P144" s="27">
        <v>2.1</v>
      </c>
      <c r="Q144" s="27">
        <v>1.0900000000000001</v>
      </c>
      <c r="R144" s="27">
        <v>1.0900000000000001</v>
      </c>
      <c r="S144" s="27">
        <v>15</v>
      </c>
      <c r="T144" s="27">
        <v>1</v>
      </c>
      <c r="U144" s="27">
        <v>1</v>
      </c>
      <c r="V144" s="27">
        <v>-0.12</v>
      </c>
      <c r="W144" s="27">
        <v>-8.9999999999999993E-3</v>
      </c>
      <c r="X144" s="27">
        <v>-8.9999999999999993E-3</v>
      </c>
      <c r="Y144" s="27" t="s">
        <v>49</v>
      </c>
      <c r="Z144" s="27">
        <v>30.07</v>
      </c>
      <c r="AA144" s="27">
        <v>7.4674534117532306E-6</v>
      </c>
      <c r="AB144" s="27">
        <v>9.9000000000000005E-2</v>
      </c>
      <c r="AC144" s="27">
        <v>3.72</v>
      </c>
      <c r="AD144" s="27">
        <v>4</v>
      </c>
      <c r="AE144" s="126">
        <v>2.7699999999999999E-11</v>
      </c>
      <c r="AF144" s="28"/>
      <c r="AG144" s="30">
        <f>AE144*10000*(AF144)*10000000000</f>
        <v>0</v>
      </c>
    </row>
    <row r="145" spans="1:45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5.75</v>
      </c>
      <c r="K145" s="27">
        <v>5.75</v>
      </c>
      <c r="L145" s="27">
        <v>5.75</v>
      </c>
      <c r="M145" s="27">
        <v>81</v>
      </c>
      <c r="N145" s="27">
        <v>81</v>
      </c>
      <c r="O145" s="27">
        <v>81</v>
      </c>
      <c r="P145" s="27">
        <v>2.1</v>
      </c>
      <c r="Q145" s="27">
        <v>1.0900000000000001</v>
      </c>
      <c r="R145" s="27">
        <v>1.0900000000000001</v>
      </c>
      <c r="S145" s="27">
        <v>15</v>
      </c>
      <c r="T145" s="27">
        <v>1</v>
      </c>
      <c r="U145" s="27">
        <v>1</v>
      </c>
      <c r="V145" s="27">
        <v>-0.12</v>
      </c>
      <c r="W145" s="27">
        <v>-8.9999999999999993E-3</v>
      </c>
      <c r="X145" s="27">
        <v>-8.9999999999999993E-3</v>
      </c>
      <c r="Y145" s="27" t="s">
        <v>50</v>
      </c>
      <c r="Z145" s="27">
        <v>42.08</v>
      </c>
      <c r="AA145" s="27">
        <v>4.9578486170417476E-6</v>
      </c>
      <c r="AB145" s="27">
        <v>0.14199999999999999</v>
      </c>
      <c r="AC145" s="27">
        <v>4.03</v>
      </c>
      <c r="AD145" s="27">
        <v>4.5</v>
      </c>
      <c r="AE145" s="126">
        <v>5.3999999999999996E-12</v>
      </c>
      <c r="AF145" s="28"/>
      <c r="AG145" s="30">
        <f t="shared" si="9"/>
        <v>0</v>
      </c>
    </row>
    <row r="146" spans="1:45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5.75</v>
      </c>
      <c r="K146" s="27">
        <v>5.75</v>
      </c>
      <c r="L146" s="27">
        <v>5.75</v>
      </c>
      <c r="M146" s="27">
        <v>81</v>
      </c>
      <c r="N146" s="27">
        <v>81</v>
      </c>
      <c r="O146" s="27">
        <v>81</v>
      </c>
      <c r="P146" s="27">
        <v>2.1</v>
      </c>
      <c r="Q146" s="27">
        <v>1.0900000000000001</v>
      </c>
      <c r="R146" s="27">
        <v>1.0900000000000001</v>
      </c>
      <c r="S146" s="27">
        <v>15</v>
      </c>
      <c r="T146" s="27">
        <v>1</v>
      </c>
      <c r="U146" s="27">
        <v>1</v>
      </c>
      <c r="V146" s="27">
        <v>-0.12</v>
      </c>
      <c r="W146" s="27">
        <v>-8.9999999999999993E-3</v>
      </c>
      <c r="X146" s="27">
        <v>-8.9999999999999993E-3</v>
      </c>
      <c r="Y146" s="27" t="s">
        <v>51</v>
      </c>
      <c r="Z146" s="27">
        <v>44.1</v>
      </c>
      <c r="AA146" s="27">
        <v>4.5187843755253608E-6</v>
      </c>
      <c r="AB146" s="27">
        <v>0.152</v>
      </c>
      <c r="AC146" s="27">
        <v>4.16</v>
      </c>
      <c r="AD146" s="27">
        <v>4.3</v>
      </c>
      <c r="AE146" s="126">
        <v>3.3000000000000001E-13</v>
      </c>
      <c r="AF146" s="28"/>
      <c r="AG146" s="30">
        <f t="shared" si="9"/>
        <v>0</v>
      </c>
    </row>
    <row r="147" spans="1:45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5.75</v>
      </c>
      <c r="K147" s="27">
        <v>5.75</v>
      </c>
      <c r="L147" s="27">
        <v>5.75</v>
      </c>
      <c r="M147" s="27">
        <v>81</v>
      </c>
      <c r="N147" s="27">
        <v>81</v>
      </c>
      <c r="O147" s="27">
        <v>81</v>
      </c>
      <c r="P147" s="27">
        <v>2.1</v>
      </c>
      <c r="Q147" s="27">
        <v>1.0900000000000001</v>
      </c>
      <c r="R147" s="27">
        <v>1.0900000000000001</v>
      </c>
      <c r="S147" s="27">
        <v>15</v>
      </c>
      <c r="T147" s="27">
        <v>1</v>
      </c>
      <c r="U147" s="27">
        <v>1</v>
      </c>
      <c r="V147" s="27">
        <v>-0.12</v>
      </c>
      <c r="W147" s="27">
        <v>-8.9999999999999993E-3</v>
      </c>
      <c r="X147" s="27">
        <v>-8.9999999999999993E-3</v>
      </c>
      <c r="Y147" s="27" t="s">
        <v>52</v>
      </c>
      <c r="Z147" s="27">
        <v>58.12</v>
      </c>
      <c r="AA147" s="27">
        <v>2.9135357642312415E-6</v>
      </c>
      <c r="AB147" s="27">
        <v>0.2</v>
      </c>
      <c r="AC147" s="27">
        <v>4.5199999999999996</v>
      </c>
      <c r="AD147" s="27">
        <v>4.5</v>
      </c>
      <c r="AE147" s="118">
        <v>1.12E-13</v>
      </c>
      <c r="AF147" s="28"/>
      <c r="AG147" s="30"/>
    </row>
    <row r="148" spans="1:45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5.75</v>
      </c>
      <c r="K148" s="27">
        <v>5.75</v>
      </c>
      <c r="L148" s="27">
        <v>5.75</v>
      </c>
      <c r="M148" s="27">
        <v>81</v>
      </c>
      <c r="N148" s="27">
        <v>81</v>
      </c>
      <c r="O148" s="27">
        <v>81</v>
      </c>
      <c r="P148" s="27">
        <v>2.1</v>
      </c>
      <c r="Q148" s="27">
        <v>1.0900000000000001</v>
      </c>
      <c r="R148" s="27">
        <v>1.0900000000000001</v>
      </c>
      <c r="S148" s="27">
        <v>15</v>
      </c>
      <c r="T148" s="27">
        <v>1</v>
      </c>
      <c r="U148" s="27">
        <v>1</v>
      </c>
      <c r="V148" s="27">
        <v>-0.12</v>
      </c>
      <c r="W148" s="27">
        <v>-8.9999999999999993E-3</v>
      </c>
      <c r="X148" s="27">
        <v>-8.9999999999999993E-3</v>
      </c>
      <c r="Y148" s="27" t="s">
        <v>58</v>
      </c>
      <c r="Z148" s="27"/>
      <c r="AA148" s="27">
        <v>3.1459786150702568E-6</v>
      </c>
      <c r="AB148" s="27">
        <v>0.183</v>
      </c>
      <c r="AC148" s="27">
        <v>4.8</v>
      </c>
      <c r="AD148" s="27">
        <v>4.42</v>
      </c>
      <c r="AE148" s="118">
        <v>2.4199999999999999E-22</v>
      </c>
      <c r="AF148" s="28"/>
      <c r="AG148" s="30"/>
    </row>
    <row r="149" spans="1:45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/>
      <c r="H149" s="100"/>
      <c r="I149" s="100">
        <v>92</v>
      </c>
      <c r="J149" s="100">
        <v>5.75</v>
      </c>
      <c r="K149" s="100">
        <v>5.75</v>
      </c>
      <c r="L149" s="100">
        <v>7.3079999999999998</v>
      </c>
      <c r="M149" s="100">
        <v>81</v>
      </c>
      <c r="N149" s="100">
        <v>81</v>
      </c>
      <c r="O149" s="100">
        <v>117</v>
      </c>
      <c r="P149" s="100">
        <v>2.1</v>
      </c>
      <c r="Q149" s="100">
        <v>2.1</v>
      </c>
      <c r="R149" s="100">
        <v>1.746</v>
      </c>
      <c r="S149" s="100">
        <v>15</v>
      </c>
      <c r="T149" s="100">
        <v>15</v>
      </c>
      <c r="U149" s="100">
        <v>35.450000000000003</v>
      </c>
      <c r="V149" s="100">
        <v>-0.20050000000000001</v>
      </c>
      <c r="W149" s="100">
        <v>-0.20050000000000001</v>
      </c>
      <c r="X149" s="100">
        <v>-0.1638</v>
      </c>
      <c r="Y149" s="100" t="s">
        <v>42</v>
      </c>
      <c r="Z149" s="100">
        <v>4.0019999999999998</v>
      </c>
      <c r="AA149" s="101">
        <v>1.213598928416634E-4</v>
      </c>
      <c r="AB149" s="100">
        <v>-0.39</v>
      </c>
      <c r="AC149" s="100">
        <v>2.66</v>
      </c>
      <c r="AD149" s="100">
        <v>2.6</v>
      </c>
      <c r="AE149" s="121"/>
      <c r="AF149" s="102"/>
      <c r="AG149" s="103">
        <f t="shared" ref="AG149:AG170" si="10">AE149*10000*(AF149)*10000000000</f>
        <v>0</v>
      </c>
    </row>
    <row r="150" spans="1:45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/>
      <c r="H150" s="100"/>
      <c r="I150" s="100">
        <v>92</v>
      </c>
      <c r="J150" s="100">
        <v>5.75</v>
      </c>
      <c r="K150" s="100">
        <v>5.75</v>
      </c>
      <c r="L150" s="100">
        <v>7.3079999999999998</v>
      </c>
      <c r="M150" s="100">
        <v>81</v>
      </c>
      <c r="N150" s="100">
        <v>81</v>
      </c>
      <c r="O150" s="100">
        <v>117</v>
      </c>
      <c r="P150" s="100">
        <v>2.1</v>
      </c>
      <c r="Q150" s="100">
        <v>2.1</v>
      </c>
      <c r="R150" s="100">
        <v>1.746</v>
      </c>
      <c r="S150" s="100">
        <v>15</v>
      </c>
      <c r="T150" s="100">
        <v>15</v>
      </c>
      <c r="U150" s="100">
        <v>35.450000000000003</v>
      </c>
      <c r="V150" s="100">
        <v>-0.20050000000000001</v>
      </c>
      <c r="W150" s="100">
        <v>-0.20050000000000001</v>
      </c>
      <c r="X150" s="100">
        <v>-0.1638</v>
      </c>
      <c r="Y150" s="100" t="s">
        <v>43</v>
      </c>
      <c r="Z150" s="100">
        <v>2.0099999999999998</v>
      </c>
      <c r="AA150" s="101">
        <v>1.0828692705685033E-4</v>
      </c>
      <c r="AB150" s="100">
        <v>-0.217</v>
      </c>
      <c r="AC150" s="100">
        <v>3.13</v>
      </c>
      <c r="AD150" s="100">
        <v>2.89</v>
      </c>
      <c r="AE150" s="121"/>
      <c r="AF150" s="102"/>
      <c r="AG150" s="103">
        <f t="shared" si="10"/>
        <v>0</v>
      </c>
    </row>
    <row r="151" spans="1:45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/>
      <c r="H151" s="100"/>
      <c r="I151" s="100">
        <v>92</v>
      </c>
      <c r="J151" s="100">
        <v>5.75</v>
      </c>
      <c r="K151" s="100">
        <v>5.75</v>
      </c>
      <c r="L151" s="100">
        <v>7.3079999999999998</v>
      </c>
      <c r="M151" s="100">
        <v>81</v>
      </c>
      <c r="N151" s="100">
        <v>81</v>
      </c>
      <c r="O151" s="100">
        <v>117</v>
      </c>
      <c r="P151" s="100">
        <v>2.1</v>
      </c>
      <c r="Q151" s="100">
        <v>2.1</v>
      </c>
      <c r="R151" s="100">
        <v>1.746</v>
      </c>
      <c r="S151" s="100">
        <v>15</v>
      </c>
      <c r="T151" s="100">
        <v>15</v>
      </c>
      <c r="U151" s="100">
        <v>35.450000000000003</v>
      </c>
      <c r="V151" s="100">
        <v>-0.20050000000000001</v>
      </c>
      <c r="W151" s="100">
        <v>-0.20050000000000001</v>
      </c>
      <c r="X151" s="100">
        <v>-0.1638</v>
      </c>
      <c r="Y151" s="100" t="s">
        <v>44</v>
      </c>
      <c r="Z151" s="100">
        <v>31.998999999999999</v>
      </c>
      <c r="AA151" s="101">
        <v>1.5402755908922099E-5</v>
      </c>
      <c r="AB151" s="100">
        <v>2.1999999999999999E-2</v>
      </c>
      <c r="AC151" s="100">
        <v>2.94</v>
      </c>
      <c r="AD151" s="100">
        <v>3.46</v>
      </c>
      <c r="AE151" s="121">
        <v>1.1E-12</v>
      </c>
      <c r="AF151" s="102"/>
      <c r="AG151" s="103">
        <f t="shared" si="10"/>
        <v>0</v>
      </c>
    </row>
    <row r="152" spans="1:45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/>
      <c r="H152" s="100"/>
      <c r="I152" s="100">
        <v>92</v>
      </c>
      <c r="J152" s="100">
        <v>5.75</v>
      </c>
      <c r="K152" s="100">
        <v>5.75</v>
      </c>
      <c r="L152" s="100">
        <v>7.3079999999999998</v>
      </c>
      <c r="M152" s="100">
        <v>81</v>
      </c>
      <c r="N152" s="100">
        <v>81</v>
      </c>
      <c r="O152" s="100">
        <v>117</v>
      </c>
      <c r="P152" s="100">
        <v>2.1</v>
      </c>
      <c r="Q152" s="100">
        <v>2.1</v>
      </c>
      <c r="R152" s="100">
        <v>1.746</v>
      </c>
      <c r="S152" s="100">
        <v>15</v>
      </c>
      <c r="T152" s="100">
        <v>15</v>
      </c>
      <c r="U152" s="100">
        <v>35.450000000000003</v>
      </c>
      <c r="V152" s="100">
        <v>-0.20050000000000001</v>
      </c>
      <c r="W152" s="100">
        <v>-0.20050000000000001</v>
      </c>
      <c r="X152" s="100">
        <v>-0.1638</v>
      </c>
      <c r="Y152" s="100" t="s">
        <v>45</v>
      </c>
      <c r="Z152" s="100">
        <v>44.01</v>
      </c>
      <c r="AA152" s="101">
        <v>8.9625087063364713E-6</v>
      </c>
      <c r="AB152" s="100">
        <v>0.22500000000000001</v>
      </c>
      <c r="AC152" s="100">
        <v>3.24</v>
      </c>
      <c r="AD152" s="100">
        <v>3.3</v>
      </c>
      <c r="AE152" s="121">
        <v>6.5700000000000003E-13</v>
      </c>
      <c r="AF152" s="102"/>
      <c r="AG152" s="103">
        <f t="shared" si="10"/>
        <v>0</v>
      </c>
    </row>
    <row r="153" spans="1:45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/>
      <c r="H153" s="100"/>
      <c r="I153" s="100">
        <v>92</v>
      </c>
      <c r="J153" s="100">
        <v>5.75</v>
      </c>
      <c r="K153" s="100">
        <v>5.75</v>
      </c>
      <c r="L153" s="100">
        <v>7.3079999999999998</v>
      </c>
      <c r="M153" s="100">
        <v>81</v>
      </c>
      <c r="N153" s="100">
        <v>81</v>
      </c>
      <c r="O153" s="100">
        <v>117</v>
      </c>
      <c r="P153" s="100">
        <v>2.1</v>
      </c>
      <c r="Q153" s="100">
        <v>2.1</v>
      </c>
      <c r="R153" s="100">
        <v>1.746</v>
      </c>
      <c r="S153" s="100">
        <v>15</v>
      </c>
      <c r="T153" s="100">
        <v>15</v>
      </c>
      <c r="U153" s="100">
        <v>35.450000000000003</v>
      </c>
      <c r="V153" s="100">
        <v>-0.20050000000000001</v>
      </c>
      <c r="W153" s="100">
        <v>-0.20050000000000001</v>
      </c>
      <c r="X153" s="100">
        <v>-0.1638</v>
      </c>
      <c r="Y153" s="100" t="s">
        <v>46</v>
      </c>
      <c r="Z153" s="100">
        <v>28</v>
      </c>
      <c r="AA153" s="101">
        <v>1.4859953853764374E-5</v>
      </c>
      <c r="AB153" s="100">
        <v>3.6999999999999998E-2</v>
      </c>
      <c r="AC153" s="100">
        <v>3.13</v>
      </c>
      <c r="AD153" s="100">
        <v>3.64</v>
      </c>
      <c r="AE153" s="128">
        <v>2E-14</v>
      </c>
      <c r="AF153" s="102"/>
      <c r="AG153" s="103">
        <f t="shared" si="10"/>
        <v>0</v>
      </c>
      <c r="AR153" s="108"/>
      <c r="AS153" s="108"/>
    </row>
    <row r="154" spans="1:45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/>
      <c r="H154" s="100"/>
      <c r="I154" s="100">
        <v>92</v>
      </c>
      <c r="J154" s="100">
        <v>5.75</v>
      </c>
      <c r="K154" s="100">
        <v>5.75</v>
      </c>
      <c r="L154" s="100">
        <v>7.3079999999999998</v>
      </c>
      <c r="M154" s="100">
        <v>81</v>
      </c>
      <c r="N154" s="100">
        <v>81</v>
      </c>
      <c r="O154" s="100">
        <v>117</v>
      </c>
      <c r="P154" s="100">
        <v>2.1</v>
      </c>
      <c r="Q154" s="100">
        <v>2.1</v>
      </c>
      <c r="R154" s="100">
        <v>1.746</v>
      </c>
      <c r="S154" s="100">
        <v>15</v>
      </c>
      <c r="T154" s="100">
        <v>15</v>
      </c>
      <c r="U154" s="100">
        <v>35.450000000000003</v>
      </c>
      <c r="V154" s="100">
        <v>-0.20050000000000001</v>
      </c>
      <c r="W154" s="100">
        <v>-0.20050000000000001</v>
      </c>
      <c r="X154" s="100">
        <v>-0.1638</v>
      </c>
      <c r="Y154" s="100" t="s">
        <v>47</v>
      </c>
      <c r="Z154" s="100">
        <v>16.04</v>
      </c>
      <c r="AA154" s="101">
        <v>1.6328551327402565E-5</v>
      </c>
      <c r="AB154" s="100">
        <v>1.0999999999999999E-2</v>
      </c>
      <c r="AC154" s="100">
        <v>3.25</v>
      </c>
      <c r="AD154" s="100">
        <v>3.8</v>
      </c>
      <c r="AE154" s="128">
        <v>1.58E-16</v>
      </c>
      <c r="AF154" s="102"/>
      <c r="AG154" s="103">
        <f t="shared" si="10"/>
        <v>0</v>
      </c>
      <c r="AP154" s="108"/>
      <c r="AQ154" s="108"/>
    </row>
    <row r="155" spans="1:45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/>
      <c r="H155" s="100"/>
      <c r="I155" s="100">
        <v>92</v>
      </c>
      <c r="J155" s="100">
        <v>5.75</v>
      </c>
      <c r="K155" s="100">
        <v>5.75</v>
      </c>
      <c r="L155" s="100">
        <v>7.3079999999999998</v>
      </c>
      <c r="M155" s="100">
        <v>81</v>
      </c>
      <c r="N155" s="100">
        <v>81</v>
      </c>
      <c r="O155" s="100">
        <v>117</v>
      </c>
      <c r="P155" s="100">
        <v>2.1</v>
      </c>
      <c r="Q155" s="100">
        <v>2.1</v>
      </c>
      <c r="R155" s="100">
        <v>1.746</v>
      </c>
      <c r="S155" s="100">
        <v>15</v>
      </c>
      <c r="T155" s="100">
        <v>15</v>
      </c>
      <c r="U155" s="100">
        <v>35.450000000000003</v>
      </c>
      <c r="V155" s="100">
        <v>-0.20050000000000001</v>
      </c>
      <c r="W155" s="100">
        <v>-0.20050000000000001</v>
      </c>
      <c r="X155" s="100">
        <v>-0.1638</v>
      </c>
      <c r="Y155" s="100" t="s">
        <v>48</v>
      </c>
      <c r="Z155" s="100">
        <v>28.05</v>
      </c>
      <c r="AA155" s="100">
        <v>8.597859657763983E-6</v>
      </c>
      <c r="AB155" s="100">
        <v>8.6999999999999994E-2</v>
      </c>
      <c r="AC155" s="100">
        <v>3.59</v>
      </c>
      <c r="AD155" s="100">
        <v>3.9</v>
      </c>
      <c r="AE155" s="128"/>
      <c r="AF155" s="102"/>
      <c r="AG155" s="109">
        <f t="shared" si="10"/>
        <v>0</v>
      </c>
    </row>
    <row r="156" spans="1:45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/>
      <c r="H156" s="100"/>
      <c r="I156" s="100">
        <v>92</v>
      </c>
      <c r="J156" s="100">
        <v>5.75</v>
      </c>
      <c r="K156" s="100">
        <v>5.75</v>
      </c>
      <c r="L156" s="100">
        <v>7.3079999999999998</v>
      </c>
      <c r="M156" s="100">
        <v>81</v>
      </c>
      <c r="N156" s="100">
        <v>81</v>
      </c>
      <c r="O156" s="100">
        <v>117</v>
      </c>
      <c r="P156" s="100">
        <v>2.1</v>
      </c>
      <c r="Q156" s="100">
        <v>2.1</v>
      </c>
      <c r="R156" s="100">
        <v>1.746</v>
      </c>
      <c r="S156" s="100">
        <v>15</v>
      </c>
      <c r="T156" s="100">
        <v>15</v>
      </c>
      <c r="U156" s="100">
        <v>35.450000000000003</v>
      </c>
      <c r="V156" s="100">
        <v>-0.20050000000000001</v>
      </c>
      <c r="W156" s="100">
        <v>-0.20050000000000001</v>
      </c>
      <c r="X156" s="100">
        <v>-0.1638</v>
      </c>
      <c r="Y156" s="100" t="s">
        <v>49</v>
      </c>
      <c r="Z156" s="100">
        <v>30.07</v>
      </c>
      <c r="AA156" s="100">
        <v>7.4674534117532306E-6</v>
      </c>
      <c r="AB156" s="100">
        <v>9.9000000000000005E-2</v>
      </c>
      <c r="AC156" s="100">
        <v>3.72</v>
      </c>
      <c r="AD156" s="100">
        <v>4</v>
      </c>
      <c r="AE156" s="128"/>
      <c r="AF156" s="102"/>
      <c r="AG156" s="109">
        <f>AE156*10000*(AF156)*10000000000</f>
        <v>0</v>
      </c>
    </row>
    <row r="157" spans="1:45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/>
      <c r="H157" s="100"/>
      <c r="I157" s="100">
        <v>92</v>
      </c>
      <c r="J157" s="100">
        <v>5.75</v>
      </c>
      <c r="K157" s="100">
        <v>5.75</v>
      </c>
      <c r="L157" s="100">
        <v>7.3079999999999998</v>
      </c>
      <c r="M157" s="100">
        <v>81</v>
      </c>
      <c r="N157" s="100">
        <v>81</v>
      </c>
      <c r="O157" s="100">
        <v>117</v>
      </c>
      <c r="P157" s="100">
        <v>2.1</v>
      </c>
      <c r="Q157" s="100">
        <v>2.1</v>
      </c>
      <c r="R157" s="100">
        <v>1.746</v>
      </c>
      <c r="S157" s="100">
        <v>15</v>
      </c>
      <c r="T157" s="100">
        <v>15</v>
      </c>
      <c r="U157" s="100">
        <v>35.450000000000003</v>
      </c>
      <c r="V157" s="100">
        <v>-0.20050000000000001</v>
      </c>
      <c r="W157" s="100">
        <v>-0.20050000000000001</v>
      </c>
      <c r="X157" s="100">
        <v>-0.1638</v>
      </c>
      <c r="Y157" s="100" t="s">
        <v>50</v>
      </c>
      <c r="Z157" s="100">
        <v>42.08</v>
      </c>
      <c r="AA157" s="100">
        <v>4.9578486170417476E-6</v>
      </c>
      <c r="AB157" s="100">
        <v>0.14199999999999999</v>
      </c>
      <c r="AC157" s="100">
        <v>4.03</v>
      </c>
      <c r="AD157" s="100">
        <v>4.5</v>
      </c>
      <c r="AE157" s="128"/>
      <c r="AF157" s="102"/>
      <c r="AG157" s="109">
        <f>AE157*10000*(AF157)*10000000000</f>
        <v>0</v>
      </c>
    </row>
    <row r="158" spans="1:45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/>
      <c r="H158" s="100"/>
      <c r="I158" s="100">
        <v>92</v>
      </c>
      <c r="J158" s="100">
        <v>5.75</v>
      </c>
      <c r="K158" s="100">
        <v>5.75</v>
      </c>
      <c r="L158" s="100">
        <v>7.3079999999999998</v>
      </c>
      <c r="M158" s="100">
        <v>81</v>
      </c>
      <c r="N158" s="100">
        <v>81</v>
      </c>
      <c r="O158" s="100">
        <v>117</v>
      </c>
      <c r="P158" s="100">
        <v>2.1</v>
      </c>
      <c r="Q158" s="100">
        <v>2.1</v>
      </c>
      <c r="R158" s="100">
        <v>1.746</v>
      </c>
      <c r="S158" s="100">
        <v>15</v>
      </c>
      <c r="T158" s="100">
        <v>15</v>
      </c>
      <c r="U158" s="100">
        <v>35.450000000000003</v>
      </c>
      <c r="V158" s="100">
        <v>-0.20050000000000001</v>
      </c>
      <c r="W158" s="100">
        <v>-0.20050000000000001</v>
      </c>
      <c r="X158" s="100">
        <v>-0.1638</v>
      </c>
      <c r="Y158" s="100" t="s">
        <v>51</v>
      </c>
      <c r="Z158" s="100">
        <v>44.1</v>
      </c>
      <c r="AA158" s="100">
        <v>4.5187843755253608E-6</v>
      </c>
      <c r="AB158" s="100">
        <v>0.152</v>
      </c>
      <c r="AC158" s="100">
        <v>4.16</v>
      </c>
      <c r="AD158" s="100">
        <v>4.3</v>
      </c>
      <c r="AE158" s="128"/>
      <c r="AF158" s="102"/>
      <c r="AG158" s="109">
        <f t="shared" si="10"/>
        <v>0</v>
      </c>
    </row>
    <row r="159" spans="1:45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/>
      <c r="H159" s="100"/>
      <c r="I159" s="100">
        <v>92</v>
      </c>
      <c r="J159" s="100">
        <v>5.75</v>
      </c>
      <c r="K159" s="100">
        <v>5.75</v>
      </c>
      <c r="L159" s="100">
        <v>7.3079999999999998</v>
      </c>
      <c r="M159" s="100">
        <v>81</v>
      </c>
      <c r="N159" s="100">
        <v>81</v>
      </c>
      <c r="O159" s="100">
        <v>117</v>
      </c>
      <c r="P159" s="100">
        <v>2.1</v>
      </c>
      <c r="Q159" s="100">
        <v>2.1</v>
      </c>
      <c r="R159" s="100">
        <v>1.746</v>
      </c>
      <c r="S159" s="100">
        <v>15</v>
      </c>
      <c r="T159" s="100">
        <v>15</v>
      </c>
      <c r="U159" s="100">
        <v>35.450000000000003</v>
      </c>
      <c r="V159" s="100">
        <v>-0.20050000000000001</v>
      </c>
      <c r="W159" s="100">
        <v>-0.20050000000000001</v>
      </c>
      <c r="X159" s="100">
        <v>-0.1638</v>
      </c>
      <c r="Y159" s="100" t="s">
        <v>52</v>
      </c>
      <c r="Z159" s="100">
        <v>58.12</v>
      </c>
      <c r="AA159" s="100">
        <v>2.9135357642312415E-6</v>
      </c>
      <c r="AB159" s="100">
        <v>0.2</v>
      </c>
      <c r="AC159" s="100">
        <v>4.5199999999999996</v>
      </c>
      <c r="AD159" s="100">
        <v>4.5</v>
      </c>
      <c r="AE159" s="121"/>
      <c r="AF159" s="102"/>
      <c r="AG159" s="109">
        <f t="shared" si="10"/>
        <v>0</v>
      </c>
    </row>
    <row r="160" spans="1:45" x14ac:dyDescent="0.25">
      <c r="A160" s="26" t="s">
        <v>71</v>
      </c>
      <c r="B160" s="26">
        <v>1.657</v>
      </c>
      <c r="C160" s="27">
        <v>3.21</v>
      </c>
      <c r="D160" s="27"/>
      <c r="E160" s="27">
        <f t="shared" si="8"/>
        <v>0</v>
      </c>
      <c r="F160" s="27"/>
      <c r="G160" s="27">
        <v>2.0990000000000002</v>
      </c>
      <c r="H160" s="27">
        <v>50877.440000000002</v>
      </c>
      <c r="I160" s="27">
        <v>71</v>
      </c>
      <c r="J160" s="27">
        <v>5.75</v>
      </c>
      <c r="K160" s="27">
        <v>5.75</v>
      </c>
      <c r="L160" s="27">
        <v>5.75</v>
      </c>
      <c r="M160" s="27">
        <v>81</v>
      </c>
      <c r="N160" s="27">
        <v>81</v>
      </c>
      <c r="O160" s="27">
        <v>81</v>
      </c>
      <c r="P160" s="27">
        <v>1.4930000000000001</v>
      </c>
      <c r="Q160" s="27">
        <v>1.4930000000000001</v>
      </c>
      <c r="R160" s="27">
        <v>1.4930000000000001</v>
      </c>
      <c r="S160" s="27">
        <v>15</v>
      </c>
      <c r="T160" s="27">
        <v>15</v>
      </c>
      <c r="U160" s="27">
        <v>15</v>
      </c>
      <c r="V160" s="27">
        <v>-0.20269999999999999</v>
      </c>
      <c r="W160" s="27">
        <v>-0.20269999999999999</v>
      </c>
      <c r="X160" s="27">
        <v>-0.20269999999999999</v>
      </c>
      <c r="Y160" s="27" t="s">
        <v>42</v>
      </c>
      <c r="Z160" s="27">
        <v>4.0019999999999998</v>
      </c>
      <c r="AA160" s="85">
        <v>1.213598928416634E-4</v>
      </c>
      <c r="AB160" s="27">
        <v>-0.39</v>
      </c>
      <c r="AC160" s="27">
        <v>2.66</v>
      </c>
      <c r="AD160" s="27">
        <v>2.6</v>
      </c>
      <c r="AE160" s="118"/>
      <c r="AF160" s="28"/>
      <c r="AG160" s="29">
        <f t="shared" si="10"/>
        <v>0</v>
      </c>
    </row>
    <row r="161" spans="1:45" x14ac:dyDescent="0.25">
      <c r="A161" s="26" t="s">
        <v>71</v>
      </c>
      <c r="B161" s="26">
        <v>1.657</v>
      </c>
      <c r="C161" s="27">
        <v>3.21</v>
      </c>
      <c r="D161" s="27"/>
      <c r="E161" s="27">
        <f t="shared" si="8"/>
        <v>0</v>
      </c>
      <c r="F161" s="27"/>
      <c r="G161" s="27">
        <v>2.0990000000000002</v>
      </c>
      <c r="H161" s="27">
        <v>50877.440000000002</v>
      </c>
      <c r="I161" s="27">
        <v>71</v>
      </c>
      <c r="J161" s="27">
        <v>5.75</v>
      </c>
      <c r="K161" s="27">
        <v>5.75</v>
      </c>
      <c r="L161" s="27">
        <v>5.75</v>
      </c>
      <c r="M161" s="27">
        <v>81</v>
      </c>
      <c r="N161" s="27">
        <v>81</v>
      </c>
      <c r="O161" s="27">
        <v>81</v>
      </c>
      <c r="P161" s="27">
        <v>1.4930000000000001</v>
      </c>
      <c r="Q161" s="27">
        <v>1.4930000000000001</v>
      </c>
      <c r="R161" s="27">
        <v>1.4930000000000001</v>
      </c>
      <c r="S161" s="27">
        <v>15</v>
      </c>
      <c r="T161" s="27">
        <v>15</v>
      </c>
      <c r="U161" s="27">
        <v>15</v>
      </c>
      <c r="V161" s="27">
        <v>-0.20269999999999999</v>
      </c>
      <c r="W161" s="27">
        <v>-0.20269999999999999</v>
      </c>
      <c r="X161" s="27">
        <v>-0.20269999999999999</v>
      </c>
      <c r="Y161" s="27" t="s">
        <v>43</v>
      </c>
      <c r="Z161" s="27">
        <v>2.0099999999999998</v>
      </c>
      <c r="AA161" s="85">
        <v>1.0828692705685033E-4</v>
      </c>
      <c r="AB161" s="27">
        <v>-0.217</v>
      </c>
      <c r="AC161" s="27">
        <v>3.13</v>
      </c>
      <c r="AD161" s="27">
        <v>2.89</v>
      </c>
      <c r="AE161" s="118"/>
      <c r="AF161" s="28"/>
      <c r="AG161" s="29">
        <f t="shared" si="10"/>
        <v>0</v>
      </c>
    </row>
    <row r="162" spans="1:45" x14ac:dyDescent="0.25">
      <c r="A162" s="26" t="s">
        <v>71</v>
      </c>
      <c r="B162" s="26">
        <v>1.657</v>
      </c>
      <c r="C162" s="27">
        <v>3.21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5.75</v>
      </c>
      <c r="K162" s="27">
        <v>5.75</v>
      </c>
      <c r="L162" s="27">
        <v>5.75</v>
      </c>
      <c r="M162" s="27">
        <v>81</v>
      </c>
      <c r="N162" s="27">
        <v>81</v>
      </c>
      <c r="O162" s="27">
        <v>81</v>
      </c>
      <c r="P162" s="27">
        <v>1.4930000000000001</v>
      </c>
      <c r="Q162" s="27">
        <v>1.4930000000000001</v>
      </c>
      <c r="R162" s="27">
        <v>1.4930000000000001</v>
      </c>
      <c r="S162" s="27">
        <v>15</v>
      </c>
      <c r="T162" s="27">
        <v>15</v>
      </c>
      <c r="U162" s="27">
        <v>15</v>
      </c>
      <c r="V162" s="27">
        <v>-0.20269999999999999</v>
      </c>
      <c r="W162" s="27">
        <v>-0.20269999999999999</v>
      </c>
      <c r="X162" s="27">
        <v>-0.20269999999999999</v>
      </c>
      <c r="Y162" s="27" t="s">
        <v>44</v>
      </c>
      <c r="Z162" s="27">
        <v>31.998999999999999</v>
      </c>
      <c r="AA162" s="85">
        <v>1.5402755908922099E-5</v>
      </c>
      <c r="AB162" s="27">
        <v>2.1999999999999999E-2</v>
      </c>
      <c r="AC162" s="27">
        <v>2.94</v>
      </c>
      <c r="AD162" s="27">
        <v>3.46</v>
      </c>
      <c r="AE162" s="118"/>
      <c r="AF162" s="28"/>
      <c r="AG162" s="29">
        <f t="shared" si="10"/>
        <v>0</v>
      </c>
    </row>
    <row r="163" spans="1:45" x14ac:dyDescent="0.25">
      <c r="A163" s="26" t="s">
        <v>71</v>
      </c>
      <c r="B163" s="26">
        <v>1.657</v>
      </c>
      <c r="C163" s="27">
        <v>3.21</v>
      </c>
      <c r="D163" s="27">
        <v>3.35</v>
      </c>
      <c r="E163" s="27">
        <f t="shared" si="8"/>
        <v>1.043613707165109</v>
      </c>
      <c r="F163" s="27"/>
      <c r="G163" s="27">
        <v>2.0990000000000002</v>
      </c>
      <c r="H163" s="27">
        <v>50877.440000000002</v>
      </c>
      <c r="I163" s="27">
        <v>71</v>
      </c>
      <c r="J163" s="27">
        <v>5.75</v>
      </c>
      <c r="K163" s="27">
        <v>5.75</v>
      </c>
      <c r="L163" s="27">
        <v>5.75</v>
      </c>
      <c r="M163" s="27">
        <v>81</v>
      </c>
      <c r="N163" s="27">
        <v>81</v>
      </c>
      <c r="O163" s="27">
        <v>81</v>
      </c>
      <c r="P163" s="27">
        <v>1.4930000000000001</v>
      </c>
      <c r="Q163" s="27">
        <v>1.4930000000000001</v>
      </c>
      <c r="R163" s="27">
        <v>1.4930000000000001</v>
      </c>
      <c r="S163" s="27">
        <v>15</v>
      </c>
      <c r="T163" s="27">
        <v>15</v>
      </c>
      <c r="U163" s="27">
        <v>15</v>
      </c>
      <c r="V163" s="27">
        <v>-0.20269999999999999</v>
      </c>
      <c r="W163" s="27">
        <v>-0.20269999999999999</v>
      </c>
      <c r="X163" s="27">
        <v>-0.20269999999999999</v>
      </c>
      <c r="Y163" s="27" t="s">
        <v>45</v>
      </c>
      <c r="Z163" s="27">
        <v>44.01</v>
      </c>
      <c r="AA163" s="85">
        <v>8.9625087063364713E-6</v>
      </c>
      <c r="AB163" s="27">
        <v>0.22500000000000001</v>
      </c>
      <c r="AC163" s="27">
        <v>3.24</v>
      </c>
      <c r="AD163" s="27">
        <v>3.3</v>
      </c>
      <c r="AE163" s="118">
        <v>5.9100000000000003E-10</v>
      </c>
      <c r="AF163" s="28"/>
      <c r="AG163" s="29">
        <f t="shared" si="10"/>
        <v>0</v>
      </c>
    </row>
    <row r="164" spans="1:45" x14ac:dyDescent="0.25">
      <c r="A164" s="26" t="s">
        <v>71</v>
      </c>
      <c r="B164" s="26">
        <v>1.657</v>
      </c>
      <c r="C164" s="27">
        <v>3.21</v>
      </c>
      <c r="D164" s="27">
        <v>3.46</v>
      </c>
      <c r="E164" s="27">
        <f t="shared" si="8"/>
        <v>1.0778816199376946</v>
      </c>
      <c r="F164" s="27"/>
      <c r="G164" s="27">
        <v>2.0990000000000002</v>
      </c>
      <c r="H164" s="27">
        <v>50877.440000000002</v>
      </c>
      <c r="I164" s="27">
        <v>71</v>
      </c>
      <c r="J164" s="27">
        <v>5.75</v>
      </c>
      <c r="K164" s="27">
        <v>5.75</v>
      </c>
      <c r="L164" s="27">
        <v>5.75</v>
      </c>
      <c r="M164" s="27">
        <v>81</v>
      </c>
      <c r="N164" s="27">
        <v>81</v>
      </c>
      <c r="O164" s="27">
        <v>81</v>
      </c>
      <c r="P164" s="27">
        <v>1.4930000000000001</v>
      </c>
      <c r="Q164" s="27">
        <v>1.4930000000000001</v>
      </c>
      <c r="R164" s="27">
        <v>1.4930000000000001</v>
      </c>
      <c r="S164" s="27">
        <v>15</v>
      </c>
      <c r="T164" s="27">
        <v>15</v>
      </c>
      <c r="U164" s="27">
        <v>15</v>
      </c>
      <c r="V164" s="27">
        <v>-0.20269999999999999</v>
      </c>
      <c r="W164" s="27">
        <v>-0.20269999999999999</v>
      </c>
      <c r="X164" s="27">
        <v>-0.20269999999999999</v>
      </c>
      <c r="Y164" s="27" t="s">
        <v>46</v>
      </c>
      <c r="Z164" s="27">
        <v>28</v>
      </c>
      <c r="AA164" s="85">
        <v>1.4859953853764374E-5</v>
      </c>
      <c r="AB164" s="27">
        <v>3.6999999999999998E-2</v>
      </c>
      <c r="AC164" s="27">
        <v>3.13</v>
      </c>
      <c r="AD164" s="27">
        <v>3.64</v>
      </c>
      <c r="AE164" s="126">
        <v>6.3099999999999994E-11</v>
      </c>
      <c r="AF164" s="28"/>
      <c r="AG164" s="29">
        <f t="shared" si="10"/>
        <v>0</v>
      </c>
    </row>
    <row r="165" spans="1:45" x14ac:dyDescent="0.25">
      <c r="A165" s="26" t="s">
        <v>71</v>
      </c>
      <c r="B165" s="26">
        <v>1.657</v>
      </c>
      <c r="C165" s="27">
        <v>3.21</v>
      </c>
      <c r="D165" s="27">
        <v>3.62</v>
      </c>
      <c r="E165" s="27">
        <f t="shared" si="8"/>
        <v>1.1277258566978194</v>
      </c>
      <c r="F165" s="27"/>
      <c r="G165" s="27">
        <v>2.0990000000000002</v>
      </c>
      <c r="H165" s="27">
        <v>50877.440000000002</v>
      </c>
      <c r="I165" s="27">
        <v>71</v>
      </c>
      <c r="J165" s="27">
        <v>5.75</v>
      </c>
      <c r="K165" s="27">
        <v>5.75</v>
      </c>
      <c r="L165" s="27">
        <v>5.75</v>
      </c>
      <c r="M165" s="27">
        <v>81</v>
      </c>
      <c r="N165" s="27">
        <v>81</v>
      </c>
      <c r="O165" s="27">
        <v>81</v>
      </c>
      <c r="P165" s="27">
        <v>1.4930000000000001</v>
      </c>
      <c r="Q165" s="27">
        <v>1.4930000000000001</v>
      </c>
      <c r="R165" s="27">
        <v>1.4930000000000001</v>
      </c>
      <c r="S165" s="27">
        <v>15</v>
      </c>
      <c r="T165" s="27">
        <v>15</v>
      </c>
      <c r="U165" s="27">
        <v>15</v>
      </c>
      <c r="V165" s="27">
        <v>-0.20269999999999999</v>
      </c>
      <c r="W165" s="27">
        <v>-0.20269999999999999</v>
      </c>
      <c r="X165" s="27">
        <v>-0.20269999999999999</v>
      </c>
      <c r="Y165" s="27" t="s">
        <v>47</v>
      </c>
      <c r="Z165" s="27">
        <v>16.04</v>
      </c>
      <c r="AA165" s="85">
        <v>1.6328551327402565E-5</v>
      </c>
      <c r="AB165" s="27">
        <v>1.0999999999999999E-2</v>
      </c>
      <c r="AC165" s="27">
        <v>3.25</v>
      </c>
      <c r="AD165" s="27">
        <v>3.8</v>
      </c>
      <c r="AE165" s="126">
        <v>1.48E-12</v>
      </c>
      <c r="AF165" s="28"/>
      <c r="AG165" s="29">
        <f t="shared" si="10"/>
        <v>0</v>
      </c>
    </row>
    <row r="166" spans="1:45" x14ac:dyDescent="0.25">
      <c r="A166" s="26" t="s">
        <v>71</v>
      </c>
      <c r="B166" s="26">
        <v>1.657</v>
      </c>
      <c r="C166" s="27">
        <v>3.21</v>
      </c>
      <c r="D166" s="27">
        <v>3.63</v>
      </c>
      <c r="E166" s="27">
        <f t="shared" si="8"/>
        <v>1.1308411214953271</v>
      </c>
      <c r="F166" s="27"/>
      <c r="G166" s="27">
        <v>2.0990000000000002</v>
      </c>
      <c r="H166" s="27">
        <v>50877.440000000002</v>
      </c>
      <c r="I166" s="27">
        <v>71</v>
      </c>
      <c r="J166" s="27">
        <v>5.75</v>
      </c>
      <c r="K166" s="27">
        <v>5.75</v>
      </c>
      <c r="L166" s="27">
        <v>5.75</v>
      </c>
      <c r="M166" s="27">
        <v>81</v>
      </c>
      <c r="N166" s="27">
        <v>81</v>
      </c>
      <c r="O166" s="27">
        <v>81</v>
      </c>
      <c r="P166" s="27">
        <v>1.4930000000000001</v>
      </c>
      <c r="Q166" s="27">
        <v>1.4930000000000001</v>
      </c>
      <c r="R166" s="27">
        <v>1.4930000000000001</v>
      </c>
      <c r="S166" s="27">
        <v>15</v>
      </c>
      <c r="T166" s="27">
        <v>15</v>
      </c>
      <c r="U166" s="27">
        <v>15</v>
      </c>
      <c r="V166" s="27">
        <v>-0.20269999999999999</v>
      </c>
      <c r="W166" s="27">
        <v>-0.20269999999999999</v>
      </c>
      <c r="X166" s="27">
        <v>-0.20269999999999999</v>
      </c>
      <c r="Y166" s="27" t="s">
        <v>48</v>
      </c>
      <c r="Z166" s="27">
        <v>28.05</v>
      </c>
      <c r="AA166" s="27">
        <v>8.597859657763983E-6</v>
      </c>
      <c r="AB166" s="27">
        <v>8.6999999999999994E-2</v>
      </c>
      <c r="AC166" s="27">
        <v>3.59</v>
      </c>
      <c r="AD166" s="27">
        <v>3.9</v>
      </c>
      <c r="AE166" s="126">
        <v>4.5599999999999998E-13</v>
      </c>
      <c r="AF166" s="28"/>
      <c r="AG166" s="30">
        <f t="shared" si="10"/>
        <v>0</v>
      </c>
    </row>
    <row r="167" spans="1:45" x14ac:dyDescent="0.25">
      <c r="A167" s="26" t="s">
        <v>71</v>
      </c>
      <c r="B167" s="26">
        <v>1.657</v>
      </c>
      <c r="C167" s="27">
        <v>3.21</v>
      </c>
      <c r="D167" s="27">
        <v>3.65</v>
      </c>
      <c r="E167" s="27">
        <f t="shared" si="8"/>
        <v>1.1370716510903427</v>
      </c>
      <c r="F167" s="27"/>
      <c r="G167" s="27">
        <v>2.0990000000000002</v>
      </c>
      <c r="H167" s="27">
        <v>50877.440000000002</v>
      </c>
      <c r="I167" s="27">
        <v>71</v>
      </c>
      <c r="J167" s="27">
        <v>5.75</v>
      </c>
      <c r="K167" s="27">
        <v>5.75</v>
      </c>
      <c r="L167" s="27">
        <v>5.75</v>
      </c>
      <c r="M167" s="27">
        <v>81</v>
      </c>
      <c r="N167" s="27">
        <v>81</v>
      </c>
      <c r="O167" s="27">
        <v>81</v>
      </c>
      <c r="P167" s="27">
        <v>1.4930000000000001</v>
      </c>
      <c r="Q167" s="27">
        <v>1.4930000000000001</v>
      </c>
      <c r="R167" s="27">
        <v>1.4930000000000001</v>
      </c>
      <c r="S167" s="27">
        <v>15</v>
      </c>
      <c r="T167" s="27">
        <v>15</v>
      </c>
      <c r="U167" s="27">
        <v>15</v>
      </c>
      <c r="V167" s="27">
        <v>-0.20269999999999999</v>
      </c>
      <c r="W167" s="27">
        <v>-0.20269999999999999</v>
      </c>
      <c r="X167" s="27">
        <v>-0.20269999999999999</v>
      </c>
      <c r="Y167" s="27" t="s">
        <v>49</v>
      </c>
      <c r="Z167" s="27">
        <v>30.07</v>
      </c>
      <c r="AA167" s="27">
        <v>7.4674534117532306E-6</v>
      </c>
      <c r="AB167" s="27">
        <v>9.9000000000000005E-2</v>
      </c>
      <c r="AC167" s="27">
        <v>3.72</v>
      </c>
      <c r="AD167" s="27">
        <v>4</v>
      </c>
      <c r="AE167" s="126">
        <v>2.4700000000000001E-13</v>
      </c>
      <c r="AF167" s="28"/>
      <c r="AG167" s="30">
        <f t="shared" si="10"/>
        <v>0</v>
      </c>
    </row>
    <row r="168" spans="1:45" x14ac:dyDescent="0.25">
      <c r="A168" s="26" t="s">
        <v>71</v>
      </c>
      <c r="B168" s="26">
        <v>1.657</v>
      </c>
      <c r="C168" s="27">
        <v>3.21</v>
      </c>
      <c r="D168" s="27">
        <v>3.74</v>
      </c>
      <c r="E168" s="27">
        <f t="shared" si="8"/>
        <v>1.1651090342679129</v>
      </c>
      <c r="F168" s="27"/>
      <c r="G168" s="27">
        <v>2.0990000000000002</v>
      </c>
      <c r="H168" s="27">
        <v>50877.440000000002</v>
      </c>
      <c r="I168" s="27">
        <v>71</v>
      </c>
      <c r="J168" s="27">
        <v>5.75</v>
      </c>
      <c r="K168" s="27">
        <v>5.75</v>
      </c>
      <c r="L168" s="27">
        <v>5.75</v>
      </c>
      <c r="M168" s="27">
        <v>81</v>
      </c>
      <c r="N168" s="27">
        <v>81</v>
      </c>
      <c r="O168" s="27">
        <v>81</v>
      </c>
      <c r="P168" s="27">
        <v>1.4930000000000001</v>
      </c>
      <c r="Q168" s="27">
        <v>1.4930000000000001</v>
      </c>
      <c r="R168" s="27">
        <v>1.4930000000000001</v>
      </c>
      <c r="S168" s="27">
        <v>15</v>
      </c>
      <c r="T168" s="27">
        <v>15</v>
      </c>
      <c r="U168" s="27">
        <v>15</v>
      </c>
      <c r="V168" s="27">
        <v>-0.20269999999999999</v>
      </c>
      <c r="W168" s="27">
        <v>-0.20269999999999999</v>
      </c>
      <c r="X168" s="27">
        <v>-0.20269999999999999</v>
      </c>
      <c r="Y168" s="27" t="s">
        <v>50</v>
      </c>
      <c r="Z168" s="27">
        <v>42.08</v>
      </c>
      <c r="AA168" s="27">
        <v>4.9578486170417476E-6</v>
      </c>
      <c r="AB168" s="27">
        <v>0.14199999999999999</v>
      </c>
      <c r="AC168" s="27">
        <v>4.03</v>
      </c>
      <c r="AD168" s="27">
        <v>4.5</v>
      </c>
      <c r="AE168" s="126">
        <v>3.2999999999999998E-14</v>
      </c>
      <c r="AF168" s="28"/>
      <c r="AG168" s="30">
        <f t="shared" si="10"/>
        <v>0</v>
      </c>
    </row>
    <row r="169" spans="1:45" x14ac:dyDescent="0.25">
      <c r="A169" s="26" t="s">
        <v>71</v>
      </c>
      <c r="B169" s="26">
        <v>1.657</v>
      </c>
      <c r="C169" s="27">
        <v>3.21</v>
      </c>
      <c r="D169" s="27">
        <v>3.85</v>
      </c>
      <c r="E169" s="27">
        <f t="shared" si="8"/>
        <v>1.1993769470404985</v>
      </c>
      <c r="F169" s="27"/>
      <c r="G169" s="27">
        <v>2.0990000000000002</v>
      </c>
      <c r="H169" s="27">
        <v>50877.440000000002</v>
      </c>
      <c r="I169" s="27">
        <v>71</v>
      </c>
      <c r="J169" s="27">
        <v>5.75</v>
      </c>
      <c r="K169" s="27">
        <v>5.75</v>
      </c>
      <c r="L169" s="27">
        <v>5.75</v>
      </c>
      <c r="M169" s="27">
        <v>81</v>
      </c>
      <c r="N169" s="27">
        <v>81</v>
      </c>
      <c r="O169" s="27">
        <v>81</v>
      </c>
      <c r="P169" s="27">
        <v>1.4930000000000001</v>
      </c>
      <c r="Q169" s="27">
        <v>1.4930000000000001</v>
      </c>
      <c r="R169" s="27">
        <v>1.4930000000000001</v>
      </c>
      <c r="S169" s="27">
        <v>15</v>
      </c>
      <c r="T169" s="27">
        <v>15</v>
      </c>
      <c r="U169" s="27">
        <v>15</v>
      </c>
      <c r="V169" s="27">
        <v>-0.20269999999999999</v>
      </c>
      <c r="W169" s="27">
        <v>-0.20269999999999999</v>
      </c>
      <c r="X169" s="27">
        <v>-0.20269999999999999</v>
      </c>
      <c r="Y169" s="27" t="s">
        <v>51</v>
      </c>
      <c r="Z169" s="27">
        <v>44.1</v>
      </c>
      <c r="AA169" s="27">
        <v>4.5187843755253608E-6</v>
      </c>
      <c r="AB169" s="27">
        <v>0.152</v>
      </c>
      <c r="AC169" s="27">
        <v>4.16</v>
      </c>
      <c r="AD169" s="27">
        <v>4.3</v>
      </c>
      <c r="AE169" s="126">
        <v>1.7999999999999999E-16</v>
      </c>
      <c r="AF169" s="28"/>
      <c r="AG169" s="30">
        <f t="shared" si="10"/>
        <v>0</v>
      </c>
    </row>
    <row r="170" spans="1:45" x14ac:dyDescent="0.25">
      <c r="A170" s="26" t="s">
        <v>71</v>
      </c>
      <c r="B170" s="26">
        <v>1.657</v>
      </c>
      <c r="C170" s="27">
        <v>3.21</v>
      </c>
      <c r="D170" s="27">
        <v>3.85</v>
      </c>
      <c r="E170" s="27">
        <f t="shared" si="8"/>
        <v>1.1993769470404985</v>
      </c>
      <c r="F170" s="27"/>
      <c r="G170" s="27">
        <v>2.0990000000000002</v>
      </c>
      <c r="H170" s="27">
        <v>50877.440000000002</v>
      </c>
      <c r="I170" s="27">
        <v>71</v>
      </c>
      <c r="J170" s="27">
        <v>5.75</v>
      </c>
      <c r="K170" s="27">
        <v>5.75</v>
      </c>
      <c r="L170" s="27">
        <v>5.75</v>
      </c>
      <c r="M170" s="27">
        <v>81</v>
      </c>
      <c r="N170" s="27">
        <v>81</v>
      </c>
      <c r="O170" s="27">
        <v>81</v>
      </c>
      <c r="P170" s="27">
        <v>1.4930000000000001</v>
      </c>
      <c r="Q170" s="27">
        <v>1.4930000000000001</v>
      </c>
      <c r="R170" s="27">
        <v>1.4930000000000001</v>
      </c>
      <c r="S170" s="27">
        <v>15</v>
      </c>
      <c r="T170" s="27">
        <v>15</v>
      </c>
      <c r="U170" s="27">
        <v>15</v>
      </c>
      <c r="V170" s="27">
        <v>-0.20269999999999999</v>
      </c>
      <c r="W170" s="27">
        <v>-0.20269999999999999</v>
      </c>
      <c r="X170" s="27">
        <v>-0.20269999999999999</v>
      </c>
      <c r="Y170" s="27" t="s">
        <v>52</v>
      </c>
      <c r="Z170" s="27">
        <v>58.12</v>
      </c>
      <c r="AA170" s="27">
        <v>2.9135357642312415E-6</v>
      </c>
      <c r="AB170" s="27">
        <v>0.2</v>
      </c>
      <c r="AC170" s="27">
        <v>4.5199999999999996</v>
      </c>
      <c r="AD170" s="27">
        <v>4.5</v>
      </c>
      <c r="AE170" s="118">
        <v>4.4E-17</v>
      </c>
      <c r="AF170" s="28"/>
      <c r="AG170" s="30">
        <f t="shared" si="10"/>
        <v>0</v>
      </c>
    </row>
    <row r="171" spans="1:45" x14ac:dyDescent="0.25">
      <c r="A171" s="26" t="s">
        <v>71</v>
      </c>
      <c r="B171" s="26">
        <v>1.657</v>
      </c>
      <c r="C171" s="27">
        <v>3.21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5.75</v>
      </c>
      <c r="K171" s="27">
        <v>5.75</v>
      </c>
      <c r="L171" s="27">
        <v>5.75</v>
      </c>
      <c r="M171" s="27">
        <v>81</v>
      </c>
      <c r="N171" s="27">
        <v>81</v>
      </c>
      <c r="O171" s="27">
        <v>81</v>
      </c>
      <c r="P171" s="27">
        <v>1.4930000000000001</v>
      </c>
      <c r="Q171" s="27">
        <v>1.4930000000000001</v>
      </c>
      <c r="R171" s="27">
        <v>1.4930000000000001</v>
      </c>
      <c r="S171" s="27">
        <v>15</v>
      </c>
      <c r="T171" s="27">
        <v>15</v>
      </c>
      <c r="U171" s="27">
        <v>15</v>
      </c>
      <c r="V171" s="27">
        <v>-0.20269999999999999</v>
      </c>
      <c r="W171" s="27">
        <v>-0.20269999999999999</v>
      </c>
      <c r="X171" s="27">
        <v>-0.20269999999999999</v>
      </c>
      <c r="Y171" s="27" t="s">
        <v>58</v>
      </c>
      <c r="Z171" s="27">
        <v>58.12</v>
      </c>
      <c r="AA171" s="27">
        <v>3.1459786150702568E-6</v>
      </c>
      <c r="AB171" s="27">
        <v>0.183</v>
      </c>
      <c r="AC171" s="27">
        <v>4.8</v>
      </c>
      <c r="AD171" s="27">
        <v>4.42</v>
      </c>
      <c r="AE171" s="118"/>
      <c r="AF171" s="28"/>
      <c r="AG171" s="30"/>
    </row>
    <row r="172" spans="1:45" x14ac:dyDescent="0.25">
      <c r="A172" s="31" t="s">
        <v>72</v>
      </c>
      <c r="B172" s="31">
        <v>1.67</v>
      </c>
      <c r="C172" s="32">
        <v>3.36</v>
      </c>
      <c r="D172" s="32"/>
      <c r="E172" s="32">
        <f t="shared" si="8"/>
        <v>0</v>
      </c>
      <c r="F172" s="32"/>
      <c r="G172" s="32">
        <v>2.1429999999999998</v>
      </c>
      <c r="H172" s="32">
        <v>48032.32</v>
      </c>
      <c r="I172" s="32">
        <v>80</v>
      </c>
      <c r="J172" s="32">
        <v>5.75</v>
      </c>
      <c r="K172" s="32">
        <v>5.75</v>
      </c>
      <c r="L172" s="32">
        <v>5.75</v>
      </c>
      <c r="M172" s="32">
        <v>81</v>
      </c>
      <c r="N172" s="32">
        <v>81</v>
      </c>
      <c r="O172" s="32">
        <v>81</v>
      </c>
      <c r="P172" s="32">
        <v>1.4930000000000001</v>
      </c>
      <c r="Q172" s="32">
        <v>1.4930000000000001</v>
      </c>
      <c r="R172" s="32">
        <v>1.4930000000000001</v>
      </c>
      <c r="S172" s="32">
        <v>15</v>
      </c>
      <c r="T172" s="32">
        <v>15</v>
      </c>
      <c r="U172" s="32">
        <v>15</v>
      </c>
      <c r="V172" s="32">
        <v>-0.2011</v>
      </c>
      <c r="W172" s="32">
        <v>-0.2011</v>
      </c>
      <c r="X172" s="32">
        <v>-0.2011</v>
      </c>
      <c r="Y172" s="32" t="s">
        <v>42</v>
      </c>
      <c r="Z172" s="32">
        <v>4.0019999999999998</v>
      </c>
      <c r="AA172" s="86">
        <v>1.213598928416634E-4</v>
      </c>
      <c r="AB172" s="32">
        <v>-0.39</v>
      </c>
      <c r="AC172" s="32">
        <v>2.66</v>
      </c>
      <c r="AD172" s="32">
        <v>2.6</v>
      </c>
      <c r="AE172" s="119"/>
      <c r="AF172" s="33"/>
      <c r="AG172" s="34">
        <f t="shared" ref="AG172:AG178" si="11">AE172*10000*(AF172)*10000000000</f>
        <v>0</v>
      </c>
    </row>
    <row r="173" spans="1:45" x14ac:dyDescent="0.25">
      <c r="A173" s="31" t="s">
        <v>72</v>
      </c>
      <c r="B173" s="31">
        <v>1.67</v>
      </c>
      <c r="C173" s="32">
        <v>3.36</v>
      </c>
      <c r="D173" s="32"/>
      <c r="E173" s="32">
        <f t="shared" si="8"/>
        <v>0</v>
      </c>
      <c r="F173" s="32"/>
      <c r="G173" s="32">
        <v>2.1429999999999998</v>
      </c>
      <c r="H173" s="32">
        <v>48032.32</v>
      </c>
      <c r="I173" s="32">
        <v>80</v>
      </c>
      <c r="J173" s="32">
        <v>5.75</v>
      </c>
      <c r="K173" s="32">
        <v>5.75</v>
      </c>
      <c r="L173" s="32">
        <v>5.75</v>
      </c>
      <c r="M173" s="32">
        <v>81</v>
      </c>
      <c r="N173" s="32">
        <v>81</v>
      </c>
      <c r="O173" s="32">
        <v>81</v>
      </c>
      <c r="P173" s="32">
        <v>1.4930000000000001</v>
      </c>
      <c r="Q173" s="32">
        <v>1.4930000000000001</v>
      </c>
      <c r="R173" s="32">
        <v>1.4930000000000001</v>
      </c>
      <c r="S173" s="32">
        <v>15</v>
      </c>
      <c r="T173" s="32">
        <v>15</v>
      </c>
      <c r="U173" s="32">
        <v>15</v>
      </c>
      <c r="V173" s="32">
        <v>-0.2011</v>
      </c>
      <c r="W173" s="32">
        <v>-0.2011</v>
      </c>
      <c r="X173" s="32">
        <v>-0.2011</v>
      </c>
      <c r="Y173" s="32" t="s">
        <v>43</v>
      </c>
      <c r="Z173" s="32">
        <v>2.0099999999999998</v>
      </c>
      <c r="AA173" s="86">
        <v>1.0828692705685033E-4</v>
      </c>
      <c r="AB173" s="32">
        <v>-0.217</v>
      </c>
      <c r="AC173" s="32">
        <v>3.13</v>
      </c>
      <c r="AD173" s="32">
        <v>2.89</v>
      </c>
      <c r="AE173" s="119"/>
      <c r="AF173" s="33"/>
      <c r="AG173" s="34">
        <f t="shared" si="11"/>
        <v>0</v>
      </c>
    </row>
    <row r="174" spans="1:45" x14ac:dyDescent="0.25">
      <c r="A174" s="31" t="s">
        <v>72</v>
      </c>
      <c r="B174" s="31">
        <v>1.67</v>
      </c>
      <c r="C174" s="32">
        <v>3.36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5.75</v>
      </c>
      <c r="K174" s="32">
        <v>5.75</v>
      </c>
      <c r="L174" s="32">
        <v>5.75</v>
      </c>
      <c r="M174" s="32">
        <v>81</v>
      </c>
      <c r="N174" s="32">
        <v>81</v>
      </c>
      <c r="O174" s="32">
        <v>81</v>
      </c>
      <c r="P174" s="32">
        <v>1.4930000000000001</v>
      </c>
      <c r="Q174" s="32">
        <v>1.4930000000000001</v>
      </c>
      <c r="R174" s="32">
        <v>1.4930000000000001</v>
      </c>
      <c r="S174" s="32">
        <v>15</v>
      </c>
      <c r="T174" s="32">
        <v>15</v>
      </c>
      <c r="U174" s="32">
        <v>15</v>
      </c>
      <c r="V174" s="32">
        <v>-0.2011</v>
      </c>
      <c r="W174" s="32">
        <v>-0.2011</v>
      </c>
      <c r="X174" s="32">
        <v>-0.2011</v>
      </c>
      <c r="Y174" s="32" t="s">
        <v>44</v>
      </c>
      <c r="Z174" s="32">
        <v>31.998999999999999</v>
      </c>
      <c r="AA174" s="86">
        <v>1.5402755908922099E-5</v>
      </c>
      <c r="AB174" s="32">
        <v>2.1999999999999999E-2</v>
      </c>
      <c r="AC174" s="32">
        <v>2.94</v>
      </c>
      <c r="AD174" s="32">
        <v>3.46</v>
      </c>
      <c r="AE174" s="119"/>
      <c r="AF174" s="33"/>
      <c r="AG174" s="34">
        <f t="shared" si="11"/>
        <v>0</v>
      </c>
    </row>
    <row r="175" spans="1:45" x14ac:dyDescent="0.25">
      <c r="A175" s="31" t="s">
        <v>72</v>
      </c>
      <c r="B175" s="31">
        <v>1.67</v>
      </c>
      <c r="C175" s="32">
        <v>3.36</v>
      </c>
      <c r="D175" s="32">
        <v>3.5</v>
      </c>
      <c r="E175" s="32">
        <f t="shared" si="8"/>
        <v>1.0416666666666667</v>
      </c>
      <c r="F175" s="32"/>
      <c r="G175" s="32">
        <v>2.1429999999999998</v>
      </c>
      <c r="H175" s="32">
        <v>48032.32</v>
      </c>
      <c r="I175" s="32">
        <v>80</v>
      </c>
      <c r="J175" s="32">
        <v>5.75</v>
      </c>
      <c r="K175" s="32">
        <v>5.75</v>
      </c>
      <c r="L175" s="32">
        <v>5.75</v>
      </c>
      <c r="M175" s="32">
        <v>81</v>
      </c>
      <c r="N175" s="32">
        <v>81</v>
      </c>
      <c r="O175" s="32">
        <v>81</v>
      </c>
      <c r="P175" s="32">
        <v>1.4930000000000001</v>
      </c>
      <c r="Q175" s="32">
        <v>1.4930000000000001</v>
      </c>
      <c r="R175" s="32">
        <v>1.4930000000000001</v>
      </c>
      <c r="S175" s="32">
        <v>15</v>
      </c>
      <c r="T175" s="32">
        <v>15</v>
      </c>
      <c r="U175" s="32">
        <v>15</v>
      </c>
      <c r="V175" s="32">
        <v>-0.2011</v>
      </c>
      <c r="W175" s="32">
        <v>-0.2011</v>
      </c>
      <c r="X175" s="32">
        <v>-0.2011</v>
      </c>
      <c r="Y175" s="32" t="s">
        <v>45</v>
      </c>
      <c r="Z175" s="32">
        <v>44.01</v>
      </c>
      <c r="AA175" s="86">
        <v>8.9625087063364713E-6</v>
      </c>
      <c r="AB175" s="32">
        <v>0.22500000000000001</v>
      </c>
      <c r="AC175" s="32">
        <v>3.24</v>
      </c>
      <c r="AD175" s="32">
        <v>3.3</v>
      </c>
      <c r="AE175" s="119">
        <v>4.8E-10</v>
      </c>
      <c r="AF175" s="33"/>
      <c r="AG175" s="34">
        <f t="shared" si="11"/>
        <v>0</v>
      </c>
    </row>
    <row r="176" spans="1:45" x14ac:dyDescent="0.25">
      <c r="A176" s="31" t="s">
        <v>72</v>
      </c>
      <c r="B176" s="31">
        <v>1.67</v>
      </c>
      <c r="C176" s="32">
        <v>3.36</v>
      </c>
      <c r="D176" s="32">
        <v>3.59</v>
      </c>
      <c r="E176" s="32">
        <f t="shared" si="8"/>
        <v>1.0684523809523809</v>
      </c>
      <c r="F176" s="32"/>
      <c r="G176" s="32">
        <v>2.1429999999999998</v>
      </c>
      <c r="H176" s="32">
        <v>48032.32</v>
      </c>
      <c r="I176" s="32">
        <v>80</v>
      </c>
      <c r="J176" s="32">
        <v>5.75</v>
      </c>
      <c r="K176" s="32">
        <v>5.75</v>
      </c>
      <c r="L176" s="32">
        <v>5.75</v>
      </c>
      <c r="M176" s="32">
        <v>81</v>
      </c>
      <c r="N176" s="32">
        <v>81</v>
      </c>
      <c r="O176" s="32">
        <v>81</v>
      </c>
      <c r="P176" s="32">
        <v>1.4930000000000001</v>
      </c>
      <c r="Q176" s="32">
        <v>1.4930000000000001</v>
      </c>
      <c r="R176" s="32">
        <v>1.4930000000000001</v>
      </c>
      <c r="S176" s="32">
        <v>15</v>
      </c>
      <c r="T176" s="32">
        <v>15</v>
      </c>
      <c r="U176" s="32">
        <v>15</v>
      </c>
      <c r="V176" s="32">
        <v>-0.2011</v>
      </c>
      <c r="W176" s="32">
        <v>-0.2011</v>
      </c>
      <c r="X176" s="32">
        <v>-0.2011</v>
      </c>
      <c r="Y176" s="32" t="s">
        <v>46</v>
      </c>
      <c r="Z176" s="32">
        <v>28</v>
      </c>
      <c r="AA176" s="86">
        <v>1.4859953853764374E-5</v>
      </c>
      <c r="AB176" s="32">
        <v>3.6999999999999998E-2</v>
      </c>
      <c r="AC176" s="32">
        <v>3.13</v>
      </c>
      <c r="AD176" s="32">
        <v>3.64</v>
      </c>
      <c r="AE176" s="125">
        <v>7.9999999999999995E-11</v>
      </c>
      <c r="AF176" s="33"/>
      <c r="AG176" s="34">
        <f t="shared" si="11"/>
        <v>0</v>
      </c>
      <c r="AR176" s="44"/>
      <c r="AS176" s="44"/>
    </row>
    <row r="177" spans="1:43" x14ac:dyDescent="0.25">
      <c r="A177" s="31" t="s">
        <v>72</v>
      </c>
      <c r="B177" s="31">
        <v>1.67</v>
      </c>
      <c r="C177" s="32">
        <v>3.36</v>
      </c>
      <c r="D177" s="32">
        <v>3.71</v>
      </c>
      <c r="E177" s="32">
        <f t="shared" si="8"/>
        <v>1.1041666666666667</v>
      </c>
      <c r="F177" s="32"/>
      <c r="G177" s="32">
        <v>2.1429999999999998</v>
      </c>
      <c r="H177" s="32">
        <v>48032.32</v>
      </c>
      <c r="I177" s="32">
        <v>80</v>
      </c>
      <c r="J177" s="32">
        <v>5.75</v>
      </c>
      <c r="K177" s="32">
        <v>5.75</v>
      </c>
      <c r="L177" s="32">
        <v>5.75</v>
      </c>
      <c r="M177" s="32">
        <v>81</v>
      </c>
      <c r="N177" s="32">
        <v>81</v>
      </c>
      <c r="O177" s="32">
        <v>81</v>
      </c>
      <c r="P177" s="32">
        <v>1.4930000000000001</v>
      </c>
      <c r="Q177" s="32">
        <v>1.4930000000000001</v>
      </c>
      <c r="R177" s="32">
        <v>1.4930000000000001</v>
      </c>
      <c r="S177" s="32">
        <v>15</v>
      </c>
      <c r="T177" s="32">
        <v>15</v>
      </c>
      <c r="U177" s="32">
        <v>15</v>
      </c>
      <c r="V177" s="32">
        <v>-0.2011</v>
      </c>
      <c r="W177" s="32">
        <v>-0.2011</v>
      </c>
      <c r="X177" s="32">
        <v>-0.2011</v>
      </c>
      <c r="Y177" s="32" t="s">
        <v>47</v>
      </c>
      <c r="Z177" s="32">
        <v>16.04</v>
      </c>
      <c r="AA177" s="86">
        <v>1.6328551327402565E-5</v>
      </c>
      <c r="AB177" s="32">
        <v>1.0999999999999999E-2</v>
      </c>
      <c r="AC177" s="32">
        <v>3.25</v>
      </c>
      <c r="AD177" s="32">
        <v>3.8</v>
      </c>
      <c r="AE177" s="125">
        <v>3.1999999999999999E-11</v>
      </c>
      <c r="AF177" s="33"/>
      <c r="AG177" s="34">
        <f t="shared" si="11"/>
        <v>0</v>
      </c>
      <c r="AP177" s="44"/>
      <c r="AQ177" s="44"/>
    </row>
    <row r="178" spans="1:43" x14ac:dyDescent="0.25">
      <c r="A178" s="31" t="s">
        <v>72</v>
      </c>
      <c r="B178" s="31">
        <v>1.67</v>
      </c>
      <c r="C178" s="32">
        <v>3.36</v>
      </c>
      <c r="D178" s="32">
        <v>3.73</v>
      </c>
      <c r="E178" s="32">
        <f t="shared" si="8"/>
        <v>1.1101190476190477</v>
      </c>
      <c r="F178" s="32"/>
      <c r="G178" s="32">
        <v>2.1429999999999998</v>
      </c>
      <c r="H178" s="32">
        <v>48032.32</v>
      </c>
      <c r="I178" s="32">
        <v>80</v>
      </c>
      <c r="J178" s="32">
        <v>5.75</v>
      </c>
      <c r="K178" s="32">
        <v>5.75</v>
      </c>
      <c r="L178" s="32">
        <v>5.75</v>
      </c>
      <c r="M178" s="32">
        <v>81</v>
      </c>
      <c r="N178" s="32">
        <v>81</v>
      </c>
      <c r="O178" s="32">
        <v>81</v>
      </c>
      <c r="P178" s="32">
        <v>1.4930000000000001</v>
      </c>
      <c r="Q178" s="32">
        <v>1.4930000000000001</v>
      </c>
      <c r="R178" s="32">
        <v>1.4930000000000001</v>
      </c>
      <c r="S178" s="32">
        <v>15</v>
      </c>
      <c r="T178" s="32">
        <v>15</v>
      </c>
      <c r="U178" s="32">
        <v>15</v>
      </c>
      <c r="V178" s="32">
        <v>-0.2011</v>
      </c>
      <c r="W178" s="32">
        <v>-0.2011</v>
      </c>
      <c r="X178" s="32">
        <v>-0.2011</v>
      </c>
      <c r="Y178" s="32" t="s">
        <v>48</v>
      </c>
      <c r="Z178" s="32">
        <v>28.05</v>
      </c>
      <c r="AA178" s="32">
        <v>8.597859657763983E-6</v>
      </c>
      <c r="AB178" s="32">
        <v>8.6999999999999994E-2</v>
      </c>
      <c r="AC178" s="32">
        <v>3.59</v>
      </c>
      <c r="AD178" s="32">
        <v>3.9</v>
      </c>
      <c r="AE178" s="125">
        <v>3.7E-12</v>
      </c>
      <c r="AF178" s="33"/>
      <c r="AG178" s="35">
        <f t="shared" si="11"/>
        <v>0</v>
      </c>
    </row>
    <row r="179" spans="1:43" x14ac:dyDescent="0.25">
      <c r="A179" s="31" t="s">
        <v>72</v>
      </c>
      <c r="B179" s="31">
        <v>1.67</v>
      </c>
      <c r="C179" s="32">
        <v>3.36</v>
      </c>
      <c r="D179" s="32">
        <v>3.75</v>
      </c>
      <c r="E179" s="32">
        <f t="shared" si="8"/>
        <v>1.1160714285714286</v>
      </c>
      <c r="F179" s="32"/>
      <c r="G179" s="32">
        <v>2.1429999999999998</v>
      </c>
      <c r="H179" s="32">
        <v>48032.32</v>
      </c>
      <c r="I179" s="32">
        <v>80</v>
      </c>
      <c r="J179" s="32">
        <v>5.75</v>
      </c>
      <c r="K179" s="32">
        <v>5.75</v>
      </c>
      <c r="L179" s="32">
        <v>5.75</v>
      </c>
      <c r="M179" s="32">
        <v>81</v>
      </c>
      <c r="N179" s="32">
        <v>81</v>
      </c>
      <c r="O179" s="32">
        <v>81</v>
      </c>
      <c r="P179" s="32">
        <v>1.4930000000000001</v>
      </c>
      <c r="Q179" s="32">
        <v>1.4930000000000001</v>
      </c>
      <c r="R179" s="32">
        <v>1.4930000000000001</v>
      </c>
      <c r="S179" s="32">
        <v>15</v>
      </c>
      <c r="T179" s="32">
        <v>15</v>
      </c>
      <c r="U179" s="32">
        <v>15</v>
      </c>
      <c r="V179" s="32">
        <v>-0.2011</v>
      </c>
      <c r="W179" s="32">
        <v>-0.2011</v>
      </c>
      <c r="X179" s="32">
        <v>-0.2011</v>
      </c>
      <c r="Y179" s="32" t="s">
        <v>49</v>
      </c>
      <c r="Z179" s="32">
        <v>30.07</v>
      </c>
      <c r="AA179" s="32">
        <v>7.4674534117532306E-6</v>
      </c>
      <c r="AB179" s="32">
        <v>9.9000000000000005E-2</v>
      </c>
      <c r="AC179" s="32">
        <v>3.72</v>
      </c>
      <c r="AD179" s="32">
        <v>4</v>
      </c>
      <c r="AE179" s="125">
        <v>4.7999999999999997E-12</v>
      </c>
      <c r="AF179" s="33"/>
      <c r="AG179" s="35">
        <f>AE179*10000*(AF179)*10000000000</f>
        <v>0</v>
      </c>
    </row>
    <row r="180" spans="1:43" x14ac:dyDescent="0.25">
      <c r="A180" s="31" t="s">
        <v>72</v>
      </c>
      <c r="B180" s="31">
        <v>1.67</v>
      </c>
      <c r="C180" s="32">
        <v>3.36</v>
      </c>
      <c r="D180" s="32">
        <v>3.83</v>
      </c>
      <c r="E180" s="32">
        <f t="shared" si="8"/>
        <v>1.1398809523809526</v>
      </c>
      <c r="F180" s="32"/>
      <c r="G180" s="32">
        <v>2.1429999999999998</v>
      </c>
      <c r="H180" s="32">
        <v>48032.32</v>
      </c>
      <c r="I180" s="32">
        <v>80</v>
      </c>
      <c r="J180" s="32">
        <v>5.75</v>
      </c>
      <c r="K180" s="32">
        <v>5.75</v>
      </c>
      <c r="L180" s="32">
        <v>5.75</v>
      </c>
      <c r="M180" s="32">
        <v>81</v>
      </c>
      <c r="N180" s="32">
        <v>81</v>
      </c>
      <c r="O180" s="32">
        <v>81</v>
      </c>
      <c r="P180" s="32">
        <v>1.4930000000000001</v>
      </c>
      <c r="Q180" s="32">
        <v>1.4930000000000001</v>
      </c>
      <c r="R180" s="32">
        <v>1.4930000000000001</v>
      </c>
      <c r="S180" s="32">
        <v>15</v>
      </c>
      <c r="T180" s="32">
        <v>15</v>
      </c>
      <c r="U180" s="32">
        <v>15</v>
      </c>
      <c r="V180" s="32">
        <v>-0.2011</v>
      </c>
      <c r="W180" s="32">
        <v>-0.2011</v>
      </c>
      <c r="X180" s="32">
        <v>-0.2011</v>
      </c>
      <c r="Y180" s="32" t="s">
        <v>50</v>
      </c>
      <c r="Z180" s="32">
        <v>42.08</v>
      </c>
      <c r="AA180" s="32">
        <v>4.9578486170417476E-6</v>
      </c>
      <c r="AB180" s="32">
        <v>0.14199999999999999</v>
      </c>
      <c r="AC180" s="32">
        <v>4.03</v>
      </c>
      <c r="AD180" s="32">
        <v>4.5</v>
      </c>
      <c r="AE180" s="125">
        <v>1.6E-13</v>
      </c>
      <c r="AF180" s="33"/>
      <c r="AG180" s="35">
        <f>AE180*10000*(AF180)*10000000000</f>
        <v>0</v>
      </c>
    </row>
    <row r="181" spans="1:43" x14ac:dyDescent="0.25">
      <c r="A181" s="31" t="s">
        <v>72</v>
      </c>
      <c r="B181" s="31">
        <v>1.67</v>
      </c>
      <c r="C181" s="32">
        <v>3.36</v>
      </c>
      <c r="D181" s="32">
        <v>3.92</v>
      </c>
      <c r="E181" s="32">
        <f t="shared" si="8"/>
        <v>1.1666666666666667</v>
      </c>
      <c r="F181" s="32"/>
      <c r="G181" s="32">
        <v>2.1429999999999998</v>
      </c>
      <c r="H181" s="32">
        <v>48032.32</v>
      </c>
      <c r="I181" s="32">
        <v>80</v>
      </c>
      <c r="J181" s="32">
        <v>5.75</v>
      </c>
      <c r="K181" s="32">
        <v>5.75</v>
      </c>
      <c r="L181" s="32">
        <v>5.75</v>
      </c>
      <c r="M181" s="32">
        <v>81</v>
      </c>
      <c r="N181" s="32">
        <v>81</v>
      </c>
      <c r="O181" s="32">
        <v>81</v>
      </c>
      <c r="P181" s="32">
        <v>1.4930000000000001</v>
      </c>
      <c r="Q181" s="32">
        <v>1.4930000000000001</v>
      </c>
      <c r="R181" s="32">
        <v>1.4930000000000001</v>
      </c>
      <c r="S181" s="32">
        <v>15</v>
      </c>
      <c r="T181" s="32">
        <v>15</v>
      </c>
      <c r="U181" s="32">
        <v>15</v>
      </c>
      <c r="V181" s="32">
        <v>-0.2011</v>
      </c>
      <c r="W181" s="32">
        <v>-0.2011</v>
      </c>
      <c r="X181" s="32">
        <v>-0.2011</v>
      </c>
      <c r="Y181" s="32" t="s">
        <v>51</v>
      </c>
      <c r="Z181" s="32">
        <v>44.1</v>
      </c>
      <c r="AA181" s="32">
        <v>4.5187843755253608E-6</v>
      </c>
      <c r="AB181" s="32">
        <v>0.152</v>
      </c>
      <c r="AC181" s="32">
        <v>4.16</v>
      </c>
      <c r="AD181" s="32">
        <v>4.3</v>
      </c>
      <c r="AE181" s="125">
        <v>7.0000000000000001E-15</v>
      </c>
      <c r="AF181" s="33"/>
      <c r="AG181" s="35">
        <f t="shared" ref="AG181:AG193" si="12">AE181*10000*(AF181)*10000000000</f>
        <v>0</v>
      </c>
    </row>
    <row r="182" spans="1:43" x14ac:dyDescent="0.25">
      <c r="A182" s="31" t="s">
        <v>72</v>
      </c>
      <c r="B182" s="31">
        <v>1.67</v>
      </c>
      <c r="C182" s="32">
        <v>3.36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5.75</v>
      </c>
      <c r="K182" s="32">
        <v>5.75</v>
      </c>
      <c r="L182" s="32">
        <v>5.75</v>
      </c>
      <c r="M182" s="32">
        <v>81</v>
      </c>
      <c r="N182" s="32">
        <v>81</v>
      </c>
      <c r="O182" s="32">
        <v>81</v>
      </c>
      <c r="P182" s="32">
        <v>1.4930000000000001</v>
      </c>
      <c r="Q182" s="32">
        <v>1.4930000000000001</v>
      </c>
      <c r="R182" s="32">
        <v>1.4930000000000001</v>
      </c>
      <c r="S182" s="32">
        <v>15</v>
      </c>
      <c r="T182" s="32">
        <v>15</v>
      </c>
      <c r="U182" s="32">
        <v>15</v>
      </c>
      <c r="V182" s="32">
        <v>-0.2011</v>
      </c>
      <c r="W182" s="32">
        <v>-0.2011</v>
      </c>
      <c r="X182" s="32">
        <v>-0.2011</v>
      </c>
      <c r="Y182" s="32" t="s">
        <v>52</v>
      </c>
      <c r="Z182" s="32">
        <v>58.12</v>
      </c>
      <c r="AA182" s="32">
        <v>2.9135357642312415E-6</v>
      </c>
      <c r="AB182" s="32">
        <v>0.2</v>
      </c>
      <c r="AC182" s="32">
        <v>4.5199999999999996</v>
      </c>
      <c r="AD182" s="32">
        <v>4.5</v>
      </c>
      <c r="AE182" s="119"/>
      <c r="AF182" s="33"/>
      <c r="AG182" s="35">
        <f t="shared" si="12"/>
        <v>0</v>
      </c>
    </row>
    <row r="183" spans="1:43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5.75</v>
      </c>
      <c r="K183" s="175">
        <v>5.75</v>
      </c>
      <c r="L183" s="175">
        <v>7.3079999999999998</v>
      </c>
      <c r="M183" s="175">
        <v>81</v>
      </c>
      <c r="N183" s="175">
        <v>81</v>
      </c>
      <c r="O183" s="175">
        <v>117</v>
      </c>
      <c r="P183" s="175">
        <v>2.1</v>
      </c>
      <c r="Q183" s="175">
        <v>2.1</v>
      </c>
      <c r="R183" s="175">
        <v>1.9119999999999999</v>
      </c>
      <c r="S183" s="175">
        <v>15</v>
      </c>
      <c r="T183" s="175">
        <v>15</v>
      </c>
      <c r="U183" s="175">
        <v>79.900000000000006</v>
      </c>
      <c r="V183" s="175">
        <v>-0.20119999999999999</v>
      </c>
      <c r="W183" s="175">
        <v>-0.20119999999999999</v>
      </c>
      <c r="X183" s="175">
        <v>-0.16139999999999999</v>
      </c>
      <c r="Y183" s="175" t="s">
        <v>42</v>
      </c>
      <c r="Z183" s="175">
        <v>4.0019999999999998</v>
      </c>
      <c r="AA183" s="176">
        <v>1.213598928416634E-4</v>
      </c>
      <c r="AB183" s="175">
        <v>-0.39</v>
      </c>
      <c r="AC183" s="175">
        <v>2.66</v>
      </c>
      <c r="AD183" s="175">
        <v>2.6</v>
      </c>
      <c r="AE183" s="177"/>
      <c r="AF183" s="178"/>
      <c r="AG183" s="179">
        <f t="shared" si="12"/>
        <v>0</v>
      </c>
    </row>
    <row r="184" spans="1:43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5.75</v>
      </c>
      <c r="K184" s="175">
        <v>5.75</v>
      </c>
      <c r="L184" s="175">
        <v>7.3079999999999998</v>
      </c>
      <c r="M184" s="175">
        <v>81</v>
      </c>
      <c r="N184" s="175">
        <v>81</v>
      </c>
      <c r="O184" s="175">
        <v>117</v>
      </c>
      <c r="P184" s="175">
        <v>2.1</v>
      </c>
      <c r="Q184" s="175">
        <v>2.1</v>
      </c>
      <c r="R184" s="175">
        <v>1.9119999999999999</v>
      </c>
      <c r="S184" s="175">
        <v>15</v>
      </c>
      <c r="T184" s="175">
        <v>15</v>
      </c>
      <c r="U184" s="175">
        <v>79.900000000000006</v>
      </c>
      <c r="V184" s="175">
        <v>-0.20119999999999999</v>
      </c>
      <c r="W184" s="175">
        <v>-0.20119999999999999</v>
      </c>
      <c r="X184" s="175">
        <v>-0.16139999999999999</v>
      </c>
      <c r="Y184" s="175" t="s">
        <v>43</v>
      </c>
      <c r="Z184" s="175">
        <v>2.0099999999999998</v>
      </c>
      <c r="AA184" s="176">
        <v>1.0828692705685033E-4</v>
      </c>
      <c r="AB184" s="175">
        <v>-0.217</v>
      </c>
      <c r="AC184" s="175">
        <v>3.13</v>
      </c>
      <c r="AD184" s="175">
        <v>2.89</v>
      </c>
      <c r="AE184" s="177"/>
      <c r="AF184" s="178"/>
      <c r="AG184" s="179">
        <f t="shared" si="12"/>
        <v>0</v>
      </c>
    </row>
    <row r="185" spans="1:43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5.75</v>
      </c>
      <c r="K185" s="175">
        <v>5.75</v>
      </c>
      <c r="L185" s="175">
        <v>7.3079999999999998</v>
      </c>
      <c r="M185" s="175">
        <v>81</v>
      </c>
      <c r="N185" s="175">
        <v>81</v>
      </c>
      <c r="O185" s="175">
        <v>117</v>
      </c>
      <c r="P185" s="175">
        <v>2.1</v>
      </c>
      <c r="Q185" s="175">
        <v>2.1</v>
      </c>
      <c r="R185" s="175">
        <v>1.9119999999999999</v>
      </c>
      <c r="S185" s="175">
        <v>15</v>
      </c>
      <c r="T185" s="175">
        <v>15</v>
      </c>
      <c r="U185" s="175">
        <v>79.900000000000006</v>
      </c>
      <c r="V185" s="175">
        <v>-0.20119999999999999</v>
      </c>
      <c r="W185" s="175">
        <v>-0.20119999999999999</v>
      </c>
      <c r="X185" s="175">
        <v>-0.16139999999999999</v>
      </c>
      <c r="Y185" s="175" t="s">
        <v>44</v>
      </c>
      <c r="Z185" s="175">
        <v>31.998999999999999</v>
      </c>
      <c r="AA185" s="176">
        <v>1.5402755908922099E-5</v>
      </c>
      <c r="AB185" s="175">
        <v>2.1999999999999999E-2</v>
      </c>
      <c r="AC185" s="175">
        <v>2.94</v>
      </c>
      <c r="AD185" s="175">
        <v>3.46</v>
      </c>
      <c r="AE185" s="177"/>
      <c r="AF185" s="178"/>
      <c r="AG185" s="179">
        <f t="shared" si="12"/>
        <v>0</v>
      </c>
    </row>
    <row r="186" spans="1:43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5.75</v>
      </c>
      <c r="K186" s="175">
        <v>5.75</v>
      </c>
      <c r="L186" s="175">
        <v>7.3079999999999998</v>
      </c>
      <c r="M186" s="175">
        <v>81</v>
      </c>
      <c r="N186" s="175">
        <v>81</v>
      </c>
      <c r="O186" s="175">
        <v>117</v>
      </c>
      <c r="P186" s="175">
        <v>2.1</v>
      </c>
      <c r="Q186" s="175">
        <v>2.1</v>
      </c>
      <c r="R186" s="175">
        <v>1.9119999999999999</v>
      </c>
      <c r="S186" s="175">
        <v>15</v>
      </c>
      <c r="T186" s="175">
        <v>15</v>
      </c>
      <c r="U186" s="175">
        <v>79.900000000000006</v>
      </c>
      <c r="V186" s="175">
        <v>-0.20119999999999999</v>
      </c>
      <c r="W186" s="175">
        <v>-0.20119999999999999</v>
      </c>
      <c r="X186" s="175">
        <v>-0.16139999999999999</v>
      </c>
      <c r="Y186" s="175" t="s">
        <v>45</v>
      </c>
      <c r="Z186" s="175">
        <v>44.01</v>
      </c>
      <c r="AA186" s="176">
        <v>8.9625087063364713E-6</v>
      </c>
      <c r="AB186" s="175">
        <v>0.22500000000000001</v>
      </c>
      <c r="AC186" s="175">
        <v>3.24</v>
      </c>
      <c r="AD186" s="175">
        <v>3.3</v>
      </c>
      <c r="AE186" s="177">
        <v>2.4299999999999999E-12</v>
      </c>
      <c r="AF186" s="178"/>
      <c r="AG186" s="179">
        <f t="shared" si="12"/>
        <v>0</v>
      </c>
    </row>
    <row r="187" spans="1:43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5.75</v>
      </c>
      <c r="K187" s="175">
        <v>5.75</v>
      </c>
      <c r="L187" s="175">
        <v>7.3079999999999998</v>
      </c>
      <c r="M187" s="175">
        <v>81</v>
      </c>
      <c r="N187" s="175">
        <v>81</v>
      </c>
      <c r="O187" s="175">
        <v>117</v>
      </c>
      <c r="P187" s="175">
        <v>2.1</v>
      </c>
      <c r="Q187" s="175">
        <v>2.1</v>
      </c>
      <c r="R187" s="175">
        <v>1.9119999999999999</v>
      </c>
      <c r="S187" s="175">
        <v>15</v>
      </c>
      <c r="T187" s="175">
        <v>15</v>
      </c>
      <c r="U187" s="175">
        <v>79.900000000000006</v>
      </c>
      <c r="V187" s="175">
        <v>-0.20119999999999999</v>
      </c>
      <c r="W187" s="175">
        <v>-0.20119999999999999</v>
      </c>
      <c r="X187" s="175">
        <v>-0.16139999999999999</v>
      </c>
      <c r="Y187" s="175" t="s">
        <v>46</v>
      </c>
      <c r="Z187" s="175">
        <v>28</v>
      </c>
      <c r="AA187" s="176">
        <v>1.4859953853764374E-5</v>
      </c>
      <c r="AB187" s="175">
        <v>3.6999999999999998E-2</v>
      </c>
      <c r="AC187" s="175">
        <v>3.13</v>
      </c>
      <c r="AD187" s="175">
        <v>3.64</v>
      </c>
      <c r="AE187" s="181">
        <v>1.18E-13</v>
      </c>
      <c r="AF187" s="178"/>
      <c r="AG187" s="179">
        <f t="shared" si="12"/>
        <v>0</v>
      </c>
    </row>
    <row r="188" spans="1:43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5.75</v>
      </c>
      <c r="K188" s="175">
        <v>5.75</v>
      </c>
      <c r="L188" s="175">
        <v>7.3079999999999998</v>
      </c>
      <c r="M188" s="175">
        <v>81</v>
      </c>
      <c r="N188" s="175">
        <v>81</v>
      </c>
      <c r="O188" s="175">
        <v>117</v>
      </c>
      <c r="P188" s="175">
        <v>2.1</v>
      </c>
      <c r="Q188" s="175">
        <v>2.1</v>
      </c>
      <c r="R188" s="175">
        <v>1.9119999999999999</v>
      </c>
      <c r="S188" s="175">
        <v>15</v>
      </c>
      <c r="T188" s="175">
        <v>15</v>
      </c>
      <c r="U188" s="175">
        <v>79.900000000000006</v>
      </c>
      <c r="V188" s="175">
        <v>-0.20119999999999999</v>
      </c>
      <c r="W188" s="175">
        <v>-0.20119999999999999</v>
      </c>
      <c r="X188" s="175">
        <v>-0.16139999999999999</v>
      </c>
      <c r="Y188" s="175" t="s">
        <v>47</v>
      </c>
      <c r="Z188" s="175">
        <v>16.04</v>
      </c>
      <c r="AA188" s="176">
        <v>1.6328551327402565E-5</v>
      </c>
      <c r="AB188" s="175">
        <v>1.0999999999999999E-2</v>
      </c>
      <c r="AC188" s="175">
        <v>3.25</v>
      </c>
      <c r="AD188" s="175">
        <v>3.8</v>
      </c>
      <c r="AE188" s="181">
        <v>6.5600000000000001E-16</v>
      </c>
      <c r="AF188" s="178"/>
      <c r="AG188" s="179">
        <f t="shared" si="12"/>
        <v>0</v>
      </c>
    </row>
    <row r="189" spans="1:43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5.75</v>
      </c>
      <c r="K189" s="175">
        <v>5.75</v>
      </c>
      <c r="L189" s="175">
        <v>7.3079999999999998</v>
      </c>
      <c r="M189" s="175">
        <v>81</v>
      </c>
      <c r="N189" s="175">
        <v>81</v>
      </c>
      <c r="O189" s="175">
        <v>117</v>
      </c>
      <c r="P189" s="175">
        <v>2.1</v>
      </c>
      <c r="Q189" s="175">
        <v>2.1</v>
      </c>
      <c r="R189" s="175">
        <v>1.9119999999999999</v>
      </c>
      <c r="S189" s="175">
        <v>15</v>
      </c>
      <c r="T189" s="175">
        <v>15</v>
      </c>
      <c r="U189" s="175">
        <v>79.900000000000006</v>
      </c>
      <c r="V189" s="175">
        <v>-0.20119999999999999</v>
      </c>
      <c r="W189" s="175">
        <v>-0.20119999999999999</v>
      </c>
      <c r="X189" s="175">
        <v>-0.16139999999999999</v>
      </c>
      <c r="Y189" s="175" t="s">
        <v>48</v>
      </c>
      <c r="Z189" s="175">
        <v>28.05</v>
      </c>
      <c r="AA189" s="175">
        <v>8.597859657763983E-6</v>
      </c>
      <c r="AB189" s="175">
        <v>8.6999999999999994E-2</v>
      </c>
      <c r="AC189" s="175">
        <v>3.59</v>
      </c>
      <c r="AD189" s="175">
        <v>3.9</v>
      </c>
      <c r="AE189" s="181">
        <v>9.9999999999999998E-17</v>
      </c>
      <c r="AF189" s="178"/>
      <c r="AG189" s="182">
        <f t="shared" si="12"/>
        <v>0</v>
      </c>
    </row>
    <row r="190" spans="1:43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5.75</v>
      </c>
      <c r="K190" s="175">
        <v>5.75</v>
      </c>
      <c r="L190" s="175">
        <v>7.3079999999999998</v>
      </c>
      <c r="M190" s="175">
        <v>81</v>
      </c>
      <c r="N190" s="175">
        <v>81</v>
      </c>
      <c r="O190" s="175">
        <v>117</v>
      </c>
      <c r="P190" s="175">
        <v>2.1</v>
      </c>
      <c r="Q190" s="175">
        <v>2.1</v>
      </c>
      <c r="R190" s="175">
        <v>1.9119999999999999</v>
      </c>
      <c r="S190" s="175">
        <v>15</v>
      </c>
      <c r="T190" s="175">
        <v>15</v>
      </c>
      <c r="U190" s="175">
        <v>79.900000000000006</v>
      </c>
      <c r="V190" s="175">
        <v>-0.20119999999999999</v>
      </c>
      <c r="W190" s="175">
        <v>-0.20119999999999999</v>
      </c>
      <c r="X190" s="175">
        <v>-0.16139999999999999</v>
      </c>
      <c r="Y190" s="175" t="s">
        <v>49</v>
      </c>
      <c r="Z190" s="175">
        <v>30.07</v>
      </c>
      <c r="AA190" s="175">
        <v>7.4674534117532306E-6</v>
      </c>
      <c r="AB190" s="175">
        <v>9.9000000000000005E-2</v>
      </c>
      <c r="AC190" s="175">
        <v>3.72</v>
      </c>
      <c r="AD190" s="175">
        <v>4</v>
      </c>
      <c r="AE190" s="181">
        <v>3.8999999999999999E-17</v>
      </c>
      <c r="AF190" s="178"/>
      <c r="AG190" s="182">
        <f t="shared" si="12"/>
        <v>0</v>
      </c>
    </row>
    <row r="191" spans="1:43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5.75</v>
      </c>
      <c r="K191" s="175">
        <v>5.75</v>
      </c>
      <c r="L191" s="175">
        <v>7.3079999999999998</v>
      </c>
      <c r="M191" s="175">
        <v>81</v>
      </c>
      <c r="N191" s="175">
        <v>81</v>
      </c>
      <c r="O191" s="175">
        <v>117</v>
      </c>
      <c r="P191" s="175">
        <v>2.1</v>
      </c>
      <c r="Q191" s="175">
        <v>2.1</v>
      </c>
      <c r="R191" s="175">
        <v>1.9119999999999999</v>
      </c>
      <c r="S191" s="175">
        <v>15</v>
      </c>
      <c r="T191" s="175">
        <v>15</v>
      </c>
      <c r="U191" s="175">
        <v>79.900000000000006</v>
      </c>
      <c r="V191" s="175">
        <v>-0.20119999999999999</v>
      </c>
      <c r="W191" s="175">
        <v>-0.20119999999999999</v>
      </c>
      <c r="X191" s="175">
        <v>-0.16139999999999999</v>
      </c>
      <c r="Y191" s="175" t="s">
        <v>50</v>
      </c>
      <c r="Z191" s="175">
        <v>42.08</v>
      </c>
      <c r="AA191" s="175">
        <v>4.9578486170417476E-6</v>
      </c>
      <c r="AB191" s="175">
        <v>0.14199999999999999</v>
      </c>
      <c r="AC191" s="175">
        <v>4.03</v>
      </c>
      <c r="AD191" s="175">
        <v>4.5</v>
      </c>
      <c r="AE191" s="181">
        <v>6.9499999999999996E-19</v>
      </c>
      <c r="AF191" s="178"/>
      <c r="AG191" s="182">
        <f t="shared" si="12"/>
        <v>0</v>
      </c>
    </row>
    <row r="192" spans="1:43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5.75</v>
      </c>
      <c r="K192" s="175">
        <v>5.75</v>
      </c>
      <c r="L192" s="175">
        <v>7.3079999999999998</v>
      </c>
      <c r="M192" s="175">
        <v>81</v>
      </c>
      <c r="N192" s="175">
        <v>81</v>
      </c>
      <c r="O192" s="175">
        <v>117</v>
      </c>
      <c r="P192" s="175">
        <v>2.1</v>
      </c>
      <c r="Q192" s="175">
        <v>2.1</v>
      </c>
      <c r="R192" s="175">
        <v>1.9119999999999999</v>
      </c>
      <c r="S192" s="175">
        <v>15</v>
      </c>
      <c r="T192" s="175">
        <v>15</v>
      </c>
      <c r="U192" s="175">
        <v>79.900000000000006</v>
      </c>
      <c r="V192" s="175">
        <v>-0.20119999999999999</v>
      </c>
      <c r="W192" s="175">
        <v>-0.20119999999999999</v>
      </c>
      <c r="X192" s="175">
        <v>-0.16139999999999999</v>
      </c>
      <c r="Y192" s="175" t="s">
        <v>51</v>
      </c>
      <c r="Z192" s="175">
        <v>44.1</v>
      </c>
      <c r="AA192" s="175">
        <v>4.5187843755253608E-6</v>
      </c>
      <c r="AB192" s="175">
        <v>0.152</v>
      </c>
      <c r="AC192" s="175">
        <v>4.16</v>
      </c>
      <c r="AD192" s="175">
        <v>4.3</v>
      </c>
      <c r="AE192" s="181">
        <v>1.6800000000000001E-20</v>
      </c>
      <c r="AF192" s="178"/>
      <c r="AG192" s="182">
        <f t="shared" si="12"/>
        <v>0</v>
      </c>
    </row>
    <row r="193" spans="1:45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5.75</v>
      </c>
      <c r="K193" s="175">
        <v>5.75</v>
      </c>
      <c r="L193" s="175">
        <v>7.3079999999999998</v>
      </c>
      <c r="M193" s="175">
        <v>81</v>
      </c>
      <c r="N193" s="175">
        <v>81</v>
      </c>
      <c r="O193" s="175">
        <v>117</v>
      </c>
      <c r="P193" s="175">
        <v>2.1</v>
      </c>
      <c r="Q193" s="175">
        <v>2.1</v>
      </c>
      <c r="R193" s="175">
        <v>1.9119999999999999</v>
      </c>
      <c r="S193" s="175">
        <v>15</v>
      </c>
      <c r="T193" s="175">
        <v>15</v>
      </c>
      <c r="U193" s="175">
        <v>79.900000000000006</v>
      </c>
      <c r="V193" s="175">
        <v>-0.20119999999999999</v>
      </c>
      <c r="W193" s="175">
        <v>-0.20119999999999999</v>
      </c>
      <c r="X193" s="175">
        <v>-0.16139999999999999</v>
      </c>
      <c r="Y193" s="175" t="s">
        <v>52</v>
      </c>
      <c r="Z193" s="175">
        <v>58.12</v>
      </c>
      <c r="AA193" s="175">
        <v>2.9135357642312415E-6</v>
      </c>
      <c r="AB193" s="175">
        <v>0.2</v>
      </c>
      <c r="AC193" s="175">
        <v>4.5199999999999996</v>
      </c>
      <c r="AD193" s="175">
        <v>4.5</v>
      </c>
      <c r="AE193" s="177"/>
      <c r="AF193" s="178"/>
      <c r="AG193" s="182">
        <f t="shared" si="12"/>
        <v>0</v>
      </c>
    </row>
    <row r="194" spans="1:45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5.75</v>
      </c>
      <c r="K194" s="175">
        <v>5.75</v>
      </c>
      <c r="L194" s="175">
        <v>7.3079999999999998</v>
      </c>
      <c r="M194" s="175">
        <v>81</v>
      </c>
      <c r="N194" s="175">
        <v>81</v>
      </c>
      <c r="O194" s="175">
        <v>117</v>
      </c>
      <c r="P194" s="175">
        <v>2.1</v>
      </c>
      <c r="Q194" s="175">
        <v>2.1</v>
      </c>
      <c r="R194" s="175">
        <v>1.9119999999999999</v>
      </c>
      <c r="S194" s="175">
        <v>15</v>
      </c>
      <c r="T194" s="175">
        <v>15</v>
      </c>
      <c r="U194" s="175">
        <v>79.900000000000006</v>
      </c>
      <c r="V194" s="175">
        <v>-0.20119999999999999</v>
      </c>
      <c r="W194" s="175">
        <v>-0.20119999999999999</v>
      </c>
      <c r="X194" s="175">
        <v>-0.16139999999999999</v>
      </c>
      <c r="Y194" s="175" t="s">
        <v>58</v>
      </c>
      <c r="Z194" s="175">
        <v>58.12</v>
      </c>
      <c r="AA194" s="175">
        <v>3.1459786150702568E-6</v>
      </c>
      <c r="AB194" s="175">
        <v>0.183</v>
      </c>
      <c r="AC194" s="175">
        <v>4.8</v>
      </c>
      <c r="AD194" s="175">
        <v>4.42</v>
      </c>
      <c r="AE194" s="177"/>
      <c r="AF194" s="178"/>
      <c r="AG194" s="182"/>
    </row>
    <row r="195" spans="1:45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5.75</v>
      </c>
      <c r="K195" s="32">
        <v>5.75</v>
      </c>
      <c r="L195" s="32">
        <v>5.75</v>
      </c>
      <c r="M195" s="32">
        <v>81</v>
      </c>
      <c r="N195" s="32">
        <v>81</v>
      </c>
      <c r="O195" s="32">
        <v>81</v>
      </c>
      <c r="P195" s="32">
        <v>1.4930000000000001</v>
      </c>
      <c r="Q195" s="32">
        <v>1.4930000000000001</v>
      </c>
      <c r="R195" s="32">
        <v>1.4930000000000001</v>
      </c>
      <c r="S195" s="32">
        <v>15</v>
      </c>
      <c r="T195" s="32">
        <v>15</v>
      </c>
      <c r="U195" s="32">
        <v>15</v>
      </c>
      <c r="V195" s="32">
        <v>-0.2492</v>
      </c>
      <c r="W195" s="32">
        <v>-0.2492</v>
      </c>
      <c r="X195" s="32">
        <v>-0.2492</v>
      </c>
      <c r="Y195" s="32" t="s">
        <v>42</v>
      </c>
      <c r="Z195" s="32">
        <v>4.0019999999999998</v>
      </c>
      <c r="AA195" s="86">
        <v>1.213598928416634E-4</v>
      </c>
      <c r="AB195" s="32">
        <v>-0.39</v>
      </c>
      <c r="AC195" s="32">
        <v>2.66</v>
      </c>
      <c r="AD195" s="32">
        <v>2.6</v>
      </c>
      <c r="AE195" s="119"/>
      <c r="AF195" s="33"/>
      <c r="AG195" s="34">
        <f t="shared" ref="AG195:AG201" si="14">AE195*10000*(AF195)*10000000000</f>
        <v>0</v>
      </c>
    </row>
    <row r="196" spans="1:45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5.75</v>
      </c>
      <c r="K196" s="32">
        <v>5.75</v>
      </c>
      <c r="L196" s="32">
        <v>5.75</v>
      </c>
      <c r="M196" s="32">
        <v>81</v>
      </c>
      <c r="N196" s="32">
        <v>81</v>
      </c>
      <c r="O196" s="32">
        <v>81</v>
      </c>
      <c r="P196" s="32">
        <v>1.4930000000000001</v>
      </c>
      <c r="Q196" s="32">
        <v>1.4930000000000001</v>
      </c>
      <c r="R196" s="32">
        <v>1.4930000000000001</v>
      </c>
      <c r="S196" s="32">
        <v>15</v>
      </c>
      <c r="T196" s="32">
        <v>15</v>
      </c>
      <c r="U196" s="32">
        <v>15</v>
      </c>
      <c r="V196" s="32">
        <v>-0.2492</v>
      </c>
      <c r="W196" s="32">
        <v>-0.2492</v>
      </c>
      <c r="X196" s="32">
        <v>-0.2492</v>
      </c>
      <c r="Y196" s="32" t="s">
        <v>43</v>
      </c>
      <c r="Z196" s="32">
        <v>2.0099999999999998</v>
      </c>
      <c r="AA196" s="86">
        <v>1.0828692705685033E-4</v>
      </c>
      <c r="AB196" s="32">
        <v>-0.217</v>
      </c>
      <c r="AC196" s="32">
        <v>3.13</v>
      </c>
      <c r="AD196" s="32">
        <v>2.89</v>
      </c>
      <c r="AE196" s="119"/>
      <c r="AF196" s="33"/>
      <c r="AG196" s="34">
        <f t="shared" si="14"/>
        <v>0</v>
      </c>
    </row>
    <row r="197" spans="1:45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5.75</v>
      </c>
      <c r="K197" s="32">
        <v>5.75</v>
      </c>
      <c r="L197" s="32">
        <v>5.75</v>
      </c>
      <c r="M197" s="32">
        <v>81</v>
      </c>
      <c r="N197" s="32">
        <v>81</v>
      </c>
      <c r="O197" s="32">
        <v>81</v>
      </c>
      <c r="P197" s="32">
        <v>1.4930000000000001</v>
      </c>
      <c r="Q197" s="32">
        <v>1.4930000000000001</v>
      </c>
      <c r="R197" s="32">
        <v>1.4930000000000001</v>
      </c>
      <c r="S197" s="32">
        <v>15</v>
      </c>
      <c r="T197" s="32">
        <v>15</v>
      </c>
      <c r="U197" s="32">
        <v>15</v>
      </c>
      <c r="V197" s="32">
        <v>-0.2492</v>
      </c>
      <c r="W197" s="32">
        <v>-0.2492</v>
      </c>
      <c r="X197" s="32">
        <v>-0.2492</v>
      </c>
      <c r="Y197" s="32" t="s">
        <v>44</v>
      </c>
      <c r="Z197" s="32">
        <v>31.998999999999999</v>
      </c>
      <c r="AA197" s="86">
        <v>1.5402755908922099E-5</v>
      </c>
      <c r="AB197" s="32">
        <v>2.1999999999999999E-2</v>
      </c>
      <c r="AC197" s="32">
        <v>2.94</v>
      </c>
      <c r="AD197" s="32">
        <v>3.46</v>
      </c>
      <c r="AE197" s="119"/>
      <c r="AF197" s="33"/>
      <c r="AG197" s="34">
        <f t="shared" si="14"/>
        <v>0</v>
      </c>
    </row>
    <row r="198" spans="1:45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5.75</v>
      </c>
      <c r="K198" s="32">
        <v>5.75</v>
      </c>
      <c r="L198" s="32">
        <v>5.75</v>
      </c>
      <c r="M198" s="32">
        <v>81</v>
      </c>
      <c r="N198" s="32">
        <v>81</v>
      </c>
      <c r="O198" s="32">
        <v>81</v>
      </c>
      <c r="P198" s="32">
        <v>1.4930000000000001</v>
      </c>
      <c r="Q198" s="32">
        <v>1.4930000000000001</v>
      </c>
      <c r="R198" s="32">
        <v>1.4930000000000001</v>
      </c>
      <c r="S198" s="32">
        <v>15</v>
      </c>
      <c r="T198" s="32">
        <v>15</v>
      </c>
      <c r="U198" s="32">
        <v>15</v>
      </c>
      <c r="V198" s="32">
        <v>-0.2492</v>
      </c>
      <c r="W198" s="32">
        <v>-0.2492</v>
      </c>
      <c r="X198" s="32">
        <v>-0.2492</v>
      </c>
      <c r="Y198" s="32" t="s">
        <v>45</v>
      </c>
      <c r="Z198" s="32">
        <v>44.01</v>
      </c>
      <c r="AA198" s="86">
        <v>8.9625087063364713E-6</v>
      </c>
      <c r="AB198" s="32">
        <v>0.22500000000000001</v>
      </c>
      <c r="AC198" s="32">
        <v>3.24</v>
      </c>
      <c r="AD198" s="32">
        <v>3.3</v>
      </c>
      <c r="AE198" s="119">
        <v>3.0499999999999998E-10</v>
      </c>
      <c r="AF198" s="33"/>
      <c r="AG198" s="34">
        <f t="shared" si="14"/>
        <v>0</v>
      </c>
    </row>
    <row r="199" spans="1:45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5.75</v>
      </c>
      <c r="K199" s="32">
        <v>5.75</v>
      </c>
      <c r="L199" s="32">
        <v>5.75</v>
      </c>
      <c r="M199" s="32">
        <v>81</v>
      </c>
      <c r="N199" s="32">
        <v>81</v>
      </c>
      <c r="O199" s="32">
        <v>81</v>
      </c>
      <c r="P199" s="32">
        <v>1.4930000000000001</v>
      </c>
      <c r="Q199" s="32">
        <v>1.4930000000000001</v>
      </c>
      <c r="R199" s="32">
        <v>1.4930000000000001</v>
      </c>
      <c r="S199" s="32">
        <v>15</v>
      </c>
      <c r="T199" s="32">
        <v>15</v>
      </c>
      <c r="U199" s="32">
        <v>15</v>
      </c>
      <c r="V199" s="32">
        <v>-0.2492</v>
      </c>
      <c r="W199" s="32">
        <v>-0.2492</v>
      </c>
      <c r="X199" s="32">
        <v>-0.2492</v>
      </c>
      <c r="Y199" s="32" t="s">
        <v>46</v>
      </c>
      <c r="Z199" s="32">
        <v>28</v>
      </c>
      <c r="AA199" s="86">
        <v>1.4859953853764374E-5</v>
      </c>
      <c r="AB199" s="32">
        <v>3.6999999999999998E-2</v>
      </c>
      <c r="AC199" s="32">
        <v>3.13</v>
      </c>
      <c r="AD199" s="32">
        <v>3.64</v>
      </c>
      <c r="AE199" s="125">
        <v>2.6400000000000002E-10</v>
      </c>
      <c r="AF199" s="33"/>
      <c r="AG199" s="34">
        <f t="shared" si="14"/>
        <v>0</v>
      </c>
      <c r="AR199" s="44"/>
      <c r="AS199" s="44"/>
    </row>
    <row r="200" spans="1:45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5.75</v>
      </c>
      <c r="K200" s="32">
        <v>5.75</v>
      </c>
      <c r="L200" s="32">
        <v>5.75</v>
      </c>
      <c r="M200" s="32">
        <v>81</v>
      </c>
      <c r="N200" s="32">
        <v>81</v>
      </c>
      <c r="O200" s="32">
        <v>81</v>
      </c>
      <c r="P200" s="32">
        <v>1.4930000000000001</v>
      </c>
      <c r="Q200" s="32">
        <v>1.4930000000000001</v>
      </c>
      <c r="R200" s="32">
        <v>1.4930000000000001</v>
      </c>
      <c r="S200" s="32">
        <v>15</v>
      </c>
      <c r="T200" s="32">
        <v>15</v>
      </c>
      <c r="U200" s="32">
        <v>15</v>
      </c>
      <c r="V200" s="32">
        <v>-0.2492</v>
      </c>
      <c r="W200" s="32">
        <v>-0.2492</v>
      </c>
      <c r="X200" s="32">
        <v>-0.2492</v>
      </c>
      <c r="Y200" s="32" t="s">
        <v>47</v>
      </c>
      <c r="Z200" s="32">
        <v>16.04</v>
      </c>
      <c r="AA200" s="86">
        <v>1.6328551327402565E-5</v>
      </c>
      <c r="AB200" s="32">
        <v>1.0999999999999999E-2</v>
      </c>
      <c r="AC200" s="32">
        <v>3.25</v>
      </c>
      <c r="AD200" s="32">
        <v>3.8</v>
      </c>
      <c r="AE200" s="125">
        <v>1.6100000000000001E-10</v>
      </c>
      <c r="AF200" s="33"/>
      <c r="AG200" s="34">
        <f t="shared" si="14"/>
        <v>0</v>
      </c>
      <c r="AP200" s="44"/>
      <c r="AQ200" s="44"/>
    </row>
    <row r="201" spans="1:45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5.75</v>
      </c>
      <c r="K201" s="32">
        <v>5.75</v>
      </c>
      <c r="L201" s="32">
        <v>5.75</v>
      </c>
      <c r="M201" s="32">
        <v>81</v>
      </c>
      <c r="N201" s="32">
        <v>81</v>
      </c>
      <c r="O201" s="32">
        <v>81</v>
      </c>
      <c r="P201" s="32">
        <v>1.4930000000000001</v>
      </c>
      <c r="Q201" s="32">
        <v>1.4930000000000001</v>
      </c>
      <c r="R201" s="32">
        <v>1.4930000000000001</v>
      </c>
      <c r="S201" s="32">
        <v>15</v>
      </c>
      <c r="T201" s="32">
        <v>15</v>
      </c>
      <c r="U201" s="32">
        <v>15</v>
      </c>
      <c r="V201" s="32">
        <v>-0.2492</v>
      </c>
      <c r="W201" s="32">
        <v>-0.2492</v>
      </c>
      <c r="X201" s="32">
        <v>-0.2492</v>
      </c>
      <c r="Y201" s="32" t="s">
        <v>48</v>
      </c>
      <c r="Z201" s="32">
        <v>28.05</v>
      </c>
      <c r="AA201" s="32">
        <v>8.597859657763983E-6</v>
      </c>
      <c r="AB201" s="32">
        <v>8.6999999999999994E-2</v>
      </c>
      <c r="AC201" s="32">
        <v>3.59</v>
      </c>
      <c r="AD201" s="32">
        <v>3.9</v>
      </c>
      <c r="AE201" s="125">
        <v>2.09E-11</v>
      </c>
      <c r="AF201" s="33"/>
      <c r="AG201" s="35">
        <f t="shared" si="14"/>
        <v>0</v>
      </c>
    </row>
    <row r="202" spans="1:45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5.75</v>
      </c>
      <c r="K202" s="32">
        <v>5.75</v>
      </c>
      <c r="L202" s="32">
        <v>5.75</v>
      </c>
      <c r="M202" s="32">
        <v>81</v>
      </c>
      <c r="N202" s="32">
        <v>81</v>
      </c>
      <c r="O202" s="32">
        <v>81</v>
      </c>
      <c r="P202" s="32">
        <v>1.4930000000000001</v>
      </c>
      <c r="Q202" s="32">
        <v>1.4930000000000001</v>
      </c>
      <c r="R202" s="32">
        <v>1.4930000000000001</v>
      </c>
      <c r="S202" s="32">
        <v>15</v>
      </c>
      <c r="T202" s="32">
        <v>15</v>
      </c>
      <c r="U202" s="32">
        <v>15</v>
      </c>
      <c r="V202" s="32">
        <v>-0.2492</v>
      </c>
      <c r="W202" s="32">
        <v>-0.2492</v>
      </c>
      <c r="X202" s="32">
        <v>-0.2492</v>
      </c>
      <c r="Y202" s="32" t="s">
        <v>49</v>
      </c>
      <c r="Z202" s="32">
        <v>30.07</v>
      </c>
      <c r="AA202" s="32">
        <v>7.4674534117532306E-6</v>
      </c>
      <c r="AB202" s="32">
        <v>9.9000000000000005E-2</v>
      </c>
      <c r="AC202" s="32">
        <v>3.72</v>
      </c>
      <c r="AD202" s="32">
        <v>4</v>
      </c>
      <c r="AE202" s="125">
        <v>3.2499999999999998E-11</v>
      </c>
      <c r="AF202" s="33"/>
      <c r="AG202" s="35">
        <f>AE202*10000*(AF202)*10000000000</f>
        <v>0</v>
      </c>
    </row>
    <row r="203" spans="1:45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5.75</v>
      </c>
      <c r="K203" s="32">
        <v>5.75</v>
      </c>
      <c r="L203" s="32">
        <v>5.75</v>
      </c>
      <c r="M203" s="32">
        <v>81</v>
      </c>
      <c r="N203" s="32">
        <v>81</v>
      </c>
      <c r="O203" s="32">
        <v>81</v>
      </c>
      <c r="P203" s="32">
        <v>1.4930000000000001</v>
      </c>
      <c r="Q203" s="32">
        <v>1.4930000000000001</v>
      </c>
      <c r="R203" s="32">
        <v>1.4930000000000001</v>
      </c>
      <c r="S203" s="32">
        <v>15</v>
      </c>
      <c r="T203" s="32">
        <v>15</v>
      </c>
      <c r="U203" s="32">
        <v>15</v>
      </c>
      <c r="V203" s="32">
        <v>-0.2492</v>
      </c>
      <c r="W203" s="32">
        <v>-0.2492</v>
      </c>
      <c r="X203" s="32">
        <v>-0.2492</v>
      </c>
      <c r="Y203" s="32" t="s">
        <v>50</v>
      </c>
      <c r="Z203" s="32">
        <v>42.08</v>
      </c>
      <c r="AA203" s="32">
        <v>4.9578486170417476E-6</v>
      </c>
      <c r="AB203" s="32">
        <v>0.14199999999999999</v>
      </c>
      <c r="AC203" s="32">
        <v>4.03</v>
      </c>
      <c r="AD203" s="32">
        <v>4.5</v>
      </c>
      <c r="AE203" s="125">
        <v>2.9299999999999998E-12</v>
      </c>
      <c r="AF203" s="33"/>
      <c r="AG203" s="35">
        <f>AE203*10000*(AF203)*10000000000</f>
        <v>0</v>
      </c>
    </row>
    <row r="204" spans="1:45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5.75</v>
      </c>
      <c r="K204" s="32">
        <v>5.75</v>
      </c>
      <c r="L204" s="32">
        <v>5.75</v>
      </c>
      <c r="M204" s="32">
        <v>81</v>
      </c>
      <c r="N204" s="32">
        <v>81</v>
      </c>
      <c r="O204" s="32">
        <v>81</v>
      </c>
      <c r="P204" s="32">
        <v>1.4930000000000001</v>
      </c>
      <c r="Q204" s="32">
        <v>1.4930000000000001</v>
      </c>
      <c r="R204" s="32">
        <v>1.4930000000000001</v>
      </c>
      <c r="S204" s="32">
        <v>15</v>
      </c>
      <c r="T204" s="32">
        <v>15</v>
      </c>
      <c r="U204" s="32">
        <v>15</v>
      </c>
      <c r="V204" s="32">
        <v>-0.2492</v>
      </c>
      <c r="W204" s="32">
        <v>-0.2492</v>
      </c>
      <c r="X204" s="32">
        <v>-0.2492</v>
      </c>
      <c r="Y204" s="32" t="s">
        <v>51</v>
      </c>
      <c r="Z204" s="32">
        <v>44.1</v>
      </c>
      <c r="AA204" s="32">
        <v>4.5187843755253608E-6</v>
      </c>
      <c r="AB204" s="32">
        <v>0.152</v>
      </c>
      <c r="AC204" s="32">
        <v>4.16</v>
      </c>
      <c r="AD204" s="32">
        <v>4.3</v>
      </c>
      <c r="AE204" s="125">
        <v>5.8600000000000003E-13</v>
      </c>
      <c r="AF204" s="33"/>
      <c r="AG204" s="35">
        <f t="shared" ref="AG204:AG212" si="15">AE204*10000*(AF204)*10000000000</f>
        <v>0</v>
      </c>
    </row>
    <row r="205" spans="1:45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5.75</v>
      </c>
      <c r="K205" s="32">
        <v>5.75</v>
      </c>
      <c r="L205" s="32">
        <v>5.75</v>
      </c>
      <c r="M205" s="32">
        <v>81</v>
      </c>
      <c r="N205" s="32">
        <v>81</v>
      </c>
      <c r="O205" s="32">
        <v>81</v>
      </c>
      <c r="P205" s="32">
        <v>1.4930000000000001</v>
      </c>
      <c r="Q205" s="32">
        <v>1.4930000000000001</v>
      </c>
      <c r="R205" s="32">
        <v>1.4930000000000001</v>
      </c>
      <c r="S205" s="32">
        <v>15</v>
      </c>
      <c r="T205" s="32">
        <v>15</v>
      </c>
      <c r="U205" s="32">
        <v>15</v>
      </c>
      <c r="V205" s="32">
        <v>-0.2492</v>
      </c>
      <c r="W205" s="32">
        <v>-0.2492</v>
      </c>
      <c r="X205" s="32">
        <v>-0.2492</v>
      </c>
      <c r="Y205" s="32" t="s">
        <v>52</v>
      </c>
      <c r="Z205" s="32">
        <v>58.12</v>
      </c>
      <c r="AA205" s="32">
        <v>2.9135357642312415E-6</v>
      </c>
      <c r="AB205" s="32">
        <v>0.2</v>
      </c>
      <c r="AC205" s="32">
        <v>4.5199999999999996</v>
      </c>
      <c r="AD205" s="32">
        <v>4.5</v>
      </c>
      <c r="AE205" s="119">
        <v>5.4000000000000002E-13</v>
      </c>
      <c r="AF205" s="33"/>
      <c r="AG205" s="35">
        <f t="shared" si="15"/>
        <v>0</v>
      </c>
    </row>
    <row r="206" spans="1:45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5.75</v>
      </c>
      <c r="K206" s="32">
        <v>5.75</v>
      </c>
      <c r="L206" s="32">
        <v>5.75</v>
      </c>
      <c r="M206" s="32">
        <v>81</v>
      </c>
      <c r="N206" s="32">
        <v>81</v>
      </c>
      <c r="O206" s="32">
        <v>81</v>
      </c>
      <c r="P206" s="32">
        <v>1.4930000000000001</v>
      </c>
      <c r="Q206" s="32">
        <v>1.4930000000000001</v>
      </c>
      <c r="R206" s="32">
        <v>1.4930000000000001</v>
      </c>
      <c r="S206" s="32">
        <v>15</v>
      </c>
      <c r="T206" s="32">
        <v>15</v>
      </c>
      <c r="U206" s="32">
        <v>15</v>
      </c>
      <c r="V206" s="32">
        <v>-0.2492</v>
      </c>
      <c r="W206" s="32">
        <v>-0.2492</v>
      </c>
      <c r="X206" s="32">
        <v>-0.2492</v>
      </c>
      <c r="Y206" s="78" t="s">
        <v>75</v>
      </c>
      <c r="Z206" s="32">
        <v>58.12</v>
      </c>
      <c r="AA206" s="32">
        <v>3.1459786150702568E-6</v>
      </c>
      <c r="AB206" s="32">
        <v>0.183</v>
      </c>
      <c r="AC206" s="32">
        <v>4.8</v>
      </c>
      <c r="AD206" s="32">
        <v>4.42</v>
      </c>
      <c r="AE206" s="119">
        <v>6.5000000000000001E-18</v>
      </c>
      <c r="AF206" s="33"/>
      <c r="AG206" s="35">
        <f t="shared" si="15"/>
        <v>0</v>
      </c>
    </row>
    <row r="207" spans="1:45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5.75</v>
      </c>
      <c r="K207" s="27">
        <v>5.75</v>
      </c>
      <c r="L207" s="27">
        <v>5.75</v>
      </c>
      <c r="M207" s="27">
        <v>81</v>
      </c>
      <c r="N207" s="27">
        <v>81</v>
      </c>
      <c r="O207" s="27">
        <v>81</v>
      </c>
      <c r="P207" s="27">
        <v>2.1</v>
      </c>
      <c r="Q207" s="27">
        <v>1.0900000000000001</v>
      </c>
      <c r="R207" s="27">
        <v>1.0900000000000001</v>
      </c>
      <c r="S207" s="27">
        <v>1</v>
      </c>
      <c r="T207" s="27">
        <v>1</v>
      </c>
      <c r="U207" s="27">
        <v>1</v>
      </c>
      <c r="V207" s="27">
        <v>-8.9999999999999993E-3</v>
      </c>
      <c r="W207" s="27">
        <v>-8.9999999999999993E-3</v>
      </c>
      <c r="X207" s="27">
        <v>-8.9999999999999993E-3</v>
      </c>
      <c r="Y207" s="27" t="s">
        <v>42</v>
      </c>
      <c r="Z207" s="27">
        <v>4.0019999999999998</v>
      </c>
      <c r="AA207" s="85">
        <v>1.213598928416634E-4</v>
      </c>
      <c r="AB207" s="27">
        <v>-0.39</v>
      </c>
      <c r="AC207" s="27">
        <v>2.66</v>
      </c>
      <c r="AD207" s="27">
        <v>2.6</v>
      </c>
      <c r="AE207" s="118"/>
      <c r="AF207" s="28"/>
      <c r="AG207" s="29">
        <f t="shared" si="15"/>
        <v>0</v>
      </c>
    </row>
    <row r="208" spans="1:45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5.75</v>
      </c>
      <c r="K208" s="27">
        <v>5.75</v>
      </c>
      <c r="L208" s="27">
        <v>5.75</v>
      </c>
      <c r="M208" s="27">
        <v>81</v>
      </c>
      <c r="N208" s="27">
        <v>81</v>
      </c>
      <c r="O208" s="27">
        <v>81</v>
      </c>
      <c r="P208" s="27">
        <v>2.1</v>
      </c>
      <c r="Q208" s="27">
        <v>1.0900000000000001</v>
      </c>
      <c r="R208" s="27">
        <v>1.0900000000000001</v>
      </c>
      <c r="S208" s="27">
        <v>1</v>
      </c>
      <c r="T208" s="27">
        <v>1</v>
      </c>
      <c r="U208" s="27">
        <v>1</v>
      </c>
      <c r="V208" s="27">
        <v>-8.9999999999999993E-3</v>
      </c>
      <c r="W208" s="27">
        <v>-8.9999999999999993E-3</v>
      </c>
      <c r="X208" s="27">
        <v>-8.9999999999999993E-3</v>
      </c>
      <c r="Y208" s="27" t="s">
        <v>43</v>
      </c>
      <c r="Z208" s="27">
        <v>2.0099999999999998</v>
      </c>
      <c r="AA208" s="85">
        <v>1.0828692705685033E-4</v>
      </c>
      <c r="AB208" s="27">
        <v>-0.217</v>
      </c>
      <c r="AC208" s="27">
        <v>3.13</v>
      </c>
      <c r="AD208" s="27">
        <v>2.89</v>
      </c>
      <c r="AE208" s="118"/>
      <c r="AF208" s="28"/>
      <c r="AG208" s="29">
        <f t="shared" si="15"/>
        <v>0</v>
      </c>
    </row>
    <row r="209" spans="1:33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5.75</v>
      </c>
      <c r="K209" s="27">
        <v>5.75</v>
      </c>
      <c r="L209" s="27">
        <v>5.75</v>
      </c>
      <c r="M209" s="27">
        <v>81</v>
      </c>
      <c r="N209" s="27">
        <v>81</v>
      </c>
      <c r="O209" s="27">
        <v>81</v>
      </c>
      <c r="P209" s="27">
        <v>2.1</v>
      </c>
      <c r="Q209" s="27">
        <v>1.0900000000000001</v>
      </c>
      <c r="R209" s="27">
        <v>1.0900000000000001</v>
      </c>
      <c r="S209" s="27">
        <v>1</v>
      </c>
      <c r="T209" s="27">
        <v>1</v>
      </c>
      <c r="U209" s="27">
        <v>1</v>
      </c>
      <c r="V209" s="27">
        <v>-8.9999999999999993E-3</v>
      </c>
      <c r="W209" s="27">
        <v>-8.9999999999999993E-3</v>
      </c>
      <c r="X209" s="27">
        <v>-8.9999999999999993E-3</v>
      </c>
      <c r="Y209" s="27" t="s">
        <v>44</v>
      </c>
      <c r="Z209" s="27">
        <v>31.998999999999999</v>
      </c>
      <c r="AA209" s="85">
        <v>1.5402755908922099E-5</v>
      </c>
      <c r="AB209" s="27">
        <v>2.1999999999999999E-2</v>
      </c>
      <c r="AC209" s="27">
        <v>2.94</v>
      </c>
      <c r="AD209" s="27">
        <v>3.46</v>
      </c>
      <c r="AE209" s="118">
        <v>4.2999999999999996E-9</v>
      </c>
      <c r="AF209" s="28"/>
      <c r="AG209" s="29">
        <f t="shared" si="15"/>
        <v>0</v>
      </c>
    </row>
    <row r="210" spans="1:33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5.75</v>
      </c>
      <c r="K210" s="27">
        <v>5.75</v>
      </c>
      <c r="L210" s="27">
        <v>5.75</v>
      </c>
      <c r="M210" s="27">
        <v>81</v>
      </c>
      <c r="N210" s="27">
        <v>81</v>
      </c>
      <c r="O210" s="27">
        <v>81</v>
      </c>
      <c r="P210" s="27">
        <v>2.1</v>
      </c>
      <c r="Q210" s="27">
        <v>1.0900000000000001</v>
      </c>
      <c r="R210" s="27">
        <v>1.0900000000000001</v>
      </c>
      <c r="S210" s="27">
        <v>1</v>
      </c>
      <c r="T210" s="27">
        <v>1</v>
      </c>
      <c r="U210" s="27">
        <v>1</v>
      </c>
      <c r="V210" s="27">
        <v>-8.9999999999999993E-3</v>
      </c>
      <c r="W210" s="27">
        <v>-8.9999999999999993E-3</v>
      </c>
      <c r="X210" s="27">
        <v>-8.9999999999999993E-3</v>
      </c>
      <c r="Y210" s="27" t="s">
        <v>45</v>
      </c>
      <c r="Z210" s="27">
        <v>44.01</v>
      </c>
      <c r="AA210" s="85">
        <v>8.9625087063364713E-6</v>
      </c>
      <c r="AB210" s="27">
        <v>0.22500000000000001</v>
      </c>
      <c r="AC210" s="27">
        <v>3.24</v>
      </c>
      <c r="AD210" s="27">
        <v>3.3</v>
      </c>
      <c r="AE210" s="118">
        <v>1.5E-9</v>
      </c>
      <c r="AF210" s="28"/>
      <c r="AG210" s="29">
        <f t="shared" si="15"/>
        <v>0</v>
      </c>
    </row>
    <row r="211" spans="1:33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5.75</v>
      </c>
      <c r="K211" s="27">
        <v>5.75</v>
      </c>
      <c r="L211" s="27">
        <v>5.75</v>
      </c>
      <c r="M211" s="27">
        <v>81</v>
      </c>
      <c r="N211" s="27">
        <v>81</v>
      </c>
      <c r="O211" s="27">
        <v>81</v>
      </c>
      <c r="P211" s="27">
        <v>2.1</v>
      </c>
      <c r="Q211" s="27">
        <v>1.0900000000000001</v>
      </c>
      <c r="R211" s="27">
        <v>1.0900000000000001</v>
      </c>
      <c r="S211" s="27">
        <v>1</v>
      </c>
      <c r="T211" s="27">
        <v>1</v>
      </c>
      <c r="U211" s="27">
        <v>1</v>
      </c>
      <c r="V211" s="27">
        <v>-8.9999999999999993E-3</v>
      </c>
      <c r="W211" s="27">
        <v>-8.9999999999999993E-3</v>
      </c>
      <c r="X211" s="27">
        <v>-8.9999999999999993E-3</v>
      </c>
      <c r="Y211" s="27" t="s">
        <v>46</v>
      </c>
      <c r="Z211" s="27">
        <v>28</v>
      </c>
      <c r="AA211" s="85">
        <v>1.4859953853764374E-5</v>
      </c>
      <c r="AB211" s="27">
        <v>3.6999999999999998E-2</v>
      </c>
      <c r="AC211" s="27">
        <v>3.13</v>
      </c>
      <c r="AD211" s="27">
        <v>3.64</v>
      </c>
      <c r="AE211" s="126">
        <v>1.3999999999999999E-9</v>
      </c>
      <c r="AF211" s="28"/>
      <c r="AG211" s="29">
        <f t="shared" si="15"/>
        <v>0</v>
      </c>
    </row>
    <row r="212" spans="1:33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5.75</v>
      </c>
      <c r="K212" s="27">
        <v>5.75</v>
      </c>
      <c r="L212" s="27">
        <v>5.75</v>
      </c>
      <c r="M212" s="27">
        <v>81</v>
      </c>
      <c r="N212" s="27">
        <v>81</v>
      </c>
      <c r="O212" s="27">
        <v>81</v>
      </c>
      <c r="P212" s="27">
        <v>2.1</v>
      </c>
      <c r="Q212" s="27">
        <v>1.0900000000000001</v>
      </c>
      <c r="R212" s="27">
        <v>1.0900000000000001</v>
      </c>
      <c r="S212" s="27">
        <v>1</v>
      </c>
      <c r="T212" s="27">
        <v>1</v>
      </c>
      <c r="U212" s="27">
        <v>1</v>
      </c>
      <c r="V212" s="27">
        <v>-8.9999999999999993E-3</v>
      </c>
      <c r="W212" s="27">
        <v>-8.9999999999999993E-3</v>
      </c>
      <c r="X212" s="27">
        <v>-8.9999999999999993E-3</v>
      </c>
      <c r="Y212" s="27" t="s">
        <v>47</v>
      </c>
      <c r="Z212" s="27">
        <v>16.04</v>
      </c>
      <c r="AA212" s="85">
        <v>1.6328551327402565E-5</v>
      </c>
      <c r="AB212" s="27">
        <v>1.0999999999999999E-2</v>
      </c>
      <c r="AC212" s="27">
        <v>3.25</v>
      </c>
      <c r="AD212" s="27">
        <v>3.8</v>
      </c>
      <c r="AE212" s="126">
        <v>7.79E-10</v>
      </c>
      <c r="AF212" s="28"/>
      <c r="AG212" s="29">
        <f t="shared" si="15"/>
        <v>0</v>
      </c>
    </row>
    <row r="213" spans="1:33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5.75</v>
      </c>
      <c r="K213" s="27">
        <v>5.75</v>
      </c>
      <c r="L213" s="27">
        <v>5.75</v>
      </c>
      <c r="M213" s="27">
        <v>81</v>
      </c>
      <c r="N213" s="27">
        <v>81</v>
      </c>
      <c r="O213" s="27">
        <v>81</v>
      </c>
      <c r="P213" s="27">
        <v>2.1</v>
      </c>
      <c r="Q213" s="27">
        <v>1.0900000000000001</v>
      </c>
      <c r="R213" s="27">
        <v>1.0900000000000001</v>
      </c>
      <c r="S213" s="27">
        <v>1</v>
      </c>
      <c r="T213" s="27">
        <v>1</v>
      </c>
      <c r="U213" s="27">
        <v>1</v>
      </c>
      <c r="V213" s="27">
        <v>-8.9999999999999993E-3</v>
      </c>
      <c r="W213" s="27">
        <v>-8.9999999999999993E-3</v>
      </c>
      <c r="X213" s="27">
        <v>-8.9999999999999993E-3</v>
      </c>
      <c r="Y213" s="27" t="s">
        <v>48</v>
      </c>
      <c r="Z213" s="27">
        <v>28.05</v>
      </c>
      <c r="AA213" s="27">
        <v>8.597859657763983E-6</v>
      </c>
      <c r="AB213" s="27">
        <v>8.6999999999999994E-2</v>
      </c>
      <c r="AC213" s="27">
        <v>3.59</v>
      </c>
      <c r="AD213" s="27">
        <v>3.9</v>
      </c>
      <c r="AE213" s="126">
        <v>2.4800000000000002E-10</v>
      </c>
      <c r="AF213" s="28"/>
      <c r="AG213" s="30">
        <f>AE213*10000*(AF213)*10000000000</f>
        <v>0</v>
      </c>
    </row>
    <row r="214" spans="1:33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5.75</v>
      </c>
      <c r="K214" s="27">
        <v>5.75</v>
      </c>
      <c r="L214" s="27">
        <v>5.75</v>
      </c>
      <c r="M214" s="27">
        <v>81</v>
      </c>
      <c r="N214" s="27">
        <v>81</v>
      </c>
      <c r="O214" s="27">
        <v>81</v>
      </c>
      <c r="P214" s="27">
        <v>2.1</v>
      </c>
      <c r="Q214" s="27">
        <v>1.0900000000000001</v>
      </c>
      <c r="R214" s="27">
        <v>1.0900000000000001</v>
      </c>
      <c r="S214" s="27">
        <v>1</v>
      </c>
      <c r="T214" s="27">
        <v>1</v>
      </c>
      <c r="U214" s="27">
        <v>1</v>
      </c>
      <c r="V214" s="27">
        <v>-8.9999999999999993E-3</v>
      </c>
      <c r="W214" s="27">
        <v>-8.9999999999999993E-3</v>
      </c>
      <c r="X214" s="27">
        <v>-8.9999999999999993E-3</v>
      </c>
      <c r="Y214" s="27" t="s">
        <v>49</v>
      </c>
      <c r="Z214" s="27">
        <v>30.07</v>
      </c>
      <c r="AA214" s="27">
        <v>7.4674534117532306E-6</v>
      </c>
      <c r="AB214" s="27">
        <v>9.9000000000000005E-2</v>
      </c>
      <c r="AC214" s="27">
        <v>3.72</v>
      </c>
      <c r="AD214" s="27">
        <v>4</v>
      </c>
      <c r="AE214" s="126">
        <v>9.8999999999999994E-11</v>
      </c>
      <c r="AF214" s="28"/>
      <c r="AG214" s="30">
        <f>AE214*10000*(AF214)*10000000000</f>
        <v>0</v>
      </c>
    </row>
    <row r="215" spans="1:33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5.75</v>
      </c>
      <c r="K215" s="27">
        <v>5.75</v>
      </c>
      <c r="L215" s="27">
        <v>5.75</v>
      </c>
      <c r="M215" s="27">
        <v>81</v>
      </c>
      <c r="N215" s="27">
        <v>81</v>
      </c>
      <c r="O215" s="27">
        <v>81</v>
      </c>
      <c r="P215" s="27">
        <v>2.1</v>
      </c>
      <c r="Q215" s="27">
        <v>1.0900000000000001</v>
      </c>
      <c r="R215" s="27">
        <v>1.0900000000000001</v>
      </c>
      <c r="S215" s="27">
        <v>1</v>
      </c>
      <c r="T215" s="27">
        <v>1</v>
      </c>
      <c r="U215" s="27">
        <v>1</v>
      </c>
      <c r="V215" s="27">
        <v>-8.9999999999999993E-3</v>
      </c>
      <c r="W215" s="27">
        <v>-8.9999999999999993E-3</v>
      </c>
      <c r="X215" s="27">
        <v>-8.9999999999999993E-3</v>
      </c>
      <c r="Y215" s="27" t="s">
        <v>50</v>
      </c>
      <c r="Z215" s="27">
        <v>42.08</v>
      </c>
      <c r="AA215" s="27">
        <v>4.9578486170417476E-6</v>
      </c>
      <c r="AB215" s="27">
        <v>0.14199999999999999</v>
      </c>
      <c r="AC215" s="27">
        <v>4.03</v>
      </c>
      <c r="AD215" s="27">
        <v>4.5</v>
      </c>
      <c r="AE215" s="126">
        <v>4.6999999999999999E-11</v>
      </c>
      <c r="AF215" s="28"/>
      <c r="AG215" s="30">
        <f t="shared" ref="AG215:AG225" si="16">AE215*10000*(AF215)*10000000000</f>
        <v>0</v>
      </c>
    </row>
    <row r="216" spans="1:33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5.75</v>
      </c>
      <c r="K216" s="27">
        <v>5.75</v>
      </c>
      <c r="L216" s="27">
        <v>5.75</v>
      </c>
      <c r="M216" s="27">
        <v>81</v>
      </c>
      <c r="N216" s="27">
        <v>81</v>
      </c>
      <c r="O216" s="27">
        <v>81</v>
      </c>
      <c r="P216" s="27">
        <v>2.1</v>
      </c>
      <c r="Q216" s="27">
        <v>1.0900000000000001</v>
      </c>
      <c r="R216" s="27">
        <v>1.0900000000000001</v>
      </c>
      <c r="S216" s="27">
        <v>1</v>
      </c>
      <c r="T216" s="27">
        <v>1</v>
      </c>
      <c r="U216" s="27">
        <v>1</v>
      </c>
      <c r="V216" s="27">
        <v>-8.9999999999999993E-3</v>
      </c>
      <c r="W216" s="27">
        <v>-8.9999999999999993E-3</v>
      </c>
      <c r="X216" s="27">
        <v>-8.9999999999999993E-3</v>
      </c>
      <c r="Y216" s="27" t="s">
        <v>51</v>
      </c>
      <c r="Z216" s="27">
        <v>44.1</v>
      </c>
      <c r="AA216" s="27">
        <v>4.5187843755253608E-6</v>
      </c>
      <c r="AB216" s="27">
        <v>0.152</v>
      </c>
      <c r="AC216" s="27">
        <v>4.16</v>
      </c>
      <c r="AD216" s="27">
        <v>4.3</v>
      </c>
      <c r="AE216" s="126">
        <v>1.4000000000000001E-12</v>
      </c>
      <c r="AF216" s="28"/>
      <c r="AG216" s="30">
        <f t="shared" si="16"/>
        <v>0</v>
      </c>
    </row>
    <row r="217" spans="1:33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5.75</v>
      </c>
      <c r="K217" s="27">
        <v>5.75</v>
      </c>
      <c r="L217" s="27">
        <v>5.75</v>
      </c>
      <c r="M217" s="27">
        <v>81</v>
      </c>
      <c r="N217" s="27">
        <v>81</v>
      </c>
      <c r="O217" s="27">
        <v>81</v>
      </c>
      <c r="P217" s="27">
        <v>2.1</v>
      </c>
      <c r="Q217" s="27">
        <v>1.0900000000000001</v>
      </c>
      <c r="R217" s="27">
        <v>1.0900000000000001</v>
      </c>
      <c r="S217" s="27">
        <v>1</v>
      </c>
      <c r="T217" s="27">
        <v>1</v>
      </c>
      <c r="U217" s="27">
        <v>1</v>
      </c>
      <c r="V217" s="27">
        <v>-8.9999999999999993E-3</v>
      </c>
      <c r="W217" s="27">
        <v>-8.9999999999999993E-3</v>
      </c>
      <c r="X217" s="27">
        <v>-8.9999999999999993E-3</v>
      </c>
      <c r="Y217" s="27" t="s">
        <v>52</v>
      </c>
      <c r="Z217" s="27">
        <v>58.12</v>
      </c>
      <c r="AA217" s="27">
        <v>2.9135357642312415E-6</v>
      </c>
      <c r="AB217" s="27">
        <v>0.2</v>
      </c>
      <c r="AC217" s="27">
        <v>4.5199999999999996</v>
      </c>
      <c r="AD217" s="27">
        <v>4.5</v>
      </c>
      <c r="AE217" s="118">
        <v>6.0000000000000003E-12</v>
      </c>
      <c r="AF217" s="28"/>
      <c r="AG217" s="30">
        <f t="shared" si="16"/>
        <v>0</v>
      </c>
    </row>
    <row r="218" spans="1:33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5.75</v>
      </c>
      <c r="K218" s="27">
        <v>5.75</v>
      </c>
      <c r="L218" s="27">
        <v>5.75</v>
      </c>
      <c r="M218" s="27">
        <v>81</v>
      </c>
      <c r="N218" s="27">
        <v>81</v>
      </c>
      <c r="O218" s="27">
        <v>81</v>
      </c>
      <c r="P218" s="27">
        <v>2.1</v>
      </c>
      <c r="Q218" s="27">
        <v>1.0900000000000001</v>
      </c>
      <c r="R218" s="27">
        <v>1.0900000000000001</v>
      </c>
      <c r="S218" s="27">
        <v>1</v>
      </c>
      <c r="T218" s="27">
        <v>1</v>
      </c>
      <c r="U218" s="27">
        <v>1</v>
      </c>
      <c r="V218" s="27">
        <v>-8.9999999999999993E-3</v>
      </c>
      <c r="W218" s="27">
        <v>-8.9999999999999993E-3</v>
      </c>
      <c r="X218" s="27">
        <v>-8.9999999999999993E-3</v>
      </c>
      <c r="Y218" s="27" t="s">
        <v>58</v>
      </c>
      <c r="Z218" s="27">
        <v>58.12</v>
      </c>
      <c r="AA218" s="85">
        <v>3.1E-6</v>
      </c>
      <c r="AB218" s="27">
        <v>0.183</v>
      </c>
      <c r="AC218" s="27">
        <v>4.8</v>
      </c>
      <c r="AD218" s="27">
        <v>4.42</v>
      </c>
      <c r="AE218" s="118">
        <v>2.31E-20</v>
      </c>
      <c r="AF218" s="28"/>
      <c r="AG218" s="30">
        <f t="shared" si="16"/>
        <v>0</v>
      </c>
    </row>
    <row r="219" spans="1:33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5.75</v>
      </c>
      <c r="K219" s="32">
        <v>5.75</v>
      </c>
      <c r="L219" s="32">
        <v>5.75</v>
      </c>
      <c r="M219" s="32">
        <v>81</v>
      </c>
      <c r="N219" s="32">
        <v>81</v>
      </c>
      <c r="O219" s="32">
        <v>81</v>
      </c>
      <c r="P219" s="32">
        <v>1.4930000000000001</v>
      </c>
      <c r="Q219" s="32">
        <v>1.4930000000000001</v>
      </c>
      <c r="R219" s="32">
        <v>1.4930000000000001</v>
      </c>
      <c r="S219" s="32">
        <v>15</v>
      </c>
      <c r="T219" s="32">
        <v>15</v>
      </c>
      <c r="U219" s="32">
        <v>15</v>
      </c>
      <c r="V219" s="32">
        <v>-0.24179999999999999</v>
      </c>
      <c r="W219" s="32">
        <v>-0.24179999999999999</v>
      </c>
      <c r="X219" s="32">
        <v>-0.24179999999999999</v>
      </c>
      <c r="Y219" s="32" t="s">
        <v>42</v>
      </c>
      <c r="Z219" s="32">
        <v>4.0019999999999998</v>
      </c>
      <c r="AA219" s="86">
        <v>1.213598928416634E-4</v>
      </c>
      <c r="AB219" s="32">
        <v>-0.39</v>
      </c>
      <c r="AC219" s="32">
        <v>2.66</v>
      </c>
      <c r="AD219" s="32">
        <v>2.6</v>
      </c>
      <c r="AE219" s="119"/>
      <c r="AF219" s="33"/>
      <c r="AG219" s="34">
        <f t="shared" si="16"/>
        <v>0</v>
      </c>
    </row>
    <row r="220" spans="1:33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5.75</v>
      </c>
      <c r="K220" s="32">
        <v>5.75</v>
      </c>
      <c r="L220" s="32">
        <v>5.75</v>
      </c>
      <c r="M220" s="32">
        <v>81</v>
      </c>
      <c r="N220" s="32">
        <v>81</v>
      </c>
      <c r="O220" s="32">
        <v>81</v>
      </c>
      <c r="P220" s="32">
        <v>1.4930000000000001</v>
      </c>
      <c r="Q220" s="32">
        <v>1.4930000000000001</v>
      </c>
      <c r="R220" s="32">
        <v>1.4930000000000001</v>
      </c>
      <c r="S220" s="32">
        <v>15</v>
      </c>
      <c r="T220" s="32">
        <v>15</v>
      </c>
      <c r="U220" s="32">
        <v>15</v>
      </c>
      <c r="V220" s="32">
        <v>-0.24179999999999999</v>
      </c>
      <c r="W220" s="32">
        <v>-0.24179999999999999</v>
      </c>
      <c r="X220" s="32">
        <v>-0.24179999999999999</v>
      </c>
      <c r="Y220" s="32" t="s">
        <v>43</v>
      </c>
      <c r="Z220" s="32">
        <v>2.0099999999999998</v>
      </c>
      <c r="AA220" s="86">
        <v>1.0828692705685033E-4</v>
      </c>
      <c r="AB220" s="32">
        <v>-0.217</v>
      </c>
      <c r="AC220" s="32">
        <v>3.13</v>
      </c>
      <c r="AD220" s="32">
        <v>2.89</v>
      </c>
      <c r="AE220" s="119"/>
      <c r="AF220" s="33"/>
      <c r="AG220" s="34">
        <f t="shared" si="16"/>
        <v>0</v>
      </c>
    </row>
    <row r="221" spans="1:33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5.75</v>
      </c>
      <c r="K221" s="32">
        <v>5.75</v>
      </c>
      <c r="L221" s="32">
        <v>5.75</v>
      </c>
      <c r="M221" s="32">
        <v>81</v>
      </c>
      <c r="N221" s="32">
        <v>81</v>
      </c>
      <c r="O221" s="32">
        <v>81</v>
      </c>
      <c r="P221" s="32">
        <v>1.4930000000000001</v>
      </c>
      <c r="Q221" s="32">
        <v>1.4930000000000001</v>
      </c>
      <c r="R221" s="32">
        <v>1.4930000000000001</v>
      </c>
      <c r="S221" s="32">
        <v>15</v>
      </c>
      <c r="T221" s="32">
        <v>15</v>
      </c>
      <c r="U221" s="32">
        <v>15</v>
      </c>
      <c r="V221" s="32">
        <v>-0.24179999999999999</v>
      </c>
      <c r="W221" s="32">
        <v>-0.24179999999999999</v>
      </c>
      <c r="X221" s="32">
        <v>-0.24179999999999999</v>
      </c>
      <c r="Y221" s="32" t="s">
        <v>44</v>
      </c>
      <c r="Z221" s="32">
        <v>31.998999999999999</v>
      </c>
      <c r="AA221" s="86">
        <v>1.5402755908922099E-5</v>
      </c>
      <c r="AB221" s="32">
        <v>2.1999999999999999E-2</v>
      </c>
      <c r="AC221" s="32">
        <v>2.94</v>
      </c>
      <c r="AD221" s="32">
        <v>3.46</v>
      </c>
      <c r="AE221" s="119"/>
      <c r="AF221" s="33"/>
      <c r="AG221" s="34">
        <f t="shared" si="16"/>
        <v>0</v>
      </c>
    </row>
    <row r="222" spans="1:33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5.75</v>
      </c>
      <c r="K222" s="32">
        <v>5.75</v>
      </c>
      <c r="L222" s="32">
        <v>5.75</v>
      </c>
      <c r="M222" s="32">
        <v>81</v>
      </c>
      <c r="N222" s="32">
        <v>81</v>
      </c>
      <c r="O222" s="32">
        <v>81</v>
      </c>
      <c r="P222" s="32">
        <v>1.4930000000000001</v>
      </c>
      <c r="Q222" s="32">
        <v>1.4930000000000001</v>
      </c>
      <c r="R222" s="32">
        <v>1.4930000000000001</v>
      </c>
      <c r="S222" s="32">
        <v>15</v>
      </c>
      <c r="T222" s="32">
        <v>15</v>
      </c>
      <c r="U222" s="32">
        <v>15</v>
      </c>
      <c r="V222" s="32">
        <v>-0.24179999999999999</v>
      </c>
      <c r="W222" s="32">
        <v>-0.24179999999999999</v>
      </c>
      <c r="X222" s="32">
        <v>-0.24179999999999999</v>
      </c>
      <c r="Y222" s="32" t="s">
        <v>45</v>
      </c>
      <c r="Z222" s="32">
        <v>44.01</v>
      </c>
      <c r="AA222" s="86">
        <v>8.9625087063364713E-6</v>
      </c>
      <c r="AB222" s="32">
        <v>0.22500000000000001</v>
      </c>
      <c r="AC222" s="32">
        <v>3.24</v>
      </c>
      <c r="AD222" s="32">
        <v>3.3</v>
      </c>
      <c r="AE222" s="119">
        <v>1.0000000000000001E-9</v>
      </c>
      <c r="AF222" s="33"/>
      <c r="AG222" s="34">
        <f t="shared" si="16"/>
        <v>0</v>
      </c>
    </row>
    <row r="223" spans="1:33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5.75</v>
      </c>
      <c r="K223" s="32">
        <v>5.75</v>
      </c>
      <c r="L223" s="32">
        <v>5.75</v>
      </c>
      <c r="M223" s="32">
        <v>81</v>
      </c>
      <c r="N223" s="32">
        <v>81</v>
      </c>
      <c r="O223" s="32">
        <v>81</v>
      </c>
      <c r="P223" s="32">
        <v>1.4930000000000001</v>
      </c>
      <c r="Q223" s="32">
        <v>1.4930000000000001</v>
      </c>
      <c r="R223" s="32">
        <v>1.4930000000000001</v>
      </c>
      <c r="S223" s="32">
        <v>15</v>
      </c>
      <c r="T223" s="32">
        <v>15</v>
      </c>
      <c r="U223" s="32">
        <v>15</v>
      </c>
      <c r="V223" s="32">
        <v>-0.24179999999999999</v>
      </c>
      <c r="W223" s="32">
        <v>-0.24179999999999999</v>
      </c>
      <c r="X223" s="32">
        <v>-0.24179999999999999</v>
      </c>
      <c r="Y223" s="32" t="s">
        <v>46</v>
      </c>
      <c r="Z223" s="32">
        <v>28</v>
      </c>
      <c r="AA223" s="86">
        <v>1.4859953853764374E-5</v>
      </c>
      <c r="AB223" s="32">
        <v>3.6999999999999998E-2</v>
      </c>
      <c r="AC223" s="32">
        <v>3.13</v>
      </c>
      <c r="AD223" s="32">
        <v>3.64</v>
      </c>
      <c r="AE223" s="125">
        <v>1.1100000000000001E-9</v>
      </c>
      <c r="AF223" s="33"/>
      <c r="AG223" s="34">
        <f t="shared" si="16"/>
        <v>0</v>
      </c>
    </row>
    <row r="224" spans="1:33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5.75</v>
      </c>
      <c r="K224" s="32">
        <v>5.75</v>
      </c>
      <c r="L224" s="32">
        <v>5.75</v>
      </c>
      <c r="M224" s="32">
        <v>81</v>
      </c>
      <c r="N224" s="32">
        <v>81</v>
      </c>
      <c r="O224" s="32">
        <v>81</v>
      </c>
      <c r="P224" s="32">
        <v>1.4930000000000001</v>
      </c>
      <c r="Q224" s="32">
        <v>1.4930000000000001</v>
      </c>
      <c r="R224" s="32">
        <v>1.4930000000000001</v>
      </c>
      <c r="S224" s="32">
        <v>15</v>
      </c>
      <c r="T224" s="32">
        <v>15</v>
      </c>
      <c r="U224" s="32">
        <v>15</v>
      </c>
      <c r="V224" s="32">
        <v>-0.24179999999999999</v>
      </c>
      <c r="W224" s="32">
        <v>-0.24179999999999999</v>
      </c>
      <c r="X224" s="32">
        <v>-0.24179999999999999</v>
      </c>
      <c r="Y224" s="32" t="s">
        <v>47</v>
      </c>
      <c r="Z224" s="32">
        <v>16.04</v>
      </c>
      <c r="AA224" s="86">
        <v>1.6328551327402565E-5</v>
      </c>
      <c r="AB224" s="32">
        <v>1.0999999999999999E-2</v>
      </c>
      <c r="AC224" s="32">
        <v>3.25</v>
      </c>
      <c r="AD224" s="32">
        <v>3.8</v>
      </c>
      <c r="AE224" s="125">
        <v>1.0000000000000001E-9</v>
      </c>
      <c r="AF224" s="33"/>
      <c r="AG224" s="34">
        <f t="shared" si="16"/>
        <v>0</v>
      </c>
    </row>
    <row r="225" spans="1:33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5.75</v>
      </c>
      <c r="K225" s="32">
        <v>5.75</v>
      </c>
      <c r="L225" s="32">
        <v>5.75</v>
      </c>
      <c r="M225" s="32">
        <v>81</v>
      </c>
      <c r="N225" s="32">
        <v>81</v>
      </c>
      <c r="O225" s="32">
        <v>81</v>
      </c>
      <c r="P225" s="32">
        <v>1.4930000000000001</v>
      </c>
      <c r="Q225" s="32">
        <v>1.4930000000000001</v>
      </c>
      <c r="R225" s="32">
        <v>1.4930000000000001</v>
      </c>
      <c r="S225" s="32">
        <v>15</v>
      </c>
      <c r="T225" s="32">
        <v>15</v>
      </c>
      <c r="U225" s="32">
        <v>15</v>
      </c>
      <c r="V225" s="32">
        <v>-0.24179999999999999</v>
      </c>
      <c r="W225" s="32">
        <v>-0.24179999999999999</v>
      </c>
      <c r="X225" s="32">
        <v>-0.24179999999999999</v>
      </c>
      <c r="Y225" s="32" t="s">
        <v>48</v>
      </c>
      <c r="Z225" s="32">
        <v>28.05</v>
      </c>
      <c r="AA225" s="32">
        <v>8.597859657763983E-6</v>
      </c>
      <c r="AB225" s="32">
        <v>8.6999999999999994E-2</v>
      </c>
      <c r="AC225" s="32">
        <v>3.59</v>
      </c>
      <c r="AD225" s="32">
        <v>3.9</v>
      </c>
      <c r="AE225" s="125">
        <v>6.3399999999999998E-10</v>
      </c>
      <c r="AF225" s="33"/>
      <c r="AG225" s="35">
        <f t="shared" si="16"/>
        <v>0</v>
      </c>
    </row>
    <row r="226" spans="1:33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5.75</v>
      </c>
      <c r="K226" s="32">
        <v>5.75</v>
      </c>
      <c r="L226" s="32">
        <v>5.75</v>
      </c>
      <c r="M226" s="32">
        <v>81</v>
      </c>
      <c r="N226" s="32">
        <v>81</v>
      </c>
      <c r="O226" s="32">
        <v>81</v>
      </c>
      <c r="P226" s="32">
        <v>1.4930000000000001</v>
      </c>
      <c r="Q226" s="32">
        <v>1.4930000000000001</v>
      </c>
      <c r="R226" s="32">
        <v>1.4930000000000001</v>
      </c>
      <c r="S226" s="32">
        <v>15</v>
      </c>
      <c r="T226" s="32">
        <v>15</v>
      </c>
      <c r="U226" s="32">
        <v>15</v>
      </c>
      <c r="V226" s="32">
        <v>-0.24179999999999999</v>
      </c>
      <c r="W226" s="32">
        <v>-0.24179999999999999</v>
      </c>
      <c r="X226" s="32">
        <v>-0.24179999999999999</v>
      </c>
      <c r="Y226" s="32" t="s">
        <v>49</v>
      </c>
      <c r="Z226" s="32">
        <v>30.07</v>
      </c>
      <c r="AA226" s="32">
        <v>7.4674534117532306E-6</v>
      </c>
      <c r="AB226" s="32">
        <v>9.9000000000000005E-2</v>
      </c>
      <c r="AC226" s="32">
        <v>3.72</v>
      </c>
      <c r="AD226" s="32">
        <v>4</v>
      </c>
      <c r="AE226" s="125">
        <v>3.7999999999999998E-10</v>
      </c>
      <c r="AF226" s="33"/>
      <c r="AG226" s="35">
        <f>AE226*10000*(AF226)*10000000000</f>
        <v>0</v>
      </c>
    </row>
    <row r="227" spans="1:33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5.75</v>
      </c>
      <c r="K227" s="32">
        <v>5.75</v>
      </c>
      <c r="L227" s="32">
        <v>5.75</v>
      </c>
      <c r="M227" s="32">
        <v>81</v>
      </c>
      <c r="N227" s="32">
        <v>81</v>
      </c>
      <c r="O227" s="32">
        <v>81</v>
      </c>
      <c r="P227" s="32">
        <v>1.4930000000000001</v>
      </c>
      <c r="Q227" s="32">
        <v>1.4930000000000001</v>
      </c>
      <c r="R227" s="32">
        <v>1.4930000000000001</v>
      </c>
      <c r="S227" s="32">
        <v>15</v>
      </c>
      <c r="T227" s="32">
        <v>15</v>
      </c>
      <c r="U227" s="32">
        <v>15</v>
      </c>
      <c r="V227" s="32">
        <v>-0.24179999999999999</v>
      </c>
      <c r="W227" s="32">
        <v>-0.24179999999999999</v>
      </c>
      <c r="X227" s="32">
        <v>-0.24179999999999999</v>
      </c>
      <c r="Y227" s="32" t="s">
        <v>50</v>
      </c>
      <c r="Z227" s="32">
        <v>42.08</v>
      </c>
      <c r="AA227" s="32">
        <v>4.9578486170417476E-6</v>
      </c>
      <c r="AB227" s="32">
        <v>0.14199999999999999</v>
      </c>
      <c r="AC227" s="32">
        <v>4.03</v>
      </c>
      <c r="AD227" s="32">
        <v>4.5</v>
      </c>
      <c r="AE227" s="125">
        <v>5.3399999999999998E-11</v>
      </c>
      <c r="AF227" s="33"/>
      <c r="AG227" s="35">
        <f>AE227*10000*(AF227)*10000000000</f>
        <v>0</v>
      </c>
    </row>
    <row r="228" spans="1:33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5.75</v>
      </c>
      <c r="K228" s="32">
        <v>5.75</v>
      </c>
      <c r="L228" s="32">
        <v>5.75</v>
      </c>
      <c r="M228" s="32">
        <v>81</v>
      </c>
      <c r="N228" s="32">
        <v>81</v>
      </c>
      <c r="O228" s="32">
        <v>81</v>
      </c>
      <c r="P228" s="32">
        <v>1.4930000000000001</v>
      </c>
      <c r="Q228" s="32">
        <v>1.4930000000000001</v>
      </c>
      <c r="R228" s="32">
        <v>1.4930000000000001</v>
      </c>
      <c r="S228" s="32">
        <v>15</v>
      </c>
      <c r="T228" s="32">
        <v>15</v>
      </c>
      <c r="U228" s="32">
        <v>15</v>
      </c>
      <c r="V228" s="32">
        <v>-0.24179999999999999</v>
      </c>
      <c r="W228" s="32">
        <v>-0.24179999999999999</v>
      </c>
      <c r="X228" s="32">
        <v>-0.24179999999999999</v>
      </c>
      <c r="Y228" s="32" t="s">
        <v>51</v>
      </c>
      <c r="Z228" s="32">
        <v>44.1</v>
      </c>
      <c r="AA228" s="32">
        <v>4.5187843755253608E-6</v>
      </c>
      <c r="AB228" s="32">
        <v>0.152</v>
      </c>
      <c r="AC228" s="32">
        <v>4.16</v>
      </c>
      <c r="AD228" s="32">
        <v>4.3</v>
      </c>
      <c r="AE228" s="125">
        <v>3.1000000000000001E-12</v>
      </c>
      <c r="AF228" s="33"/>
      <c r="AG228" s="35">
        <f t="shared" ref="AG228:AG241" si="17">AE228*10000*(AF228)*10000000000</f>
        <v>0</v>
      </c>
    </row>
    <row r="229" spans="1:33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5.75</v>
      </c>
      <c r="K229" s="32">
        <v>5.75</v>
      </c>
      <c r="L229" s="32">
        <v>5.75</v>
      </c>
      <c r="M229" s="32">
        <v>81</v>
      </c>
      <c r="N229" s="32">
        <v>81</v>
      </c>
      <c r="O229" s="32">
        <v>81</v>
      </c>
      <c r="P229" s="32">
        <v>1.4930000000000001</v>
      </c>
      <c r="Q229" s="32">
        <v>1.4930000000000001</v>
      </c>
      <c r="R229" s="32">
        <v>1.4930000000000001</v>
      </c>
      <c r="S229" s="32">
        <v>15</v>
      </c>
      <c r="T229" s="32">
        <v>15</v>
      </c>
      <c r="U229" s="32">
        <v>15</v>
      </c>
      <c r="V229" s="32">
        <v>-0.24179999999999999</v>
      </c>
      <c r="W229" s="32">
        <v>-0.24179999999999999</v>
      </c>
      <c r="X229" s="32">
        <v>-0.24179999999999999</v>
      </c>
      <c r="Y229" s="32" t="s">
        <v>52</v>
      </c>
      <c r="Z229" s="32">
        <v>58.12</v>
      </c>
      <c r="AA229" s="32">
        <v>2.9135357642312415E-6</v>
      </c>
      <c r="AB229" s="32">
        <v>0.2</v>
      </c>
      <c r="AC229" s="32">
        <v>4.5199999999999996</v>
      </c>
      <c r="AD229" s="32">
        <v>4.5</v>
      </c>
      <c r="AE229" s="119">
        <v>3.2399999999999999E-12</v>
      </c>
      <c r="AF229" s="33"/>
      <c r="AG229" s="35">
        <f t="shared" si="17"/>
        <v>0</v>
      </c>
    </row>
    <row r="230" spans="1:33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5.75</v>
      </c>
      <c r="K230" s="32">
        <v>5.75</v>
      </c>
      <c r="L230" s="32">
        <v>5.75</v>
      </c>
      <c r="M230" s="32">
        <v>81</v>
      </c>
      <c r="N230" s="32">
        <v>81</v>
      </c>
      <c r="O230" s="32">
        <v>81</v>
      </c>
      <c r="P230" s="32">
        <v>1.4930000000000001</v>
      </c>
      <c r="Q230" s="32">
        <v>1.4930000000000001</v>
      </c>
      <c r="R230" s="32">
        <v>1.4930000000000001</v>
      </c>
      <c r="S230" s="32">
        <v>15</v>
      </c>
      <c r="T230" s="32">
        <v>15</v>
      </c>
      <c r="U230" s="32">
        <v>15</v>
      </c>
      <c r="V230" s="32">
        <v>-0.24179999999999999</v>
      </c>
      <c r="W230" s="32">
        <v>-0.24179999999999999</v>
      </c>
      <c r="X230" s="32">
        <v>-0.24179999999999999</v>
      </c>
      <c r="Y230" s="78" t="s">
        <v>75</v>
      </c>
      <c r="Z230" s="32">
        <v>58.12</v>
      </c>
      <c r="AA230" s="32">
        <v>3.1459786150702568E-6</v>
      </c>
      <c r="AB230" s="32">
        <v>0.183</v>
      </c>
      <c r="AC230" s="32">
        <v>4.8</v>
      </c>
      <c r="AD230" s="32">
        <v>4.42</v>
      </c>
      <c r="AE230" s="119">
        <v>8.2999999999999999E-23</v>
      </c>
      <c r="AF230" s="33"/>
      <c r="AG230" s="35">
        <f t="shared" si="17"/>
        <v>0</v>
      </c>
    </row>
    <row r="231" spans="1:33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5.75</v>
      </c>
      <c r="K231" s="27">
        <v>5.75</v>
      </c>
      <c r="L231" s="27">
        <v>7.3079999999999998</v>
      </c>
      <c r="M231" s="27">
        <v>81</v>
      </c>
      <c r="N231" s="27">
        <v>81</v>
      </c>
      <c r="O231" s="27">
        <v>117</v>
      </c>
      <c r="P231" s="27">
        <v>2.1</v>
      </c>
      <c r="Q231" s="27">
        <v>2.1</v>
      </c>
      <c r="R231" s="27">
        <v>1.9119999999999999</v>
      </c>
      <c r="S231" s="27">
        <v>15</v>
      </c>
      <c r="T231" s="27">
        <v>15</v>
      </c>
      <c r="U231" s="27">
        <v>79.900000000000006</v>
      </c>
      <c r="V231" s="27">
        <v>-0.21260000000000001</v>
      </c>
      <c r="W231" s="27">
        <v>-0.21260000000000001</v>
      </c>
      <c r="X231" s="27">
        <v>-0.1673</v>
      </c>
      <c r="Y231" s="27" t="s">
        <v>42</v>
      </c>
      <c r="Z231" s="27">
        <v>4.0019999999999998</v>
      </c>
      <c r="AA231" s="85">
        <v>1.213598928416634E-4</v>
      </c>
      <c r="AB231" s="27">
        <v>-0.39</v>
      </c>
      <c r="AC231" s="27">
        <v>2.66</v>
      </c>
      <c r="AD231" s="27">
        <v>2.6</v>
      </c>
      <c r="AE231" s="118">
        <v>1.2400000000000001E-9</v>
      </c>
      <c r="AF231" s="28"/>
      <c r="AG231" s="29">
        <f t="shared" si="17"/>
        <v>0</v>
      </c>
    </row>
    <row r="232" spans="1:33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5.75</v>
      </c>
      <c r="K232" s="27">
        <v>5.75</v>
      </c>
      <c r="L232" s="27">
        <v>7.3079999999999998</v>
      </c>
      <c r="M232" s="27">
        <v>81</v>
      </c>
      <c r="N232" s="27">
        <v>81</v>
      </c>
      <c r="O232" s="27">
        <v>117</v>
      </c>
      <c r="P232" s="27">
        <v>2.1</v>
      </c>
      <c r="Q232" s="27">
        <v>2.1</v>
      </c>
      <c r="R232" s="27">
        <v>1.9119999999999999</v>
      </c>
      <c r="S232" s="27">
        <v>15</v>
      </c>
      <c r="T232" s="27">
        <v>15</v>
      </c>
      <c r="U232" s="27">
        <v>79.900000000000006</v>
      </c>
      <c r="V232" s="27">
        <v>-0.21260000000000001</v>
      </c>
      <c r="W232" s="27">
        <v>-0.21260000000000001</v>
      </c>
      <c r="X232" s="27">
        <v>-0.1673</v>
      </c>
      <c r="Y232" s="27" t="s">
        <v>43</v>
      </c>
      <c r="Z232" s="27">
        <v>2.0099999999999998</v>
      </c>
      <c r="AA232" s="85">
        <v>1.0828692705685033E-4</v>
      </c>
      <c r="AB232" s="27">
        <v>-0.217</v>
      </c>
      <c r="AC232" s="27">
        <v>3.13</v>
      </c>
      <c r="AD232" s="27">
        <v>2.89</v>
      </c>
      <c r="AE232" s="118">
        <v>1.04E-10</v>
      </c>
      <c r="AF232" s="28"/>
      <c r="AG232" s="29">
        <f t="shared" si="17"/>
        <v>0</v>
      </c>
    </row>
    <row r="233" spans="1:33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5.75</v>
      </c>
      <c r="K233" s="27">
        <v>5.75</v>
      </c>
      <c r="L233" s="27">
        <v>7.3079999999999998</v>
      </c>
      <c r="M233" s="27">
        <v>81</v>
      </c>
      <c r="N233" s="27">
        <v>81</v>
      </c>
      <c r="O233" s="27">
        <v>117</v>
      </c>
      <c r="P233" s="27">
        <v>2.1</v>
      </c>
      <c r="Q233" s="27">
        <v>2.1</v>
      </c>
      <c r="R233" s="27">
        <v>1.9119999999999999</v>
      </c>
      <c r="S233" s="27">
        <v>15</v>
      </c>
      <c r="T233" s="27">
        <v>15</v>
      </c>
      <c r="U233" s="27">
        <v>79.900000000000006</v>
      </c>
      <c r="V233" s="27">
        <v>-0.21260000000000001</v>
      </c>
      <c r="W233" s="27">
        <v>-0.21260000000000001</v>
      </c>
      <c r="X233" s="27">
        <v>-0.1673</v>
      </c>
      <c r="Y233" s="27" t="s">
        <v>44</v>
      </c>
      <c r="Z233" s="27">
        <v>31.998999999999999</v>
      </c>
      <c r="AA233" s="85">
        <v>1.5402755908922099E-5</v>
      </c>
      <c r="AB233" s="27">
        <v>2.1999999999999999E-2</v>
      </c>
      <c r="AC233" s="27">
        <v>2.94</v>
      </c>
      <c r="AD233" s="27">
        <v>3.46</v>
      </c>
      <c r="AE233" s="118">
        <v>2.4500000000000002E-13</v>
      </c>
      <c r="AF233" s="28"/>
      <c r="AG233" s="29">
        <f t="shared" si="17"/>
        <v>0</v>
      </c>
    </row>
    <row r="234" spans="1:33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5.75</v>
      </c>
      <c r="K234" s="27">
        <v>5.75</v>
      </c>
      <c r="L234" s="27">
        <v>7.3079999999999998</v>
      </c>
      <c r="M234" s="27">
        <v>81</v>
      </c>
      <c r="N234" s="27">
        <v>81</v>
      </c>
      <c r="O234" s="27">
        <v>117</v>
      </c>
      <c r="P234" s="27">
        <v>2.1</v>
      </c>
      <c r="Q234" s="27">
        <v>2.1</v>
      </c>
      <c r="R234" s="27">
        <v>1.9119999999999999</v>
      </c>
      <c r="S234" s="27">
        <v>15</v>
      </c>
      <c r="T234" s="27">
        <v>15</v>
      </c>
      <c r="U234" s="27">
        <v>79.900000000000006</v>
      </c>
      <c r="V234" s="27">
        <v>-0.21260000000000001</v>
      </c>
      <c r="W234" s="27">
        <v>-0.21260000000000001</v>
      </c>
      <c r="X234" s="27">
        <v>-0.1673</v>
      </c>
      <c r="Y234" s="27" t="s">
        <v>45</v>
      </c>
      <c r="Z234" s="27">
        <v>44.01</v>
      </c>
      <c r="AA234" s="85">
        <v>8.9625087063364713E-6</v>
      </c>
      <c r="AB234" s="27">
        <v>0.22500000000000001</v>
      </c>
      <c r="AC234" s="27">
        <v>3.24</v>
      </c>
      <c r="AD234" s="27">
        <v>3.3</v>
      </c>
      <c r="AE234" s="118">
        <v>1E-13</v>
      </c>
      <c r="AF234" s="28"/>
      <c r="AG234" s="29">
        <f t="shared" si="17"/>
        <v>0</v>
      </c>
    </row>
    <row r="235" spans="1:33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5.75</v>
      </c>
      <c r="K235" s="27">
        <v>5.75</v>
      </c>
      <c r="L235" s="27">
        <v>7.3079999999999998</v>
      </c>
      <c r="M235" s="27">
        <v>81</v>
      </c>
      <c r="N235" s="27">
        <v>81</v>
      </c>
      <c r="O235" s="27">
        <v>117</v>
      </c>
      <c r="P235" s="27">
        <v>2.1</v>
      </c>
      <c r="Q235" s="27">
        <v>2.1</v>
      </c>
      <c r="R235" s="27">
        <v>1.9119999999999999</v>
      </c>
      <c r="S235" s="27">
        <v>15</v>
      </c>
      <c r="T235" s="27">
        <v>15</v>
      </c>
      <c r="U235" s="27">
        <v>79.900000000000006</v>
      </c>
      <c r="V235" s="27">
        <v>-0.21260000000000001</v>
      </c>
      <c r="W235" s="27">
        <v>-0.21260000000000001</v>
      </c>
      <c r="X235" s="27">
        <v>-0.1673</v>
      </c>
      <c r="Y235" s="27" t="s">
        <v>46</v>
      </c>
      <c r="Z235" s="27">
        <v>28</v>
      </c>
      <c r="AA235" s="85">
        <v>1.4859953853764374E-5</v>
      </c>
      <c r="AB235" s="27">
        <v>3.6999999999999998E-2</v>
      </c>
      <c r="AC235" s="27">
        <v>3.13</v>
      </c>
      <c r="AD235" s="27">
        <v>3.64</v>
      </c>
      <c r="AE235" s="126">
        <v>1.34E-14</v>
      </c>
      <c r="AF235" s="28"/>
      <c r="AG235" s="29">
        <f t="shared" si="17"/>
        <v>0</v>
      </c>
    </row>
    <row r="236" spans="1:33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5.75</v>
      </c>
      <c r="K236" s="27">
        <v>5.75</v>
      </c>
      <c r="L236" s="27">
        <v>7.3079999999999998</v>
      </c>
      <c r="M236" s="27">
        <v>81</v>
      </c>
      <c r="N236" s="27">
        <v>81</v>
      </c>
      <c r="O236" s="27">
        <v>117</v>
      </c>
      <c r="P236" s="27">
        <v>2.1</v>
      </c>
      <c r="Q236" s="27">
        <v>2.1</v>
      </c>
      <c r="R236" s="27">
        <v>1.9119999999999999</v>
      </c>
      <c r="S236" s="27">
        <v>15</v>
      </c>
      <c r="T236" s="27">
        <v>15</v>
      </c>
      <c r="U236" s="27">
        <v>79.900000000000006</v>
      </c>
      <c r="V236" s="27">
        <v>-0.21260000000000001</v>
      </c>
      <c r="W236" s="27">
        <v>-0.21260000000000001</v>
      </c>
      <c r="X236" s="27">
        <v>-0.1673</v>
      </c>
      <c r="Y236" s="27" t="s">
        <v>47</v>
      </c>
      <c r="Z236" s="27">
        <v>16.04</v>
      </c>
      <c r="AA236" s="85">
        <v>1.6328551327402565E-5</v>
      </c>
      <c r="AB236" s="27">
        <v>1.0999999999999999E-2</v>
      </c>
      <c r="AC236" s="27">
        <v>3.25</v>
      </c>
      <c r="AD236" s="27">
        <v>3.8</v>
      </c>
      <c r="AE236" s="126">
        <v>5.3700000000000001E-19</v>
      </c>
      <c r="AF236" s="28"/>
      <c r="AG236" s="29">
        <f t="shared" si="17"/>
        <v>0</v>
      </c>
    </row>
    <row r="237" spans="1:33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5.75</v>
      </c>
      <c r="K237" s="27">
        <v>5.75</v>
      </c>
      <c r="L237" s="27">
        <v>7.3079999999999998</v>
      </c>
      <c r="M237" s="27">
        <v>81</v>
      </c>
      <c r="N237" s="27">
        <v>81</v>
      </c>
      <c r="O237" s="27">
        <v>117</v>
      </c>
      <c r="P237" s="27">
        <v>2.1</v>
      </c>
      <c r="Q237" s="27">
        <v>2.1</v>
      </c>
      <c r="R237" s="27">
        <v>1.9119999999999999</v>
      </c>
      <c r="S237" s="27">
        <v>15</v>
      </c>
      <c r="T237" s="27">
        <v>15</v>
      </c>
      <c r="U237" s="27">
        <v>79.900000000000006</v>
      </c>
      <c r="V237" s="27">
        <v>-0.21260000000000001</v>
      </c>
      <c r="W237" s="27">
        <v>-0.21260000000000001</v>
      </c>
      <c r="X237" s="27">
        <v>-0.1673</v>
      </c>
      <c r="Y237" s="27" t="s">
        <v>48</v>
      </c>
      <c r="Z237" s="27">
        <v>28.05</v>
      </c>
      <c r="AA237" s="27">
        <v>8.597859657763983E-6</v>
      </c>
      <c r="AB237" s="27">
        <v>8.6999999999999994E-2</v>
      </c>
      <c r="AC237" s="27">
        <v>3.59</v>
      </c>
      <c r="AD237" s="27">
        <v>3.9</v>
      </c>
      <c r="AE237" s="126">
        <v>1.77E-19</v>
      </c>
      <c r="AF237" s="28"/>
      <c r="AG237" s="30">
        <f t="shared" si="17"/>
        <v>0</v>
      </c>
    </row>
    <row r="238" spans="1:33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5.75</v>
      </c>
      <c r="K238" s="27">
        <v>5.75</v>
      </c>
      <c r="L238" s="27">
        <v>7.3079999999999998</v>
      </c>
      <c r="M238" s="27">
        <v>81</v>
      </c>
      <c r="N238" s="27">
        <v>81</v>
      </c>
      <c r="O238" s="27">
        <v>117</v>
      </c>
      <c r="P238" s="27">
        <v>2.1</v>
      </c>
      <c r="Q238" s="27">
        <v>2.1</v>
      </c>
      <c r="R238" s="27">
        <v>1.9119999999999999</v>
      </c>
      <c r="S238" s="27">
        <v>15</v>
      </c>
      <c r="T238" s="27">
        <v>15</v>
      </c>
      <c r="U238" s="27">
        <v>79.900000000000006</v>
      </c>
      <c r="V238" s="27">
        <v>-0.21260000000000001</v>
      </c>
      <c r="W238" s="27">
        <v>-0.21260000000000001</v>
      </c>
      <c r="X238" s="27">
        <v>-0.1673</v>
      </c>
      <c r="Y238" s="27" t="s">
        <v>49</v>
      </c>
      <c r="Z238" s="27">
        <v>30.07</v>
      </c>
      <c r="AA238" s="27">
        <v>7.4674534117532306E-6</v>
      </c>
      <c r="AB238" s="27">
        <v>9.9000000000000005E-2</v>
      </c>
      <c r="AC238" s="27">
        <v>3.72</v>
      </c>
      <c r="AD238" s="27">
        <v>4</v>
      </c>
      <c r="AE238" s="126">
        <v>4.2899999999999998E-20</v>
      </c>
      <c r="AF238" s="28"/>
      <c r="AG238" s="30">
        <f t="shared" si="17"/>
        <v>0</v>
      </c>
    </row>
    <row r="239" spans="1:33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5.75</v>
      </c>
      <c r="K239" s="27">
        <v>5.75</v>
      </c>
      <c r="L239" s="27">
        <v>7.3079999999999998</v>
      </c>
      <c r="M239" s="27">
        <v>81</v>
      </c>
      <c r="N239" s="27">
        <v>81</v>
      </c>
      <c r="O239" s="27">
        <v>117</v>
      </c>
      <c r="P239" s="27">
        <v>2.1</v>
      </c>
      <c r="Q239" s="27">
        <v>2.1</v>
      </c>
      <c r="R239" s="27">
        <v>1.9119999999999999</v>
      </c>
      <c r="S239" s="27">
        <v>15</v>
      </c>
      <c r="T239" s="27">
        <v>15</v>
      </c>
      <c r="U239" s="27">
        <v>79.900000000000006</v>
      </c>
      <c r="V239" s="27">
        <v>-0.21260000000000001</v>
      </c>
      <c r="W239" s="27">
        <v>-0.21260000000000001</v>
      </c>
      <c r="X239" s="27">
        <v>-0.1673</v>
      </c>
      <c r="Y239" s="27" t="s">
        <v>50</v>
      </c>
      <c r="Z239" s="27">
        <v>42.08</v>
      </c>
      <c r="AA239" s="27">
        <v>4.9578486170417476E-6</v>
      </c>
      <c r="AB239" s="27">
        <v>0.14199999999999999</v>
      </c>
      <c r="AC239" s="27">
        <v>4.03</v>
      </c>
      <c r="AD239" s="27">
        <v>4.5</v>
      </c>
      <c r="AE239" s="126">
        <v>8.9399999999999997E-22</v>
      </c>
      <c r="AF239" s="28"/>
      <c r="AG239" s="30">
        <f t="shared" si="17"/>
        <v>0</v>
      </c>
    </row>
    <row r="240" spans="1:33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5.75</v>
      </c>
      <c r="K240" s="27">
        <v>5.75</v>
      </c>
      <c r="L240" s="27">
        <v>7.3079999999999998</v>
      </c>
      <c r="M240" s="27">
        <v>81</v>
      </c>
      <c r="N240" s="27">
        <v>81</v>
      </c>
      <c r="O240" s="27">
        <v>117</v>
      </c>
      <c r="P240" s="27">
        <v>2.1</v>
      </c>
      <c r="Q240" s="27">
        <v>2.1</v>
      </c>
      <c r="R240" s="27">
        <v>1.9119999999999999</v>
      </c>
      <c r="S240" s="27">
        <v>15</v>
      </c>
      <c r="T240" s="27">
        <v>15</v>
      </c>
      <c r="U240" s="27">
        <v>79.900000000000006</v>
      </c>
      <c r="V240" s="27">
        <v>-0.21260000000000001</v>
      </c>
      <c r="W240" s="27">
        <v>-0.21260000000000001</v>
      </c>
      <c r="X240" s="27">
        <v>-0.1673</v>
      </c>
      <c r="Y240" s="27" t="s">
        <v>51</v>
      </c>
      <c r="Z240" s="27">
        <v>44.1</v>
      </c>
      <c r="AA240" s="27">
        <v>4.5187843755253608E-6</v>
      </c>
      <c r="AB240" s="27">
        <v>0.152</v>
      </c>
      <c r="AC240" s="27">
        <v>4.16</v>
      </c>
      <c r="AD240" s="27">
        <v>4.3</v>
      </c>
      <c r="AE240" s="126">
        <v>1.28E-24</v>
      </c>
      <c r="AF240" s="28"/>
      <c r="AG240" s="30">
        <f t="shared" si="17"/>
        <v>0</v>
      </c>
    </row>
    <row r="241" spans="1:33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5.75</v>
      </c>
      <c r="K241" s="27">
        <v>5.75</v>
      </c>
      <c r="L241" s="27">
        <v>7.3079999999999998</v>
      </c>
      <c r="M241" s="27">
        <v>81</v>
      </c>
      <c r="N241" s="27">
        <v>81</v>
      </c>
      <c r="O241" s="27">
        <v>117</v>
      </c>
      <c r="P241" s="27">
        <v>2.1</v>
      </c>
      <c r="Q241" s="27">
        <v>2.1</v>
      </c>
      <c r="R241" s="27">
        <v>1.9119999999999999</v>
      </c>
      <c r="S241" s="27">
        <v>15</v>
      </c>
      <c r="T241" s="27">
        <v>15</v>
      </c>
      <c r="U241" s="27">
        <v>79.900000000000006</v>
      </c>
      <c r="V241" s="27">
        <v>-0.21260000000000001</v>
      </c>
      <c r="W241" s="27">
        <v>-0.21260000000000001</v>
      </c>
      <c r="X241" s="27">
        <v>-0.1673</v>
      </c>
      <c r="Y241" s="27" t="s">
        <v>52</v>
      </c>
      <c r="Z241" s="27">
        <v>58.12</v>
      </c>
      <c r="AA241" s="27">
        <v>2.9135357642312415E-6</v>
      </c>
      <c r="AB241" s="27">
        <v>0.2</v>
      </c>
      <c r="AC241" s="27">
        <v>4.5199999999999996</v>
      </c>
      <c r="AD241" s="27">
        <v>4.5</v>
      </c>
      <c r="AE241" s="118"/>
      <c r="AF241" s="28"/>
      <c r="AG241" s="30">
        <f t="shared" si="17"/>
        <v>0</v>
      </c>
    </row>
    <row r="242" spans="1:33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5.75</v>
      </c>
      <c r="K242" s="27">
        <v>5.75</v>
      </c>
      <c r="L242" s="27">
        <v>7.3079999999999998</v>
      </c>
      <c r="M242" s="27">
        <v>81</v>
      </c>
      <c r="N242" s="27">
        <v>81</v>
      </c>
      <c r="O242" s="27">
        <v>117</v>
      </c>
      <c r="P242" s="27">
        <v>2.1</v>
      </c>
      <c r="Q242" s="27">
        <v>2.1</v>
      </c>
      <c r="R242" s="27">
        <v>1.9119999999999999</v>
      </c>
      <c r="S242" s="27">
        <v>15</v>
      </c>
      <c r="T242" s="27">
        <v>15</v>
      </c>
      <c r="U242" s="27">
        <v>79.900000000000006</v>
      </c>
      <c r="V242" s="27">
        <v>-0.21260000000000001</v>
      </c>
      <c r="W242" s="27">
        <v>-0.21260000000000001</v>
      </c>
      <c r="X242" s="27">
        <v>-0.1673</v>
      </c>
      <c r="Y242" s="27" t="s">
        <v>58</v>
      </c>
      <c r="Z242" s="27">
        <v>58.12</v>
      </c>
      <c r="AA242" s="27">
        <v>3.1459786150702568E-6</v>
      </c>
      <c r="AB242" s="27">
        <v>0.183</v>
      </c>
      <c r="AC242" s="27">
        <v>4.8</v>
      </c>
      <c r="AD242" s="27">
        <v>4.42</v>
      </c>
      <c r="AE242" s="118"/>
      <c r="AF242" s="28"/>
      <c r="AG242" s="30"/>
    </row>
    <row r="243" spans="1:33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5.75</v>
      </c>
      <c r="K243" s="184">
        <v>5.75</v>
      </c>
      <c r="L243" s="184">
        <v>7.3079999999999998</v>
      </c>
      <c r="M243" s="184">
        <v>81</v>
      </c>
      <c r="N243" s="184">
        <v>81</v>
      </c>
      <c r="O243" s="184">
        <v>117</v>
      </c>
      <c r="P243" s="184">
        <v>2.1</v>
      </c>
      <c r="Q243" s="184">
        <v>2.1</v>
      </c>
      <c r="R243" s="184">
        <v>1.9119999999999999</v>
      </c>
      <c r="S243" s="184">
        <v>15</v>
      </c>
      <c r="T243" s="184">
        <v>15</v>
      </c>
      <c r="U243" s="184">
        <v>35.450000000000003</v>
      </c>
      <c r="V243" s="184">
        <v>-0.22109999999999999</v>
      </c>
      <c r="W243" s="184">
        <v>-0.22109999999999999</v>
      </c>
      <c r="X243" s="184">
        <v>-0.1656</v>
      </c>
      <c r="Y243" s="184" t="s">
        <v>42</v>
      </c>
      <c r="Z243" s="184">
        <v>4.0019999999999998</v>
      </c>
      <c r="AA243" s="185">
        <v>1.213598928416634E-4</v>
      </c>
      <c r="AB243" s="184">
        <v>-0.39</v>
      </c>
      <c r="AC243" s="184">
        <v>2.66</v>
      </c>
      <c r="AD243" s="184">
        <v>2.6</v>
      </c>
      <c r="AE243" s="186"/>
      <c r="AF243" s="187"/>
      <c r="AG243" s="188">
        <f t="shared" ref="AG243:AG253" si="18">AE243*10000*(AF243)*10000000000</f>
        <v>0</v>
      </c>
    </row>
    <row r="244" spans="1:33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5.75</v>
      </c>
      <c r="K244" s="184">
        <v>5.75</v>
      </c>
      <c r="L244" s="184">
        <v>7.3079999999999998</v>
      </c>
      <c r="M244" s="184">
        <v>81</v>
      </c>
      <c r="N244" s="184">
        <v>81</v>
      </c>
      <c r="O244" s="184">
        <v>117</v>
      </c>
      <c r="P244" s="184">
        <v>2.1</v>
      </c>
      <c r="Q244" s="184">
        <v>2.1</v>
      </c>
      <c r="R244" s="184">
        <v>1.9119999999999999</v>
      </c>
      <c r="S244" s="184">
        <v>15</v>
      </c>
      <c r="T244" s="184">
        <v>15</v>
      </c>
      <c r="U244" s="184">
        <v>35.450000000000003</v>
      </c>
      <c r="V244" s="184">
        <v>-0.22109999999999999</v>
      </c>
      <c r="W244" s="184">
        <v>-0.22109999999999999</v>
      </c>
      <c r="X244" s="184">
        <v>-0.1656</v>
      </c>
      <c r="Y244" s="184" t="s">
        <v>43</v>
      </c>
      <c r="Z244" s="184">
        <v>2.0099999999999998</v>
      </c>
      <c r="AA244" s="185">
        <v>1.0828692705685033E-4</v>
      </c>
      <c r="AB244" s="184">
        <v>-0.217</v>
      </c>
      <c r="AC244" s="184">
        <v>3.13</v>
      </c>
      <c r="AD244" s="184">
        <v>2.89</v>
      </c>
      <c r="AE244" s="186"/>
      <c r="AF244" s="187"/>
      <c r="AG244" s="188">
        <f t="shared" si="18"/>
        <v>0</v>
      </c>
    </row>
    <row r="245" spans="1:33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5.75</v>
      </c>
      <c r="K245" s="184">
        <v>5.75</v>
      </c>
      <c r="L245" s="184">
        <v>7.3079999999999998</v>
      </c>
      <c r="M245" s="184">
        <v>81</v>
      </c>
      <c r="N245" s="184">
        <v>81</v>
      </c>
      <c r="O245" s="184">
        <v>117</v>
      </c>
      <c r="P245" s="184">
        <v>2.1</v>
      </c>
      <c r="Q245" s="184">
        <v>2.1</v>
      </c>
      <c r="R245" s="184">
        <v>1.9119999999999999</v>
      </c>
      <c r="S245" s="184">
        <v>15</v>
      </c>
      <c r="T245" s="184">
        <v>15</v>
      </c>
      <c r="U245" s="184">
        <v>35.450000000000003</v>
      </c>
      <c r="V245" s="184">
        <v>-0.22109999999999999</v>
      </c>
      <c r="W245" s="184">
        <v>-0.22109999999999999</v>
      </c>
      <c r="X245" s="184">
        <v>-0.1656</v>
      </c>
      <c r="Y245" s="184" t="s">
        <v>44</v>
      </c>
      <c r="Z245" s="184">
        <v>31.998999999999999</v>
      </c>
      <c r="AA245" s="185">
        <v>1.5402755908922099E-5</v>
      </c>
      <c r="AB245" s="184">
        <v>2.1999999999999999E-2</v>
      </c>
      <c r="AC245" s="184">
        <v>2.94</v>
      </c>
      <c r="AD245" s="184">
        <v>3.46</v>
      </c>
      <c r="AE245" s="186"/>
      <c r="AF245" s="187"/>
      <c r="AG245" s="188">
        <f t="shared" si="18"/>
        <v>0</v>
      </c>
    </row>
    <row r="246" spans="1:33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5.75</v>
      </c>
      <c r="K246" s="184">
        <v>5.75</v>
      </c>
      <c r="L246" s="184">
        <v>7.3079999999999998</v>
      </c>
      <c r="M246" s="184">
        <v>81</v>
      </c>
      <c r="N246" s="184">
        <v>81</v>
      </c>
      <c r="O246" s="184">
        <v>117</v>
      </c>
      <c r="P246" s="184">
        <v>2.1</v>
      </c>
      <c r="Q246" s="184">
        <v>2.1</v>
      </c>
      <c r="R246" s="184">
        <v>1.9119999999999999</v>
      </c>
      <c r="S246" s="184">
        <v>15</v>
      </c>
      <c r="T246" s="184">
        <v>15</v>
      </c>
      <c r="U246" s="184">
        <v>35.450000000000003</v>
      </c>
      <c r="V246" s="184">
        <v>-0.22109999999999999</v>
      </c>
      <c r="W246" s="184">
        <v>-0.22109999999999999</v>
      </c>
      <c r="X246" s="184">
        <v>-0.1656</v>
      </c>
      <c r="Y246" s="184" t="s">
        <v>45</v>
      </c>
      <c r="Z246" s="184">
        <v>44.01</v>
      </c>
      <c r="AA246" s="185">
        <v>8.9625087063364713E-6</v>
      </c>
      <c r="AB246" s="184">
        <v>0.22500000000000001</v>
      </c>
      <c r="AC246" s="184">
        <v>3.24</v>
      </c>
      <c r="AD246" s="184">
        <v>3.3</v>
      </c>
      <c r="AE246" s="186">
        <v>8.8699999999999994E-15</v>
      </c>
      <c r="AF246" s="187"/>
      <c r="AG246" s="188">
        <f t="shared" si="18"/>
        <v>0</v>
      </c>
    </row>
    <row r="247" spans="1:33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5.75</v>
      </c>
      <c r="K247" s="184">
        <v>5.75</v>
      </c>
      <c r="L247" s="184">
        <v>7.3079999999999998</v>
      </c>
      <c r="M247" s="184">
        <v>81</v>
      </c>
      <c r="N247" s="184">
        <v>81</v>
      </c>
      <c r="O247" s="184">
        <v>117</v>
      </c>
      <c r="P247" s="184">
        <v>2.1</v>
      </c>
      <c r="Q247" s="184">
        <v>2.1</v>
      </c>
      <c r="R247" s="184">
        <v>1.9119999999999999</v>
      </c>
      <c r="S247" s="184">
        <v>15</v>
      </c>
      <c r="T247" s="184">
        <v>15</v>
      </c>
      <c r="U247" s="184">
        <v>35.450000000000003</v>
      </c>
      <c r="V247" s="184">
        <v>-0.22109999999999999</v>
      </c>
      <c r="W247" s="184">
        <v>-0.22109999999999999</v>
      </c>
      <c r="X247" s="184">
        <v>-0.1656</v>
      </c>
      <c r="Y247" s="184" t="s">
        <v>46</v>
      </c>
      <c r="Z247" s="184">
        <v>28</v>
      </c>
      <c r="AA247" s="185">
        <v>1.4859953853764374E-5</v>
      </c>
      <c r="AB247" s="184">
        <v>3.6999999999999998E-2</v>
      </c>
      <c r="AC247" s="184">
        <v>3.13</v>
      </c>
      <c r="AD247" s="184">
        <v>3.64</v>
      </c>
      <c r="AE247" s="190">
        <v>8.68E-17</v>
      </c>
      <c r="AF247" s="187"/>
      <c r="AG247" s="188">
        <f t="shared" si="18"/>
        <v>0</v>
      </c>
    </row>
    <row r="248" spans="1:33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5.75</v>
      </c>
      <c r="K248" s="184">
        <v>5.75</v>
      </c>
      <c r="L248" s="184">
        <v>7.3079999999999998</v>
      </c>
      <c r="M248" s="184">
        <v>81</v>
      </c>
      <c r="N248" s="184">
        <v>81</v>
      </c>
      <c r="O248" s="184">
        <v>117</v>
      </c>
      <c r="P248" s="184">
        <v>2.1</v>
      </c>
      <c r="Q248" s="184">
        <v>2.1</v>
      </c>
      <c r="R248" s="184">
        <v>1.9119999999999999</v>
      </c>
      <c r="S248" s="184">
        <v>15</v>
      </c>
      <c r="T248" s="184">
        <v>15</v>
      </c>
      <c r="U248" s="184">
        <v>35.450000000000003</v>
      </c>
      <c r="V248" s="184">
        <v>-0.22109999999999999</v>
      </c>
      <c r="W248" s="184">
        <v>-0.22109999999999999</v>
      </c>
      <c r="X248" s="184">
        <v>-0.1656</v>
      </c>
      <c r="Y248" s="184" t="s">
        <v>47</v>
      </c>
      <c r="Z248" s="184">
        <v>16.04</v>
      </c>
      <c r="AA248" s="185">
        <v>1.6328551327402565E-5</v>
      </c>
      <c r="AB248" s="184">
        <v>1.0999999999999999E-2</v>
      </c>
      <c r="AC248" s="184">
        <v>3.25</v>
      </c>
      <c r="AD248" s="184">
        <v>3.8</v>
      </c>
      <c r="AE248" s="190">
        <v>9.3799999999999996E-20</v>
      </c>
      <c r="AF248" s="187"/>
      <c r="AG248" s="188">
        <f t="shared" si="18"/>
        <v>0</v>
      </c>
    </row>
    <row r="249" spans="1:33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5.75</v>
      </c>
      <c r="K249" s="184">
        <v>5.75</v>
      </c>
      <c r="L249" s="184">
        <v>7.3079999999999998</v>
      </c>
      <c r="M249" s="184">
        <v>81</v>
      </c>
      <c r="N249" s="184">
        <v>81</v>
      </c>
      <c r="O249" s="184">
        <v>117</v>
      </c>
      <c r="P249" s="184">
        <v>2.1</v>
      </c>
      <c r="Q249" s="184">
        <v>2.1</v>
      </c>
      <c r="R249" s="184">
        <v>1.9119999999999999</v>
      </c>
      <c r="S249" s="184">
        <v>15</v>
      </c>
      <c r="T249" s="184">
        <v>15</v>
      </c>
      <c r="U249" s="184">
        <v>35.450000000000003</v>
      </c>
      <c r="V249" s="184">
        <v>-0.22109999999999999</v>
      </c>
      <c r="W249" s="184">
        <v>-0.22109999999999999</v>
      </c>
      <c r="X249" s="184">
        <v>-0.1656</v>
      </c>
      <c r="Y249" s="184" t="s">
        <v>48</v>
      </c>
      <c r="Z249" s="184">
        <v>28.05</v>
      </c>
      <c r="AA249" s="184">
        <v>8.597859657763983E-6</v>
      </c>
      <c r="AB249" s="184">
        <v>8.6999999999999994E-2</v>
      </c>
      <c r="AC249" s="184">
        <v>3.59</v>
      </c>
      <c r="AD249" s="184">
        <v>3.9</v>
      </c>
      <c r="AE249" s="190"/>
      <c r="AF249" s="187"/>
      <c r="AG249" s="191">
        <f t="shared" si="18"/>
        <v>0</v>
      </c>
    </row>
    <row r="250" spans="1:33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5.75</v>
      </c>
      <c r="K250" s="184">
        <v>5.75</v>
      </c>
      <c r="L250" s="184">
        <v>7.3079999999999998</v>
      </c>
      <c r="M250" s="184">
        <v>81</v>
      </c>
      <c r="N250" s="184">
        <v>81</v>
      </c>
      <c r="O250" s="184">
        <v>117</v>
      </c>
      <c r="P250" s="184">
        <v>2.1</v>
      </c>
      <c r="Q250" s="184">
        <v>2.1</v>
      </c>
      <c r="R250" s="184">
        <v>1.9119999999999999</v>
      </c>
      <c r="S250" s="184">
        <v>15</v>
      </c>
      <c r="T250" s="184">
        <v>15</v>
      </c>
      <c r="U250" s="184">
        <v>35.450000000000003</v>
      </c>
      <c r="V250" s="184">
        <v>-0.22109999999999999</v>
      </c>
      <c r="W250" s="184">
        <v>-0.22109999999999999</v>
      </c>
      <c r="X250" s="184">
        <v>-0.1656</v>
      </c>
      <c r="Y250" s="184" t="s">
        <v>49</v>
      </c>
      <c r="Z250" s="184">
        <v>30.07</v>
      </c>
      <c r="AA250" s="184">
        <v>7.4674534117532306E-6</v>
      </c>
      <c r="AB250" s="184">
        <v>9.9000000000000005E-2</v>
      </c>
      <c r="AC250" s="184">
        <v>3.72</v>
      </c>
      <c r="AD250" s="184">
        <v>4</v>
      </c>
      <c r="AE250" s="190"/>
      <c r="AF250" s="187"/>
      <c r="AG250" s="191">
        <f t="shared" si="18"/>
        <v>0</v>
      </c>
    </row>
    <row r="251" spans="1:33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5.75</v>
      </c>
      <c r="K251" s="184">
        <v>5.75</v>
      </c>
      <c r="L251" s="184">
        <v>7.3079999999999998</v>
      </c>
      <c r="M251" s="184">
        <v>81</v>
      </c>
      <c r="N251" s="184">
        <v>81</v>
      </c>
      <c r="O251" s="184">
        <v>117</v>
      </c>
      <c r="P251" s="184">
        <v>2.1</v>
      </c>
      <c r="Q251" s="184">
        <v>2.1</v>
      </c>
      <c r="R251" s="184">
        <v>1.9119999999999999</v>
      </c>
      <c r="S251" s="184">
        <v>15</v>
      </c>
      <c r="T251" s="184">
        <v>15</v>
      </c>
      <c r="U251" s="184">
        <v>35.450000000000003</v>
      </c>
      <c r="V251" s="184">
        <v>-0.22109999999999999</v>
      </c>
      <c r="W251" s="184">
        <v>-0.22109999999999999</v>
      </c>
      <c r="X251" s="184">
        <v>-0.1656</v>
      </c>
      <c r="Y251" s="184" t="s">
        <v>50</v>
      </c>
      <c r="Z251" s="184">
        <v>42.08</v>
      </c>
      <c r="AA251" s="184">
        <v>4.9578486170417476E-6</v>
      </c>
      <c r="AB251" s="184">
        <v>0.14199999999999999</v>
      </c>
      <c r="AC251" s="184">
        <v>4.03</v>
      </c>
      <c r="AD251" s="184">
        <v>4.5</v>
      </c>
      <c r="AE251" s="190"/>
      <c r="AF251" s="187"/>
      <c r="AG251" s="191">
        <f t="shared" si="18"/>
        <v>0</v>
      </c>
    </row>
    <row r="252" spans="1:33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5.75</v>
      </c>
      <c r="K252" s="184">
        <v>5.75</v>
      </c>
      <c r="L252" s="184">
        <v>7.3079999999999998</v>
      </c>
      <c r="M252" s="184">
        <v>81</v>
      </c>
      <c r="N252" s="184">
        <v>81</v>
      </c>
      <c r="O252" s="184">
        <v>117</v>
      </c>
      <c r="P252" s="184">
        <v>2.1</v>
      </c>
      <c r="Q252" s="184">
        <v>2.1</v>
      </c>
      <c r="R252" s="184">
        <v>1.9119999999999999</v>
      </c>
      <c r="S252" s="184">
        <v>15</v>
      </c>
      <c r="T252" s="184">
        <v>15</v>
      </c>
      <c r="U252" s="184">
        <v>35.450000000000003</v>
      </c>
      <c r="V252" s="184">
        <v>-0.22109999999999999</v>
      </c>
      <c r="W252" s="184">
        <v>-0.22109999999999999</v>
      </c>
      <c r="X252" s="184">
        <v>-0.1656</v>
      </c>
      <c r="Y252" s="184" t="s">
        <v>51</v>
      </c>
      <c r="Z252" s="184">
        <v>44.1</v>
      </c>
      <c r="AA252" s="184">
        <v>4.5187843755253608E-6</v>
      </c>
      <c r="AB252" s="184">
        <v>0.152</v>
      </c>
      <c r="AC252" s="184">
        <v>4.16</v>
      </c>
      <c r="AD252" s="184">
        <v>4.3</v>
      </c>
      <c r="AE252" s="190"/>
      <c r="AF252" s="187"/>
      <c r="AG252" s="191">
        <f t="shared" si="18"/>
        <v>0</v>
      </c>
    </row>
    <row r="253" spans="1:33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5.75</v>
      </c>
      <c r="K253" s="184">
        <v>5.75</v>
      </c>
      <c r="L253" s="184">
        <v>7.3079999999999998</v>
      </c>
      <c r="M253" s="184">
        <v>81</v>
      </c>
      <c r="N253" s="184">
        <v>81</v>
      </c>
      <c r="O253" s="184">
        <v>117</v>
      </c>
      <c r="P253" s="184">
        <v>2.1</v>
      </c>
      <c r="Q253" s="184">
        <v>2.1</v>
      </c>
      <c r="R253" s="184">
        <v>1.9119999999999999</v>
      </c>
      <c r="S253" s="184">
        <v>15</v>
      </c>
      <c r="T253" s="184">
        <v>15</v>
      </c>
      <c r="U253" s="184">
        <v>35.450000000000003</v>
      </c>
      <c r="V253" s="184">
        <v>-0.22109999999999999</v>
      </c>
      <c r="W253" s="184">
        <v>-0.22109999999999999</v>
      </c>
      <c r="X253" s="184">
        <v>-0.1656</v>
      </c>
      <c r="Y253" s="184" t="s">
        <v>52</v>
      </c>
      <c r="Z253" s="184">
        <v>58.12</v>
      </c>
      <c r="AA253" s="184">
        <v>2.9135357642312415E-6</v>
      </c>
      <c r="AB253" s="184">
        <v>0.2</v>
      </c>
      <c r="AC253" s="184">
        <v>4.5199999999999996</v>
      </c>
      <c r="AD253" s="184">
        <v>4.5</v>
      </c>
      <c r="AE253" s="186"/>
      <c r="AF253" s="187"/>
      <c r="AG253" s="191">
        <f t="shared" si="18"/>
        <v>0</v>
      </c>
    </row>
    <row r="254" spans="1:33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5.75</v>
      </c>
      <c r="K254" s="184">
        <v>5.75</v>
      </c>
      <c r="L254" s="184">
        <v>7.3079999999999998</v>
      </c>
      <c r="M254" s="184">
        <v>81</v>
      </c>
      <c r="N254" s="184">
        <v>81</v>
      </c>
      <c r="O254" s="184">
        <v>117</v>
      </c>
      <c r="P254" s="184">
        <v>2.1</v>
      </c>
      <c r="Q254" s="184">
        <v>2.1</v>
      </c>
      <c r="R254" s="184">
        <v>1.9119999999999999</v>
      </c>
      <c r="S254" s="184">
        <v>15</v>
      </c>
      <c r="T254" s="184">
        <v>15</v>
      </c>
      <c r="U254" s="184">
        <v>35.450000000000003</v>
      </c>
      <c r="V254" s="184">
        <v>-0.22109999999999999</v>
      </c>
      <c r="W254" s="184">
        <v>-0.22109999999999999</v>
      </c>
      <c r="X254" s="184">
        <v>-0.1656</v>
      </c>
      <c r="Y254" s="184" t="s">
        <v>58</v>
      </c>
      <c r="Z254" s="184">
        <v>58.12</v>
      </c>
      <c r="AA254" s="184">
        <v>3.1459786150702568E-6</v>
      </c>
      <c r="AB254" s="184">
        <v>0.183</v>
      </c>
      <c r="AC254" s="184">
        <v>4.8</v>
      </c>
      <c r="AD254" s="184">
        <v>4.42</v>
      </c>
      <c r="AE254" s="186"/>
      <c r="AF254" s="187"/>
      <c r="AG254" s="191"/>
    </row>
    <row r="255" spans="1:33" x14ac:dyDescent="0.25">
      <c r="A255" s="26" t="s">
        <v>80</v>
      </c>
      <c r="B255" s="26">
        <v>1.7</v>
      </c>
      <c r="C255" s="27">
        <v>3.81</v>
      </c>
      <c r="D255" s="27"/>
      <c r="E255" s="27">
        <f t="shared" si="13"/>
        <v>0</v>
      </c>
      <c r="F255" s="27"/>
      <c r="G255" s="27">
        <v>2.0390000000000001</v>
      </c>
      <c r="H255" s="27">
        <v>59914.879999999997</v>
      </c>
      <c r="I255" s="27">
        <v>74</v>
      </c>
      <c r="J255" s="27"/>
      <c r="K255" s="27"/>
      <c r="L255" s="27"/>
      <c r="M255" s="27">
        <v>83</v>
      </c>
      <c r="N255" s="27">
        <v>83</v>
      </c>
      <c r="O255" s="27">
        <v>83</v>
      </c>
      <c r="P255" s="27">
        <v>2.1</v>
      </c>
      <c r="Q255" s="27">
        <v>2.1</v>
      </c>
      <c r="R255" s="27">
        <v>2.1</v>
      </c>
      <c r="S255" s="27">
        <v>15</v>
      </c>
      <c r="T255" s="27">
        <v>15</v>
      </c>
      <c r="U255" s="27">
        <v>15</v>
      </c>
      <c r="V255" s="27">
        <v>-0.22789999999999999</v>
      </c>
      <c r="W255" s="27">
        <v>-0.22789999999999999</v>
      </c>
      <c r="X255" s="27">
        <v>-0.22789999999999999</v>
      </c>
      <c r="Y255" s="27" t="s">
        <v>42</v>
      </c>
      <c r="Z255" s="27">
        <v>4.0019999999999998</v>
      </c>
      <c r="AA255" s="85">
        <v>1.213598928416634E-4</v>
      </c>
      <c r="AB255" s="27">
        <v>-0.39</v>
      </c>
      <c r="AC255" s="27">
        <v>2.66</v>
      </c>
      <c r="AD255" s="27">
        <v>2.6</v>
      </c>
      <c r="AE255" s="118"/>
      <c r="AF255" s="28"/>
      <c r="AG255" s="29">
        <f t="shared" ref="AG255:AG318" si="19">AE255*10000*(AF255)*10000000000</f>
        <v>0</v>
      </c>
    </row>
    <row r="256" spans="1:33" x14ac:dyDescent="0.25">
      <c r="A256" s="26" t="s">
        <v>80</v>
      </c>
      <c r="B256" s="26">
        <v>1.7</v>
      </c>
      <c r="C256" s="27">
        <v>3.81</v>
      </c>
      <c r="D256" s="27"/>
      <c r="E256" s="27">
        <f t="shared" si="13"/>
        <v>0</v>
      </c>
      <c r="F256" s="27"/>
      <c r="G256" s="27">
        <v>2.0390000000000001</v>
      </c>
      <c r="H256" s="27">
        <v>59914.879999999997</v>
      </c>
      <c r="I256" s="27">
        <v>74</v>
      </c>
      <c r="J256" s="27"/>
      <c r="K256" s="27"/>
      <c r="L256" s="27"/>
      <c r="M256" s="27">
        <v>83</v>
      </c>
      <c r="N256" s="27">
        <v>83</v>
      </c>
      <c r="O256" s="27">
        <v>83</v>
      </c>
      <c r="P256" s="27">
        <v>2.1</v>
      </c>
      <c r="Q256" s="27">
        <v>2.1</v>
      </c>
      <c r="R256" s="27">
        <v>2.1</v>
      </c>
      <c r="S256" s="27">
        <v>15</v>
      </c>
      <c r="T256" s="27">
        <v>15</v>
      </c>
      <c r="U256" s="27">
        <v>15</v>
      </c>
      <c r="V256" s="27">
        <v>-0.22789999999999999</v>
      </c>
      <c r="W256" s="27">
        <v>-0.22789999999999999</v>
      </c>
      <c r="X256" s="27">
        <v>-0.22789999999999999</v>
      </c>
      <c r="Y256" s="27" t="s">
        <v>43</v>
      </c>
      <c r="Z256" s="27">
        <v>2.0099999999999998</v>
      </c>
      <c r="AA256" s="85">
        <v>1.0828692705685033E-4</v>
      </c>
      <c r="AB256" s="27">
        <v>-0.217</v>
      </c>
      <c r="AC256" s="27">
        <v>3.13</v>
      </c>
      <c r="AD256" s="27">
        <v>2.89</v>
      </c>
      <c r="AE256" s="118"/>
      <c r="AF256" s="28"/>
      <c r="AG256" s="29">
        <f t="shared" si="19"/>
        <v>0</v>
      </c>
    </row>
    <row r="257" spans="1:33" x14ac:dyDescent="0.25">
      <c r="A257" s="26" t="s">
        <v>80</v>
      </c>
      <c r="B257" s="26">
        <v>1.7</v>
      </c>
      <c r="C257" s="27">
        <v>3.81</v>
      </c>
      <c r="D257" s="27"/>
      <c r="E257" s="27">
        <f t="shared" si="13"/>
        <v>0</v>
      </c>
      <c r="F257" s="27"/>
      <c r="G257" s="27">
        <v>2.0390000000000001</v>
      </c>
      <c r="H257" s="27">
        <v>59914.879999999997</v>
      </c>
      <c r="I257" s="27">
        <v>74</v>
      </c>
      <c r="J257" s="27"/>
      <c r="K257" s="27"/>
      <c r="L257" s="27"/>
      <c r="M257" s="27">
        <v>83</v>
      </c>
      <c r="N257" s="27">
        <v>83</v>
      </c>
      <c r="O257" s="27">
        <v>83</v>
      </c>
      <c r="P257" s="27">
        <v>2.1</v>
      </c>
      <c r="Q257" s="27">
        <v>2.1</v>
      </c>
      <c r="R257" s="27">
        <v>2.1</v>
      </c>
      <c r="S257" s="27">
        <v>15</v>
      </c>
      <c r="T257" s="27">
        <v>15</v>
      </c>
      <c r="U257" s="27">
        <v>15</v>
      </c>
      <c r="V257" s="27">
        <v>-0.22789999999999999</v>
      </c>
      <c r="W257" s="27">
        <v>-0.22789999999999999</v>
      </c>
      <c r="X257" s="27">
        <v>-0.22789999999999999</v>
      </c>
      <c r="Y257" s="27" t="s">
        <v>44</v>
      </c>
      <c r="Z257" s="27">
        <v>31.998999999999999</v>
      </c>
      <c r="AA257" s="85">
        <v>1.5402755908922099E-5</v>
      </c>
      <c r="AB257" s="27">
        <v>2.1999999999999999E-2</v>
      </c>
      <c r="AC257" s="27">
        <v>2.94</v>
      </c>
      <c r="AD257" s="27">
        <v>3.46</v>
      </c>
      <c r="AE257" s="118"/>
      <c r="AF257" s="28"/>
      <c r="AG257" s="29">
        <f t="shared" si="19"/>
        <v>0</v>
      </c>
    </row>
    <row r="258" spans="1:33" x14ac:dyDescent="0.25">
      <c r="A258" s="26" t="s">
        <v>80</v>
      </c>
      <c r="B258" s="26">
        <v>1.7</v>
      </c>
      <c r="C258" s="27">
        <v>3.81</v>
      </c>
      <c r="D258" s="27">
        <v>3.8</v>
      </c>
      <c r="E258" s="27">
        <f t="shared" si="13"/>
        <v>0.99737532808398943</v>
      </c>
      <c r="F258" s="27"/>
      <c r="G258" s="27">
        <v>2.0390000000000001</v>
      </c>
      <c r="H258" s="27">
        <v>59914.879999999997</v>
      </c>
      <c r="I258" s="27">
        <v>74</v>
      </c>
      <c r="J258" s="27"/>
      <c r="K258" s="27"/>
      <c r="L258" s="27"/>
      <c r="M258" s="27">
        <v>83</v>
      </c>
      <c r="N258" s="27">
        <v>83</v>
      </c>
      <c r="O258" s="27">
        <v>83</v>
      </c>
      <c r="P258" s="27">
        <v>2.1</v>
      </c>
      <c r="Q258" s="27">
        <v>2.1</v>
      </c>
      <c r="R258" s="27">
        <v>2.1</v>
      </c>
      <c r="S258" s="27">
        <v>15</v>
      </c>
      <c r="T258" s="27">
        <v>15</v>
      </c>
      <c r="U258" s="27">
        <v>15</v>
      </c>
      <c r="V258" s="27">
        <v>-0.22789999999999999</v>
      </c>
      <c r="W258" s="27">
        <v>-0.22789999999999999</v>
      </c>
      <c r="X258" s="27">
        <v>-0.22789999999999999</v>
      </c>
      <c r="Y258" s="27" t="s">
        <v>45</v>
      </c>
      <c r="Z258" s="27">
        <v>44.01</v>
      </c>
      <c r="AA258" s="85">
        <v>8.9625087063364713E-6</v>
      </c>
      <c r="AB258" s="27">
        <v>0.22500000000000001</v>
      </c>
      <c r="AC258" s="27">
        <v>3.24</v>
      </c>
      <c r="AD258" s="27">
        <v>3.3</v>
      </c>
      <c r="AE258" s="118">
        <v>7.0999999999999999E-9</v>
      </c>
      <c r="AF258" s="28"/>
      <c r="AG258" s="29">
        <f t="shared" si="19"/>
        <v>0</v>
      </c>
    </row>
    <row r="259" spans="1:33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22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/>
      <c r="K259" s="27"/>
      <c r="L259" s="27"/>
      <c r="M259" s="27">
        <v>83</v>
      </c>
      <c r="N259" s="27">
        <v>83</v>
      </c>
      <c r="O259" s="27">
        <v>83</v>
      </c>
      <c r="P259" s="27">
        <v>2.1</v>
      </c>
      <c r="Q259" s="27">
        <v>2.1</v>
      </c>
      <c r="R259" s="27">
        <v>2.1</v>
      </c>
      <c r="S259" s="27">
        <v>15</v>
      </c>
      <c r="T259" s="27">
        <v>15</v>
      </c>
      <c r="U259" s="27">
        <v>15</v>
      </c>
      <c r="V259" s="27">
        <v>-0.22789999999999999</v>
      </c>
      <c r="W259" s="27">
        <v>-0.22789999999999999</v>
      </c>
      <c r="X259" s="27">
        <v>-0.22789999999999999</v>
      </c>
      <c r="Y259" s="27" t="s">
        <v>46</v>
      </c>
      <c r="Z259" s="27">
        <v>28</v>
      </c>
      <c r="AA259" s="85">
        <v>1.4859953853764374E-5</v>
      </c>
      <c r="AB259" s="27">
        <v>3.6999999999999998E-2</v>
      </c>
      <c r="AC259" s="27">
        <v>3.13</v>
      </c>
      <c r="AD259" s="27">
        <v>3.64</v>
      </c>
      <c r="AE259" s="126">
        <v>6.9999999999999998E-9</v>
      </c>
      <c r="AF259" s="28"/>
      <c r="AG259" s="29">
        <f t="shared" si="19"/>
        <v>0</v>
      </c>
    </row>
    <row r="260" spans="1:33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/>
      <c r="K260" s="27"/>
      <c r="L260" s="27"/>
      <c r="M260" s="27">
        <v>83</v>
      </c>
      <c r="N260" s="27">
        <v>83</v>
      </c>
      <c r="O260" s="27">
        <v>83</v>
      </c>
      <c r="P260" s="27">
        <v>2.1</v>
      </c>
      <c r="Q260" s="27">
        <v>2.1</v>
      </c>
      <c r="R260" s="27">
        <v>2.1</v>
      </c>
      <c r="S260" s="27">
        <v>15</v>
      </c>
      <c r="T260" s="27">
        <v>15</v>
      </c>
      <c r="U260" s="27">
        <v>15</v>
      </c>
      <c r="V260" s="27">
        <v>-0.22789999999999999</v>
      </c>
      <c r="W260" s="27">
        <v>-0.22789999999999999</v>
      </c>
      <c r="X260" s="27">
        <v>-0.22789999999999999</v>
      </c>
      <c r="Y260" s="27" t="s">
        <v>47</v>
      </c>
      <c r="Z260" s="27">
        <v>16.04</v>
      </c>
      <c r="AA260" s="85">
        <v>1.6328551327402565E-5</v>
      </c>
      <c r="AB260" s="27">
        <v>1.0999999999999999E-2</v>
      </c>
      <c r="AC260" s="27">
        <v>3.25</v>
      </c>
      <c r="AD260" s="27">
        <v>3.8</v>
      </c>
      <c r="AE260" s="126">
        <v>6.7599999999999998E-9</v>
      </c>
      <c r="AF260" s="28"/>
      <c r="AG260" s="29">
        <f t="shared" si="19"/>
        <v>0</v>
      </c>
    </row>
    <row r="261" spans="1:33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/>
      <c r="K261" s="27"/>
      <c r="L261" s="27"/>
      <c r="M261" s="27">
        <v>83</v>
      </c>
      <c r="N261" s="27">
        <v>83</v>
      </c>
      <c r="O261" s="27">
        <v>83</v>
      </c>
      <c r="P261" s="27">
        <v>2.1</v>
      </c>
      <c r="Q261" s="27">
        <v>2.1</v>
      </c>
      <c r="R261" s="27">
        <v>2.1</v>
      </c>
      <c r="S261" s="27">
        <v>15</v>
      </c>
      <c r="T261" s="27">
        <v>15</v>
      </c>
      <c r="U261" s="27">
        <v>15</v>
      </c>
      <c r="V261" s="27">
        <v>-0.22789999999999999</v>
      </c>
      <c r="W261" s="27">
        <v>-0.22789999999999999</v>
      </c>
      <c r="X261" s="27">
        <v>-0.22789999999999999</v>
      </c>
      <c r="Y261" s="27" t="s">
        <v>48</v>
      </c>
      <c r="Z261" s="27">
        <v>28.05</v>
      </c>
      <c r="AA261" s="27">
        <v>8.597859657763983E-6</v>
      </c>
      <c r="AB261" s="27">
        <v>8.6999999999999994E-2</v>
      </c>
      <c r="AC261" s="27">
        <v>3.59</v>
      </c>
      <c r="AD261" s="27">
        <v>3.9</v>
      </c>
      <c r="AE261" s="126">
        <v>2.3699999999999999E-9</v>
      </c>
      <c r="AF261" s="28"/>
      <c r="AG261" s="30">
        <f t="shared" si="19"/>
        <v>0</v>
      </c>
    </row>
    <row r="262" spans="1:33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/>
      <c r="K262" s="27"/>
      <c r="L262" s="27"/>
      <c r="M262" s="27">
        <v>83</v>
      </c>
      <c r="N262" s="27">
        <v>83</v>
      </c>
      <c r="O262" s="27">
        <v>83</v>
      </c>
      <c r="P262" s="27">
        <v>2.1</v>
      </c>
      <c r="Q262" s="27">
        <v>2.1</v>
      </c>
      <c r="R262" s="27">
        <v>2.1</v>
      </c>
      <c r="S262" s="27">
        <v>15</v>
      </c>
      <c r="T262" s="27">
        <v>15</v>
      </c>
      <c r="U262" s="27">
        <v>15</v>
      </c>
      <c r="V262" s="27">
        <v>-0.22789999999999999</v>
      </c>
      <c r="W262" s="27">
        <v>-0.22789999999999999</v>
      </c>
      <c r="X262" s="27">
        <v>-0.22789999999999999</v>
      </c>
      <c r="Y262" s="27" t="s">
        <v>49</v>
      </c>
      <c r="Z262" s="27">
        <v>30.07</v>
      </c>
      <c r="AA262" s="27">
        <v>7.4674534117532306E-6</v>
      </c>
      <c r="AB262" s="27">
        <v>9.9000000000000005E-2</v>
      </c>
      <c r="AC262" s="27">
        <v>3.72</v>
      </c>
      <c r="AD262" s="27">
        <v>4</v>
      </c>
      <c r="AE262" s="126">
        <v>2.2400000000000001E-9</v>
      </c>
      <c r="AF262" s="28"/>
      <c r="AG262" s="30">
        <f t="shared" si="19"/>
        <v>0</v>
      </c>
    </row>
    <row r="263" spans="1:33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/>
      <c r="K263" s="27"/>
      <c r="L263" s="27"/>
      <c r="M263" s="27">
        <v>83</v>
      </c>
      <c r="N263" s="27">
        <v>83</v>
      </c>
      <c r="O263" s="27">
        <v>83</v>
      </c>
      <c r="P263" s="27">
        <v>2.1</v>
      </c>
      <c r="Q263" s="27">
        <v>2.1</v>
      </c>
      <c r="R263" s="27">
        <v>2.1</v>
      </c>
      <c r="S263" s="27">
        <v>15</v>
      </c>
      <c r="T263" s="27">
        <v>15</v>
      </c>
      <c r="U263" s="27">
        <v>15</v>
      </c>
      <c r="V263" s="27">
        <v>-0.22789999999999999</v>
      </c>
      <c r="W263" s="27">
        <v>-0.22789999999999999</v>
      </c>
      <c r="X263" s="27">
        <v>-0.22789999999999999</v>
      </c>
      <c r="Y263" s="27" t="s">
        <v>50</v>
      </c>
      <c r="Z263" s="27">
        <v>42.08</v>
      </c>
      <c r="AA263" s="27">
        <v>4.9578486170417476E-6</v>
      </c>
      <c r="AB263" s="27">
        <v>0.14199999999999999</v>
      </c>
      <c r="AC263" s="27">
        <v>4.03</v>
      </c>
      <c r="AD263" s="27">
        <v>4.5</v>
      </c>
      <c r="AE263" s="126">
        <v>5.4799999999999997E-10</v>
      </c>
      <c r="AF263" s="28"/>
      <c r="AG263" s="30">
        <f t="shared" si="19"/>
        <v>0</v>
      </c>
    </row>
    <row r="264" spans="1:33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/>
      <c r="K264" s="27"/>
      <c r="L264" s="27"/>
      <c r="M264" s="27">
        <v>83</v>
      </c>
      <c r="N264" s="27">
        <v>83</v>
      </c>
      <c r="O264" s="27">
        <v>83</v>
      </c>
      <c r="P264" s="27">
        <v>2.1</v>
      </c>
      <c r="Q264" s="27">
        <v>2.1</v>
      </c>
      <c r="R264" s="27">
        <v>2.1</v>
      </c>
      <c r="S264" s="27">
        <v>15</v>
      </c>
      <c r="T264" s="27">
        <v>15</v>
      </c>
      <c r="U264" s="27">
        <v>15</v>
      </c>
      <c r="V264" s="27">
        <v>-0.22789999999999999</v>
      </c>
      <c r="W264" s="27">
        <v>-0.22789999999999999</v>
      </c>
      <c r="X264" s="27">
        <v>-0.22789999999999999</v>
      </c>
      <c r="Y264" s="27" t="s">
        <v>51</v>
      </c>
      <c r="Z264" s="27">
        <v>44.1</v>
      </c>
      <c r="AA264" s="27">
        <v>4.5187843755253608E-6</v>
      </c>
      <c r="AB264" s="27">
        <v>0.152</v>
      </c>
      <c r="AC264" s="27">
        <v>4.16</v>
      </c>
      <c r="AD264" s="27">
        <v>4.3</v>
      </c>
      <c r="AE264" s="126">
        <v>6.75E-11</v>
      </c>
      <c r="AF264" s="28"/>
      <c r="AG264" s="30">
        <f t="shared" si="19"/>
        <v>0</v>
      </c>
    </row>
    <row r="265" spans="1:33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/>
      <c r="K265" s="27"/>
      <c r="L265" s="27"/>
      <c r="M265" s="27">
        <v>83</v>
      </c>
      <c r="N265" s="27">
        <v>83</v>
      </c>
      <c r="O265" s="27">
        <v>83</v>
      </c>
      <c r="P265" s="27">
        <v>2.1</v>
      </c>
      <c r="Q265" s="27">
        <v>2.1</v>
      </c>
      <c r="R265" s="27">
        <v>2.1</v>
      </c>
      <c r="S265" s="27">
        <v>15</v>
      </c>
      <c r="T265" s="27">
        <v>15</v>
      </c>
      <c r="U265" s="27">
        <v>15</v>
      </c>
      <c r="V265" s="27">
        <v>-0.22789999999999999</v>
      </c>
      <c r="W265" s="27">
        <v>-0.22789999999999999</v>
      </c>
      <c r="X265" s="27">
        <v>-0.22789999999999999</v>
      </c>
      <c r="Y265" s="27" t="s">
        <v>52</v>
      </c>
      <c r="Z265" s="27">
        <v>58.12</v>
      </c>
      <c r="AA265" s="27">
        <v>2.9135357642312415E-6</v>
      </c>
      <c r="AB265" s="27">
        <v>0.2</v>
      </c>
      <c r="AC265" s="27">
        <v>4.5199999999999996</v>
      </c>
      <c r="AD265" s="27">
        <v>4.5</v>
      </c>
      <c r="AE265" s="118">
        <v>2.1599999999999998E-11</v>
      </c>
      <c r="AF265" s="28"/>
      <c r="AG265" s="30">
        <f t="shared" si="19"/>
        <v>0</v>
      </c>
    </row>
    <row r="266" spans="1:33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/>
      <c r="K266" s="27"/>
      <c r="L266" s="27"/>
      <c r="M266" s="27">
        <v>83</v>
      </c>
      <c r="N266" s="27">
        <v>83</v>
      </c>
      <c r="O266" s="27">
        <v>83</v>
      </c>
      <c r="P266" s="27">
        <v>2.1</v>
      </c>
      <c r="Q266" s="27">
        <v>2.1</v>
      </c>
      <c r="R266" s="27">
        <v>2.1</v>
      </c>
      <c r="S266" s="27">
        <v>15</v>
      </c>
      <c r="T266" s="27">
        <v>15</v>
      </c>
      <c r="U266" s="27">
        <v>15</v>
      </c>
      <c r="V266" s="27">
        <v>-0.22789999999999999</v>
      </c>
      <c r="W266" s="27">
        <v>-0.22789999999999999</v>
      </c>
      <c r="X266" s="27">
        <v>-0.22789999999999999</v>
      </c>
      <c r="Y266" s="27" t="s">
        <v>58</v>
      </c>
      <c r="Z266" s="27">
        <v>58.12</v>
      </c>
      <c r="AA266" s="27">
        <v>3.1459786150702568E-6</v>
      </c>
      <c r="AB266" s="27">
        <v>0.183</v>
      </c>
      <c r="AC266" s="27">
        <v>4.8</v>
      </c>
      <c r="AD266" s="27">
        <v>4.42</v>
      </c>
      <c r="AE266" s="118"/>
      <c r="AF266" s="28"/>
      <c r="AG266" s="30">
        <f t="shared" si="19"/>
        <v>0</v>
      </c>
    </row>
    <row r="267" spans="1:33" s="94" customFormat="1" x14ac:dyDescent="0.25">
      <c r="A267" s="87" t="s">
        <v>81</v>
      </c>
      <c r="B267" s="87">
        <v>1.62</v>
      </c>
      <c r="C267" s="88">
        <v>3.39</v>
      </c>
      <c r="D267" s="88"/>
      <c r="E267" s="88">
        <f t="shared" si="20"/>
        <v>0</v>
      </c>
      <c r="F267" s="88"/>
      <c r="G267" s="88">
        <v>1.736</v>
      </c>
      <c r="H267" s="88">
        <v>67027</v>
      </c>
      <c r="I267" s="88">
        <v>41</v>
      </c>
      <c r="J267" s="88"/>
      <c r="K267" s="88"/>
      <c r="L267" s="88"/>
      <c r="M267" s="88">
        <v>83</v>
      </c>
      <c r="N267" s="88">
        <v>83</v>
      </c>
      <c r="O267" s="88">
        <v>83</v>
      </c>
      <c r="P267" s="88">
        <v>2.1</v>
      </c>
      <c r="Q267" s="88">
        <v>2.1</v>
      </c>
      <c r="R267" s="88">
        <v>2.1</v>
      </c>
      <c r="S267" s="88">
        <v>15</v>
      </c>
      <c r="T267" s="88">
        <v>15</v>
      </c>
      <c r="U267" s="88">
        <v>15</v>
      </c>
      <c r="V267" s="88">
        <v>-0.22600000000000001</v>
      </c>
      <c r="W267" s="88">
        <v>-0.22600000000000001</v>
      </c>
      <c r="X267" s="88">
        <v>-0.22600000000000001</v>
      </c>
      <c r="Y267" s="88" t="s">
        <v>42</v>
      </c>
      <c r="Z267" s="88">
        <v>4.0019999999999998</v>
      </c>
      <c r="AA267" s="89">
        <v>1.213598928416634E-4</v>
      </c>
      <c r="AB267" s="88">
        <v>-0.39</v>
      </c>
      <c r="AC267" s="88">
        <v>2.66</v>
      </c>
      <c r="AD267" s="88">
        <v>2.6</v>
      </c>
      <c r="AE267" s="120"/>
      <c r="AF267" s="90"/>
      <c r="AG267" s="91">
        <f t="shared" si="19"/>
        <v>0</v>
      </c>
    </row>
    <row r="268" spans="1:33" s="94" customFormat="1" x14ac:dyDescent="0.25">
      <c r="A268" s="87" t="s">
        <v>81</v>
      </c>
      <c r="B268" s="87">
        <v>1.62</v>
      </c>
      <c r="C268" s="88">
        <v>3.39</v>
      </c>
      <c r="D268" s="88"/>
      <c r="E268" s="88">
        <f t="shared" si="20"/>
        <v>0</v>
      </c>
      <c r="F268" s="88"/>
      <c r="G268" s="88">
        <v>1.736</v>
      </c>
      <c r="H268" s="88">
        <v>67027</v>
      </c>
      <c r="I268" s="88">
        <v>41</v>
      </c>
      <c r="J268" s="88"/>
      <c r="K268" s="88"/>
      <c r="L268" s="88"/>
      <c r="M268" s="88">
        <v>83</v>
      </c>
      <c r="N268" s="88">
        <v>83</v>
      </c>
      <c r="O268" s="88">
        <v>83</v>
      </c>
      <c r="P268" s="88">
        <v>2.1</v>
      </c>
      <c r="Q268" s="88">
        <v>2.1</v>
      </c>
      <c r="R268" s="88">
        <v>2.1</v>
      </c>
      <c r="S268" s="88">
        <v>15</v>
      </c>
      <c r="T268" s="88">
        <v>15</v>
      </c>
      <c r="U268" s="88">
        <v>15</v>
      </c>
      <c r="V268" s="88">
        <v>-0.22600000000000001</v>
      </c>
      <c r="W268" s="88">
        <v>-0.22600000000000001</v>
      </c>
      <c r="X268" s="88">
        <v>-0.22600000000000001</v>
      </c>
      <c r="Y268" s="88" t="s">
        <v>43</v>
      </c>
      <c r="Z268" s="88">
        <v>2.0099999999999998</v>
      </c>
      <c r="AA268" s="89">
        <v>1.0828692705685033E-4</v>
      </c>
      <c r="AB268" s="88">
        <v>-0.217</v>
      </c>
      <c r="AC268" s="88">
        <v>3.13</v>
      </c>
      <c r="AD268" s="88">
        <v>2.89</v>
      </c>
      <c r="AE268" s="120"/>
      <c r="AF268" s="90"/>
      <c r="AG268" s="91">
        <f t="shared" si="19"/>
        <v>0</v>
      </c>
    </row>
    <row r="269" spans="1:33" s="94" customFormat="1" x14ac:dyDescent="0.25">
      <c r="A269" s="87" t="s">
        <v>81</v>
      </c>
      <c r="B269" s="87">
        <v>1.62</v>
      </c>
      <c r="C269" s="88">
        <v>3.39</v>
      </c>
      <c r="D269" s="88"/>
      <c r="E269" s="88">
        <f t="shared" si="20"/>
        <v>0</v>
      </c>
      <c r="F269" s="88"/>
      <c r="G269" s="88">
        <v>1.736</v>
      </c>
      <c r="H269" s="88">
        <v>67027</v>
      </c>
      <c r="I269" s="88">
        <v>41</v>
      </c>
      <c r="J269" s="88"/>
      <c r="K269" s="88"/>
      <c r="L269" s="88"/>
      <c r="M269" s="88">
        <v>83</v>
      </c>
      <c r="N269" s="88">
        <v>83</v>
      </c>
      <c r="O269" s="88">
        <v>83</v>
      </c>
      <c r="P269" s="88">
        <v>2.1</v>
      </c>
      <c r="Q269" s="88">
        <v>2.1</v>
      </c>
      <c r="R269" s="88">
        <v>2.1</v>
      </c>
      <c r="S269" s="88">
        <v>15</v>
      </c>
      <c r="T269" s="88">
        <v>15</v>
      </c>
      <c r="U269" s="88">
        <v>15</v>
      </c>
      <c r="V269" s="88">
        <v>-0.22600000000000001</v>
      </c>
      <c r="W269" s="88">
        <v>-0.22600000000000001</v>
      </c>
      <c r="X269" s="88">
        <v>-0.22600000000000001</v>
      </c>
      <c r="Y269" s="88" t="s">
        <v>44</v>
      </c>
      <c r="Z269" s="88">
        <v>31.998999999999999</v>
      </c>
      <c r="AA269" s="89">
        <v>1.5402755908922099E-5</v>
      </c>
      <c r="AB269" s="88">
        <v>2.1999999999999999E-2</v>
      </c>
      <c r="AC269" s="88">
        <v>2.94</v>
      </c>
      <c r="AD269" s="88">
        <v>3.46</v>
      </c>
      <c r="AE269" s="120"/>
      <c r="AF269" s="90"/>
      <c r="AG269" s="91">
        <f t="shared" si="19"/>
        <v>0</v>
      </c>
    </row>
    <row r="270" spans="1:33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/>
      <c r="K270" s="88"/>
      <c r="L270" s="88"/>
      <c r="M270" s="88">
        <v>83</v>
      </c>
      <c r="N270" s="88">
        <v>83</v>
      </c>
      <c r="O270" s="88">
        <v>83</v>
      </c>
      <c r="P270" s="88">
        <v>2.1</v>
      </c>
      <c r="Q270" s="88">
        <v>2.1</v>
      </c>
      <c r="R270" s="88">
        <v>2.1</v>
      </c>
      <c r="S270" s="88">
        <v>15</v>
      </c>
      <c r="T270" s="88">
        <v>15</v>
      </c>
      <c r="U270" s="88">
        <v>15</v>
      </c>
      <c r="V270" s="88">
        <v>-0.22600000000000001</v>
      </c>
      <c r="W270" s="88">
        <v>-0.22600000000000001</v>
      </c>
      <c r="X270" s="88">
        <v>-0.22600000000000001</v>
      </c>
      <c r="Y270" s="88" t="s">
        <v>45</v>
      </c>
      <c r="Z270" s="88">
        <v>44.01</v>
      </c>
      <c r="AA270" s="89">
        <v>8.9625087063364713E-6</v>
      </c>
      <c r="AB270" s="88">
        <v>0.22500000000000001</v>
      </c>
      <c r="AC270" s="88">
        <v>3.24</v>
      </c>
      <c r="AD270" s="88">
        <v>3.3</v>
      </c>
      <c r="AE270" s="120">
        <v>3E-9</v>
      </c>
      <c r="AF270" s="90"/>
      <c r="AG270" s="91">
        <f t="shared" si="19"/>
        <v>0</v>
      </c>
    </row>
    <row r="271" spans="1:33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/>
      <c r="K271" s="88"/>
      <c r="L271" s="88"/>
      <c r="M271" s="88">
        <v>83</v>
      </c>
      <c r="N271" s="88">
        <v>83</v>
      </c>
      <c r="O271" s="88">
        <v>83</v>
      </c>
      <c r="P271" s="88">
        <v>2.1</v>
      </c>
      <c r="Q271" s="88">
        <v>2.1</v>
      </c>
      <c r="R271" s="88">
        <v>2.1</v>
      </c>
      <c r="S271" s="88">
        <v>15</v>
      </c>
      <c r="T271" s="88">
        <v>15</v>
      </c>
      <c r="U271" s="88">
        <v>15</v>
      </c>
      <c r="V271" s="88">
        <v>-0.22600000000000001</v>
      </c>
      <c r="W271" s="88">
        <v>-0.22600000000000001</v>
      </c>
      <c r="X271" s="88">
        <v>-0.22600000000000001</v>
      </c>
      <c r="Y271" s="88" t="s">
        <v>46</v>
      </c>
      <c r="Z271" s="88">
        <v>28</v>
      </c>
      <c r="AA271" s="89">
        <v>1.4859953853764374E-5</v>
      </c>
      <c r="AB271" s="88">
        <v>3.6999999999999998E-2</v>
      </c>
      <c r="AC271" s="88">
        <v>3.13</v>
      </c>
      <c r="AD271" s="88">
        <v>3.64</v>
      </c>
      <c r="AE271" s="127">
        <v>1.1800000000000001E-9</v>
      </c>
      <c r="AF271" s="90"/>
      <c r="AG271" s="91">
        <f t="shared" si="19"/>
        <v>0</v>
      </c>
    </row>
    <row r="272" spans="1:33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/>
      <c r="K272" s="88"/>
      <c r="L272" s="88"/>
      <c r="M272" s="88">
        <v>83</v>
      </c>
      <c r="N272" s="88">
        <v>83</v>
      </c>
      <c r="O272" s="88">
        <v>83</v>
      </c>
      <c r="P272" s="88">
        <v>2.1</v>
      </c>
      <c r="Q272" s="88">
        <v>2.1</v>
      </c>
      <c r="R272" s="88">
        <v>2.1</v>
      </c>
      <c r="S272" s="88">
        <v>15</v>
      </c>
      <c r="T272" s="88">
        <v>15</v>
      </c>
      <c r="U272" s="88">
        <v>15</v>
      </c>
      <c r="V272" s="88">
        <v>-0.22600000000000001</v>
      </c>
      <c r="W272" s="88">
        <v>-0.22600000000000001</v>
      </c>
      <c r="X272" s="88">
        <v>-0.22600000000000001</v>
      </c>
      <c r="Y272" s="88" t="s">
        <v>47</v>
      </c>
      <c r="Z272" s="88">
        <v>16.04</v>
      </c>
      <c r="AA272" s="89">
        <v>1.6328551327402565E-5</v>
      </c>
      <c r="AB272" s="88">
        <v>1.0999999999999999E-2</v>
      </c>
      <c r="AC272" s="88">
        <v>3.25</v>
      </c>
      <c r="AD272" s="88">
        <v>3.8</v>
      </c>
      <c r="AE272" s="127">
        <v>2.4900000000000002E-10</v>
      </c>
      <c r="AF272" s="90"/>
      <c r="AG272" s="91">
        <f t="shared" si="19"/>
        <v>0</v>
      </c>
    </row>
    <row r="273" spans="1:33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/>
      <c r="K273" s="88"/>
      <c r="L273" s="88"/>
      <c r="M273" s="88">
        <v>83</v>
      </c>
      <c r="N273" s="88">
        <v>83</v>
      </c>
      <c r="O273" s="88">
        <v>83</v>
      </c>
      <c r="P273" s="88">
        <v>2.1</v>
      </c>
      <c r="Q273" s="88">
        <v>2.1</v>
      </c>
      <c r="R273" s="88">
        <v>2.1</v>
      </c>
      <c r="S273" s="88">
        <v>15</v>
      </c>
      <c r="T273" s="88">
        <v>15</v>
      </c>
      <c r="U273" s="88">
        <v>15</v>
      </c>
      <c r="V273" s="88">
        <v>-0.22600000000000001</v>
      </c>
      <c r="W273" s="88">
        <v>-0.22600000000000001</v>
      </c>
      <c r="X273" s="88">
        <v>-0.22600000000000001</v>
      </c>
      <c r="Y273" s="88" t="s">
        <v>48</v>
      </c>
      <c r="Z273" s="88">
        <v>28.05</v>
      </c>
      <c r="AA273" s="88">
        <v>8.597859657763983E-6</v>
      </c>
      <c r="AB273" s="88">
        <v>8.6999999999999994E-2</v>
      </c>
      <c r="AC273" s="88">
        <v>3.59</v>
      </c>
      <c r="AD273" s="88">
        <v>3.9</v>
      </c>
      <c r="AE273" s="127">
        <v>2.7099999999999999E-11</v>
      </c>
      <c r="AF273" s="90"/>
      <c r="AG273" s="97">
        <f t="shared" si="19"/>
        <v>0</v>
      </c>
    </row>
    <row r="274" spans="1:33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/>
      <c r="K274" s="88"/>
      <c r="L274" s="88"/>
      <c r="M274" s="88">
        <v>83</v>
      </c>
      <c r="N274" s="88">
        <v>83</v>
      </c>
      <c r="O274" s="88">
        <v>83</v>
      </c>
      <c r="P274" s="88">
        <v>2.1</v>
      </c>
      <c r="Q274" s="88">
        <v>2.1</v>
      </c>
      <c r="R274" s="88">
        <v>2.1</v>
      </c>
      <c r="S274" s="88">
        <v>15</v>
      </c>
      <c r="T274" s="88">
        <v>15</v>
      </c>
      <c r="U274" s="88">
        <v>15</v>
      </c>
      <c r="V274" s="88">
        <v>-0.22600000000000001</v>
      </c>
      <c r="W274" s="88">
        <v>-0.22600000000000001</v>
      </c>
      <c r="X274" s="88">
        <v>-0.22600000000000001</v>
      </c>
      <c r="Y274" s="88" t="s">
        <v>49</v>
      </c>
      <c r="Z274" s="88">
        <v>30.07</v>
      </c>
      <c r="AA274" s="88">
        <v>7.4674534117532306E-6</v>
      </c>
      <c r="AB274" s="88">
        <v>9.9000000000000005E-2</v>
      </c>
      <c r="AC274" s="88">
        <v>3.72</v>
      </c>
      <c r="AD274" s="88">
        <v>4</v>
      </c>
      <c r="AE274" s="127">
        <v>9.7099999999999996E-12</v>
      </c>
      <c r="AF274" s="90"/>
      <c r="AG274" s="97">
        <f t="shared" si="19"/>
        <v>0</v>
      </c>
    </row>
    <row r="275" spans="1:33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/>
      <c r="K275" s="88"/>
      <c r="L275" s="88"/>
      <c r="M275" s="88">
        <v>83</v>
      </c>
      <c r="N275" s="88">
        <v>83</v>
      </c>
      <c r="O275" s="88">
        <v>83</v>
      </c>
      <c r="P275" s="88">
        <v>2.1</v>
      </c>
      <c r="Q275" s="88">
        <v>2.1</v>
      </c>
      <c r="R275" s="88">
        <v>2.1</v>
      </c>
      <c r="S275" s="88">
        <v>15</v>
      </c>
      <c r="T275" s="88">
        <v>15</v>
      </c>
      <c r="U275" s="88">
        <v>15</v>
      </c>
      <c r="V275" s="88">
        <v>-0.22600000000000001</v>
      </c>
      <c r="W275" s="88">
        <v>-0.22600000000000001</v>
      </c>
      <c r="X275" s="88">
        <v>-0.22600000000000001</v>
      </c>
      <c r="Y275" s="88" t="s">
        <v>50</v>
      </c>
      <c r="Z275" s="88">
        <v>42.08</v>
      </c>
      <c r="AA275" s="88">
        <v>4.9578486170417476E-6</v>
      </c>
      <c r="AB275" s="88">
        <v>0.14199999999999999</v>
      </c>
      <c r="AC275" s="88">
        <v>4.03</v>
      </c>
      <c r="AD275" s="88">
        <v>4.5</v>
      </c>
      <c r="AE275" s="127">
        <v>5.6200000000000003E-13</v>
      </c>
      <c r="AF275" s="90"/>
      <c r="AG275" s="97">
        <f t="shared" si="19"/>
        <v>0</v>
      </c>
    </row>
    <row r="276" spans="1:33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/>
      <c r="K276" s="88"/>
      <c r="L276" s="88"/>
      <c r="M276" s="88">
        <v>83</v>
      </c>
      <c r="N276" s="88">
        <v>83</v>
      </c>
      <c r="O276" s="88">
        <v>83</v>
      </c>
      <c r="P276" s="88">
        <v>2.1</v>
      </c>
      <c r="Q276" s="88">
        <v>2.1</v>
      </c>
      <c r="R276" s="88">
        <v>2.1</v>
      </c>
      <c r="S276" s="88">
        <v>15</v>
      </c>
      <c r="T276" s="88">
        <v>15</v>
      </c>
      <c r="U276" s="88">
        <v>15</v>
      </c>
      <c r="V276" s="88">
        <v>-0.22600000000000001</v>
      </c>
      <c r="W276" s="88">
        <v>-0.22600000000000001</v>
      </c>
      <c r="X276" s="88">
        <v>-0.22600000000000001</v>
      </c>
      <c r="Y276" s="88" t="s">
        <v>51</v>
      </c>
      <c r="Z276" s="88">
        <v>44.1</v>
      </c>
      <c r="AA276" s="88">
        <v>4.5187843755253608E-6</v>
      </c>
      <c r="AB276" s="88">
        <v>0.152</v>
      </c>
      <c r="AC276" s="88">
        <v>4.16</v>
      </c>
      <c r="AD276" s="88">
        <v>4.3</v>
      </c>
      <c r="AE276" s="127">
        <v>6.0999999999999997E-15</v>
      </c>
      <c r="AF276" s="90"/>
      <c r="AG276" s="97">
        <f t="shared" si="19"/>
        <v>0</v>
      </c>
    </row>
    <row r="277" spans="1:33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/>
      <c r="K277" s="88"/>
      <c r="L277" s="88"/>
      <c r="M277" s="88">
        <v>83</v>
      </c>
      <c r="N277" s="88">
        <v>83</v>
      </c>
      <c r="O277" s="88">
        <v>83</v>
      </c>
      <c r="P277" s="88">
        <v>2.1</v>
      </c>
      <c r="Q277" s="88">
        <v>2.1</v>
      </c>
      <c r="R277" s="88">
        <v>2.1</v>
      </c>
      <c r="S277" s="88">
        <v>15</v>
      </c>
      <c r="T277" s="88">
        <v>15</v>
      </c>
      <c r="U277" s="88">
        <v>15</v>
      </c>
      <c r="V277" s="88">
        <v>-0.22600000000000001</v>
      </c>
      <c r="W277" s="88">
        <v>-0.22600000000000001</v>
      </c>
      <c r="X277" s="88">
        <v>-0.22600000000000001</v>
      </c>
      <c r="Y277" s="88" t="s">
        <v>52</v>
      </c>
      <c r="Z277" s="88">
        <v>58.12</v>
      </c>
      <c r="AA277" s="88">
        <v>2.9135357642312415E-6</v>
      </c>
      <c r="AB277" s="88">
        <v>0.2</v>
      </c>
      <c r="AC277" s="88">
        <v>4.5199999999999996</v>
      </c>
      <c r="AD277" s="88">
        <v>4.5</v>
      </c>
      <c r="AE277" s="120">
        <v>4.6999999999999999E-15</v>
      </c>
      <c r="AF277" s="90"/>
      <c r="AG277" s="97">
        <f t="shared" si="19"/>
        <v>0</v>
      </c>
    </row>
    <row r="278" spans="1:33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/>
      <c r="K278" s="88"/>
      <c r="L278" s="88"/>
      <c r="M278" s="88">
        <v>83</v>
      </c>
      <c r="N278" s="88">
        <v>83</v>
      </c>
      <c r="O278" s="88">
        <v>83</v>
      </c>
      <c r="P278" s="88">
        <v>2.1</v>
      </c>
      <c r="Q278" s="88">
        <v>2.1</v>
      </c>
      <c r="R278" s="88">
        <v>2.1</v>
      </c>
      <c r="S278" s="88">
        <v>15</v>
      </c>
      <c r="T278" s="88">
        <v>15</v>
      </c>
      <c r="U278" s="88">
        <v>15</v>
      </c>
      <c r="V278" s="88">
        <v>-0.22600000000000001</v>
      </c>
      <c r="W278" s="88">
        <v>-0.22600000000000001</v>
      </c>
      <c r="X278" s="88">
        <v>-0.22600000000000001</v>
      </c>
      <c r="Y278" s="88" t="s">
        <v>58</v>
      </c>
      <c r="Z278" s="88">
        <v>58.12</v>
      </c>
      <c r="AA278" s="88">
        <v>3.1459786150702568E-6</v>
      </c>
      <c r="AB278" s="88">
        <v>0.183</v>
      </c>
      <c r="AC278" s="88">
        <v>4.8</v>
      </c>
      <c r="AD278" s="88">
        <v>4.42</v>
      </c>
      <c r="AE278" s="120"/>
      <c r="AF278" s="90"/>
      <c r="AG278" s="97">
        <f t="shared" si="19"/>
        <v>0</v>
      </c>
    </row>
    <row r="279" spans="1:33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/>
      <c r="K279" s="27"/>
      <c r="L279" s="27"/>
      <c r="M279" s="27">
        <v>83</v>
      </c>
      <c r="N279" s="27">
        <v>83</v>
      </c>
      <c r="O279" s="27">
        <v>83</v>
      </c>
      <c r="P279" s="27">
        <v>2.1</v>
      </c>
      <c r="Q279" s="27">
        <v>2.1</v>
      </c>
      <c r="R279" s="27">
        <v>2.1</v>
      </c>
      <c r="S279" s="27">
        <v>15</v>
      </c>
      <c r="T279" s="27">
        <v>15</v>
      </c>
      <c r="U279" s="27">
        <v>15</v>
      </c>
      <c r="V279" s="27">
        <v>-0.26569999999999999</v>
      </c>
      <c r="W279" s="27">
        <v>-0.26569999999999999</v>
      </c>
      <c r="X279" s="27">
        <v>-0.26569999999999999</v>
      </c>
      <c r="Y279" s="27" t="s">
        <v>42</v>
      </c>
      <c r="Z279" s="27">
        <v>4.0019999999999998</v>
      </c>
      <c r="AA279" s="85">
        <v>1.213598928416634E-4</v>
      </c>
      <c r="AB279" s="27">
        <v>-0.39</v>
      </c>
      <c r="AC279" s="27">
        <v>2.66</v>
      </c>
      <c r="AD279" s="27">
        <v>2.6</v>
      </c>
      <c r="AE279" s="118"/>
      <c r="AF279" s="28"/>
      <c r="AG279" s="29">
        <f t="shared" si="19"/>
        <v>0</v>
      </c>
    </row>
    <row r="280" spans="1:33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/>
      <c r="K280" s="27"/>
      <c r="L280" s="27"/>
      <c r="M280" s="27">
        <v>83</v>
      </c>
      <c r="N280" s="27">
        <v>83</v>
      </c>
      <c r="O280" s="27">
        <v>83</v>
      </c>
      <c r="P280" s="27">
        <v>2.1</v>
      </c>
      <c r="Q280" s="27">
        <v>2.1</v>
      </c>
      <c r="R280" s="27">
        <v>2.1</v>
      </c>
      <c r="S280" s="27">
        <v>15</v>
      </c>
      <c r="T280" s="27">
        <v>15</v>
      </c>
      <c r="U280" s="27">
        <v>15</v>
      </c>
      <c r="V280" s="27">
        <v>-0.26569999999999999</v>
      </c>
      <c r="W280" s="27">
        <v>-0.26569999999999999</v>
      </c>
      <c r="X280" s="27">
        <v>-0.26569999999999999</v>
      </c>
      <c r="Y280" s="27" t="s">
        <v>43</v>
      </c>
      <c r="Z280" s="27">
        <v>2.0099999999999998</v>
      </c>
      <c r="AA280" s="85">
        <v>1.0828692705685033E-4</v>
      </c>
      <c r="AB280" s="27">
        <v>-0.217</v>
      </c>
      <c r="AC280" s="27">
        <v>3.13</v>
      </c>
      <c r="AD280" s="27">
        <v>2.89</v>
      </c>
      <c r="AE280" s="118"/>
      <c r="AF280" s="28"/>
      <c r="AG280" s="29">
        <f t="shared" si="19"/>
        <v>0</v>
      </c>
    </row>
    <row r="281" spans="1:33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/>
      <c r="K281" s="27"/>
      <c r="L281" s="27"/>
      <c r="M281" s="27">
        <v>83</v>
      </c>
      <c r="N281" s="27">
        <v>83</v>
      </c>
      <c r="O281" s="27">
        <v>83</v>
      </c>
      <c r="P281" s="27">
        <v>2.1</v>
      </c>
      <c r="Q281" s="27">
        <v>2.1</v>
      </c>
      <c r="R281" s="27">
        <v>2.1</v>
      </c>
      <c r="S281" s="27">
        <v>15</v>
      </c>
      <c r="T281" s="27">
        <v>15</v>
      </c>
      <c r="U281" s="27">
        <v>15</v>
      </c>
      <c r="V281" s="27">
        <v>-0.26569999999999999</v>
      </c>
      <c r="W281" s="27">
        <v>-0.26569999999999999</v>
      </c>
      <c r="X281" s="27">
        <v>-0.26569999999999999</v>
      </c>
      <c r="Y281" s="27" t="s">
        <v>44</v>
      </c>
      <c r="Z281" s="27">
        <v>31.998999999999999</v>
      </c>
      <c r="AA281" s="85">
        <v>1.5402755908922099E-5</v>
      </c>
      <c r="AB281" s="27">
        <v>2.1999999999999999E-2</v>
      </c>
      <c r="AC281" s="27">
        <v>2.94</v>
      </c>
      <c r="AD281" s="27">
        <v>3.46</v>
      </c>
      <c r="AE281" s="118"/>
      <c r="AF281" s="28"/>
      <c r="AG281" s="29">
        <f t="shared" si="19"/>
        <v>0</v>
      </c>
    </row>
    <row r="282" spans="1:33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/>
      <c r="K282" s="27"/>
      <c r="L282" s="27"/>
      <c r="M282" s="27">
        <v>83</v>
      </c>
      <c r="N282" s="27">
        <v>83</v>
      </c>
      <c r="O282" s="27">
        <v>83</v>
      </c>
      <c r="P282" s="27">
        <v>2.1</v>
      </c>
      <c r="Q282" s="27">
        <v>2.1</v>
      </c>
      <c r="R282" s="27">
        <v>2.1</v>
      </c>
      <c r="S282" s="27">
        <v>15</v>
      </c>
      <c r="T282" s="27">
        <v>15</v>
      </c>
      <c r="U282" s="27">
        <v>15</v>
      </c>
      <c r="V282" s="27">
        <v>-0.26569999999999999</v>
      </c>
      <c r="W282" s="27">
        <v>-0.26569999999999999</v>
      </c>
      <c r="X282" s="27">
        <v>-0.26569999999999999</v>
      </c>
      <c r="Y282" s="27" t="s">
        <v>45</v>
      </c>
      <c r="Z282" s="27">
        <v>44.01</v>
      </c>
      <c r="AA282" s="85">
        <v>8.9625087063364713E-6</v>
      </c>
      <c r="AB282" s="27">
        <v>0.22500000000000001</v>
      </c>
      <c r="AC282" s="27">
        <v>3.24</v>
      </c>
      <c r="AD282" s="27">
        <v>3.3</v>
      </c>
      <c r="AE282" s="118">
        <v>6.2000000000000001E-9</v>
      </c>
      <c r="AF282" s="28"/>
      <c r="AG282" s="29">
        <f t="shared" si="19"/>
        <v>0</v>
      </c>
    </row>
    <row r="283" spans="1:33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/>
      <c r="K283" s="27"/>
      <c r="L283" s="27"/>
      <c r="M283" s="27">
        <v>83</v>
      </c>
      <c r="N283" s="27">
        <v>83</v>
      </c>
      <c r="O283" s="27">
        <v>83</v>
      </c>
      <c r="P283" s="27">
        <v>2.1</v>
      </c>
      <c r="Q283" s="27">
        <v>2.1</v>
      </c>
      <c r="R283" s="27">
        <v>2.1</v>
      </c>
      <c r="S283" s="27">
        <v>15</v>
      </c>
      <c r="T283" s="27">
        <v>15</v>
      </c>
      <c r="U283" s="27">
        <v>15</v>
      </c>
      <c r="V283" s="27">
        <v>-0.26569999999999999</v>
      </c>
      <c r="W283" s="27">
        <v>-0.26569999999999999</v>
      </c>
      <c r="X283" s="27">
        <v>-0.26569999999999999</v>
      </c>
      <c r="Y283" s="27" t="s">
        <v>46</v>
      </c>
      <c r="Z283" s="27">
        <v>28</v>
      </c>
      <c r="AA283" s="85">
        <v>1.4859953853764374E-5</v>
      </c>
      <c r="AB283" s="27">
        <v>3.6999999999999998E-2</v>
      </c>
      <c r="AC283" s="27">
        <v>3.13</v>
      </c>
      <c r="AD283" s="27">
        <v>3.64</v>
      </c>
      <c r="AE283" s="126">
        <v>6E-9</v>
      </c>
      <c r="AF283" s="28"/>
      <c r="AG283" s="29">
        <f t="shared" si="19"/>
        <v>0</v>
      </c>
    </row>
    <row r="284" spans="1:33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/>
      <c r="K284" s="27"/>
      <c r="L284" s="27"/>
      <c r="M284" s="27">
        <v>83</v>
      </c>
      <c r="N284" s="27">
        <v>83</v>
      </c>
      <c r="O284" s="27">
        <v>83</v>
      </c>
      <c r="P284" s="27">
        <v>2.1</v>
      </c>
      <c r="Q284" s="27">
        <v>2.1</v>
      </c>
      <c r="R284" s="27">
        <v>2.1</v>
      </c>
      <c r="S284" s="27">
        <v>15</v>
      </c>
      <c r="T284" s="27">
        <v>15</v>
      </c>
      <c r="U284" s="27">
        <v>15</v>
      </c>
      <c r="V284" s="27">
        <v>-0.26569999999999999</v>
      </c>
      <c r="W284" s="27">
        <v>-0.26569999999999999</v>
      </c>
      <c r="X284" s="27">
        <v>-0.26569999999999999</v>
      </c>
      <c r="Y284" s="27" t="s">
        <v>47</v>
      </c>
      <c r="Z284" s="27">
        <v>16.04</v>
      </c>
      <c r="AA284" s="85">
        <v>1.6328551327402565E-5</v>
      </c>
      <c r="AB284" s="27">
        <v>1.0999999999999999E-2</v>
      </c>
      <c r="AC284" s="27">
        <v>3.25</v>
      </c>
      <c r="AD284" s="27">
        <v>3.8</v>
      </c>
      <c r="AE284" s="126">
        <v>4.8E-9</v>
      </c>
      <c r="AF284" s="28"/>
      <c r="AG284" s="29">
        <f t="shared" si="19"/>
        <v>0</v>
      </c>
    </row>
    <row r="285" spans="1:33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/>
      <c r="K285" s="27"/>
      <c r="L285" s="27"/>
      <c r="M285" s="27">
        <v>83</v>
      </c>
      <c r="N285" s="27">
        <v>83</v>
      </c>
      <c r="O285" s="27">
        <v>83</v>
      </c>
      <c r="P285" s="27">
        <v>2.1</v>
      </c>
      <c r="Q285" s="27">
        <v>2.1</v>
      </c>
      <c r="R285" s="27">
        <v>2.1</v>
      </c>
      <c r="S285" s="27">
        <v>15</v>
      </c>
      <c r="T285" s="27">
        <v>15</v>
      </c>
      <c r="U285" s="27">
        <v>15</v>
      </c>
      <c r="V285" s="27">
        <v>-0.26569999999999999</v>
      </c>
      <c r="W285" s="27">
        <v>-0.26569999999999999</v>
      </c>
      <c r="X285" s="27">
        <v>-0.26569999999999999</v>
      </c>
      <c r="Y285" s="27" t="s">
        <v>48</v>
      </c>
      <c r="Z285" s="27">
        <v>28.05</v>
      </c>
      <c r="AA285" s="27">
        <v>8.597859657763983E-6</v>
      </c>
      <c r="AB285" s="27">
        <v>8.6999999999999994E-2</v>
      </c>
      <c r="AC285" s="27">
        <v>3.59</v>
      </c>
      <c r="AD285" s="27">
        <v>3.9</v>
      </c>
      <c r="AE285" s="126">
        <v>1.68E-9</v>
      </c>
      <c r="AF285" s="28"/>
      <c r="AG285" s="30">
        <f t="shared" si="19"/>
        <v>0</v>
      </c>
    </row>
    <row r="286" spans="1:33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/>
      <c r="K286" s="27"/>
      <c r="L286" s="27"/>
      <c r="M286" s="27">
        <v>83</v>
      </c>
      <c r="N286" s="27">
        <v>83</v>
      </c>
      <c r="O286" s="27">
        <v>83</v>
      </c>
      <c r="P286" s="27">
        <v>2.1</v>
      </c>
      <c r="Q286" s="27">
        <v>2.1</v>
      </c>
      <c r="R286" s="27">
        <v>2.1</v>
      </c>
      <c r="S286" s="27">
        <v>15</v>
      </c>
      <c r="T286" s="27">
        <v>15</v>
      </c>
      <c r="U286" s="27">
        <v>15</v>
      </c>
      <c r="V286" s="27">
        <v>-0.26569999999999999</v>
      </c>
      <c r="W286" s="27">
        <v>-0.26569999999999999</v>
      </c>
      <c r="X286" s="27">
        <v>-0.26569999999999999</v>
      </c>
      <c r="Y286" s="27" t="s">
        <v>49</v>
      </c>
      <c r="Z286" s="27">
        <v>30.07</v>
      </c>
      <c r="AA286" s="27">
        <v>7.4674534117532306E-6</v>
      </c>
      <c r="AB286" s="27">
        <v>9.9000000000000005E-2</v>
      </c>
      <c r="AC286" s="27">
        <v>3.72</v>
      </c>
      <c r="AD286" s="27">
        <v>4</v>
      </c>
      <c r="AE286" s="126">
        <v>7.78E-10</v>
      </c>
      <c r="AF286" s="28"/>
      <c r="AG286" s="30">
        <f t="shared" si="19"/>
        <v>0</v>
      </c>
    </row>
    <row r="287" spans="1:33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/>
      <c r="K287" s="27"/>
      <c r="L287" s="27"/>
      <c r="M287" s="27">
        <v>83</v>
      </c>
      <c r="N287" s="27">
        <v>83</v>
      </c>
      <c r="O287" s="27">
        <v>83</v>
      </c>
      <c r="P287" s="27">
        <v>2.1</v>
      </c>
      <c r="Q287" s="27">
        <v>2.1</v>
      </c>
      <c r="R287" s="27">
        <v>2.1</v>
      </c>
      <c r="S287" s="27">
        <v>15</v>
      </c>
      <c r="T287" s="27">
        <v>15</v>
      </c>
      <c r="U287" s="27">
        <v>15</v>
      </c>
      <c r="V287" s="27">
        <v>-0.26569999999999999</v>
      </c>
      <c r="W287" s="27">
        <v>-0.26569999999999999</v>
      </c>
      <c r="X287" s="27">
        <v>-0.26569999999999999</v>
      </c>
      <c r="Y287" s="27" t="s">
        <v>50</v>
      </c>
      <c r="Z287" s="27">
        <v>42.08</v>
      </c>
      <c r="AA287" s="27">
        <v>4.9578486170417476E-6</v>
      </c>
      <c r="AB287" s="27">
        <v>0.14199999999999999</v>
      </c>
      <c r="AC287" s="27">
        <v>4.03</v>
      </c>
      <c r="AD287" s="27">
        <v>4.5</v>
      </c>
      <c r="AE287" s="126">
        <v>2.26E-10</v>
      </c>
      <c r="AF287" s="28"/>
      <c r="AG287" s="30">
        <f t="shared" si="19"/>
        <v>0</v>
      </c>
    </row>
    <row r="288" spans="1:33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/>
      <c r="K288" s="27"/>
      <c r="L288" s="27"/>
      <c r="M288" s="27">
        <v>83</v>
      </c>
      <c r="N288" s="27">
        <v>83</v>
      </c>
      <c r="O288" s="27">
        <v>83</v>
      </c>
      <c r="P288" s="27">
        <v>2.1</v>
      </c>
      <c r="Q288" s="27">
        <v>2.1</v>
      </c>
      <c r="R288" s="27">
        <v>2.1</v>
      </c>
      <c r="S288" s="27">
        <v>15</v>
      </c>
      <c r="T288" s="27">
        <v>15</v>
      </c>
      <c r="U288" s="27">
        <v>15</v>
      </c>
      <c r="V288" s="27">
        <v>-0.26569999999999999</v>
      </c>
      <c r="W288" s="27">
        <v>-0.26569999999999999</v>
      </c>
      <c r="X288" s="27">
        <v>-0.26569999999999999</v>
      </c>
      <c r="Y288" s="27" t="s">
        <v>51</v>
      </c>
      <c r="Z288" s="27">
        <v>44.1</v>
      </c>
      <c r="AA288" s="27">
        <v>4.5187843755253608E-6</v>
      </c>
      <c r="AB288" s="27">
        <v>0.152</v>
      </c>
      <c r="AC288" s="27">
        <v>4.16</v>
      </c>
      <c r="AD288" s="27">
        <v>4.3</v>
      </c>
      <c r="AE288" s="126">
        <v>2.6800000000000001E-11</v>
      </c>
      <c r="AF288" s="28"/>
      <c r="AG288" s="30">
        <f t="shared" si="19"/>
        <v>0</v>
      </c>
    </row>
    <row r="289" spans="1:33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/>
      <c r="K289" s="27"/>
      <c r="L289" s="27"/>
      <c r="M289" s="27">
        <v>83</v>
      </c>
      <c r="N289" s="27">
        <v>83</v>
      </c>
      <c r="O289" s="27">
        <v>83</v>
      </c>
      <c r="P289" s="27">
        <v>2.1</v>
      </c>
      <c r="Q289" s="27">
        <v>2.1</v>
      </c>
      <c r="R289" s="27">
        <v>2.1</v>
      </c>
      <c r="S289" s="27">
        <v>15</v>
      </c>
      <c r="T289" s="27">
        <v>15</v>
      </c>
      <c r="U289" s="27">
        <v>15</v>
      </c>
      <c r="V289" s="27">
        <v>-0.26569999999999999</v>
      </c>
      <c r="W289" s="27">
        <v>-0.26569999999999999</v>
      </c>
      <c r="X289" s="27">
        <v>-0.26569999999999999</v>
      </c>
      <c r="Y289" s="27" t="s">
        <v>52</v>
      </c>
      <c r="Z289" s="27">
        <v>58.12</v>
      </c>
      <c r="AA289" s="27">
        <v>2.9135357642312415E-6</v>
      </c>
      <c r="AB289" s="27">
        <v>0.2</v>
      </c>
      <c r="AC289" s="27">
        <v>4.5199999999999996</v>
      </c>
      <c r="AD289" s="27">
        <v>4.5</v>
      </c>
      <c r="AE289" s="118">
        <v>1.7300000000000001E-11</v>
      </c>
      <c r="AF289" s="28"/>
      <c r="AG289" s="30">
        <f t="shared" si="19"/>
        <v>0</v>
      </c>
    </row>
    <row r="290" spans="1:33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/>
      <c r="K290" s="27"/>
      <c r="L290" s="27"/>
      <c r="M290" s="27">
        <v>83</v>
      </c>
      <c r="N290" s="27">
        <v>83</v>
      </c>
      <c r="O290" s="27">
        <v>83</v>
      </c>
      <c r="P290" s="27">
        <v>2.1</v>
      </c>
      <c r="Q290" s="27">
        <v>2.1</v>
      </c>
      <c r="R290" s="27">
        <v>2.1</v>
      </c>
      <c r="S290" s="27">
        <v>15</v>
      </c>
      <c r="T290" s="27">
        <v>15</v>
      </c>
      <c r="U290" s="27">
        <v>15</v>
      </c>
      <c r="V290" s="27">
        <v>-0.26569999999999999</v>
      </c>
      <c r="W290" s="27">
        <v>-0.26569999999999999</v>
      </c>
      <c r="X290" s="27">
        <v>-0.26569999999999999</v>
      </c>
      <c r="Y290" s="27" t="s">
        <v>58</v>
      </c>
      <c r="Z290" s="27">
        <v>58.12</v>
      </c>
      <c r="AA290" s="27">
        <v>3.1459786150702568E-6</v>
      </c>
      <c r="AB290" s="27">
        <v>0.183</v>
      </c>
      <c r="AC290" s="27">
        <v>4.8</v>
      </c>
      <c r="AD290" s="27">
        <v>4.42</v>
      </c>
      <c r="AE290" s="118"/>
      <c r="AF290" s="28"/>
      <c r="AG290" s="30">
        <f t="shared" si="19"/>
        <v>0</v>
      </c>
    </row>
    <row r="291" spans="1:33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/>
      <c r="K291" s="88"/>
      <c r="L291" s="88"/>
      <c r="M291" s="88">
        <v>81</v>
      </c>
      <c r="N291" s="88">
        <v>81</v>
      </c>
      <c r="O291" s="32">
        <v>117</v>
      </c>
      <c r="P291" s="88">
        <v>2.1</v>
      </c>
      <c r="Q291" s="88">
        <v>2.1</v>
      </c>
      <c r="R291" s="88">
        <v>2.1059999999999999</v>
      </c>
      <c r="S291" s="88">
        <v>15</v>
      </c>
      <c r="T291" s="88">
        <v>15</v>
      </c>
      <c r="U291" s="88">
        <v>126.9</v>
      </c>
      <c r="V291" s="88">
        <v>-0.2142</v>
      </c>
      <c r="W291" s="88">
        <v>-0.2142</v>
      </c>
      <c r="X291" s="88">
        <v>-0.15970000000000001</v>
      </c>
      <c r="Y291" s="88" t="s">
        <v>42</v>
      </c>
      <c r="Z291" s="88">
        <v>4.0019999999999998</v>
      </c>
      <c r="AA291" s="89">
        <v>1.213598928416634E-4</v>
      </c>
      <c r="AB291" s="88">
        <v>-0.39</v>
      </c>
      <c r="AC291" s="88">
        <v>2.66</v>
      </c>
      <c r="AD291" s="88">
        <v>2.6</v>
      </c>
      <c r="AE291" s="120"/>
      <c r="AF291" s="90"/>
      <c r="AG291" s="91">
        <f t="shared" si="19"/>
        <v>0</v>
      </c>
    </row>
    <row r="292" spans="1:33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/>
      <c r="K292" s="88"/>
      <c r="L292" s="88"/>
      <c r="M292" s="88">
        <v>81</v>
      </c>
      <c r="N292" s="88">
        <v>81</v>
      </c>
      <c r="O292" s="32">
        <v>117</v>
      </c>
      <c r="P292" s="88">
        <v>2.1</v>
      </c>
      <c r="Q292" s="88">
        <v>2.1</v>
      </c>
      <c r="R292" s="88">
        <v>2.1059999999999999</v>
      </c>
      <c r="S292" s="88">
        <v>15</v>
      </c>
      <c r="T292" s="88">
        <v>15</v>
      </c>
      <c r="U292" s="88">
        <v>126.9</v>
      </c>
      <c r="V292" s="88">
        <v>-0.2142</v>
      </c>
      <c r="W292" s="88">
        <v>-0.2142</v>
      </c>
      <c r="X292" s="88">
        <v>-0.15970000000000001</v>
      </c>
      <c r="Y292" s="88" t="s">
        <v>43</v>
      </c>
      <c r="Z292" s="88">
        <v>2.0099999999999998</v>
      </c>
      <c r="AA292" s="89">
        <v>1.0828692705685033E-4</v>
      </c>
      <c r="AB292" s="88">
        <v>-0.217</v>
      </c>
      <c r="AC292" s="88">
        <v>3.13</v>
      </c>
      <c r="AD292" s="88">
        <v>2.89</v>
      </c>
      <c r="AE292" s="120"/>
      <c r="AF292" s="90"/>
      <c r="AG292" s="91">
        <f t="shared" si="19"/>
        <v>0</v>
      </c>
    </row>
    <row r="293" spans="1:33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/>
      <c r="K293" s="88"/>
      <c r="L293" s="88"/>
      <c r="M293" s="88">
        <v>81</v>
      </c>
      <c r="N293" s="88">
        <v>81</v>
      </c>
      <c r="O293" s="32">
        <v>117</v>
      </c>
      <c r="P293" s="88">
        <v>2.1</v>
      </c>
      <c r="Q293" s="88">
        <v>2.1</v>
      </c>
      <c r="R293" s="88">
        <v>2.1059999999999999</v>
      </c>
      <c r="S293" s="88">
        <v>15</v>
      </c>
      <c r="T293" s="88">
        <v>15</v>
      </c>
      <c r="U293" s="88">
        <v>126.9</v>
      </c>
      <c r="V293" s="88">
        <v>-0.2142</v>
      </c>
      <c r="W293" s="88">
        <v>-0.2142</v>
      </c>
      <c r="X293" s="88">
        <v>-0.15970000000000001</v>
      </c>
      <c r="Y293" s="88" t="s">
        <v>44</v>
      </c>
      <c r="Z293" s="88">
        <v>31.998999999999999</v>
      </c>
      <c r="AA293" s="89">
        <v>1.5402755908922099E-5</v>
      </c>
      <c r="AB293" s="88">
        <v>2.1999999999999999E-2</v>
      </c>
      <c r="AC293" s="88">
        <v>2.94</v>
      </c>
      <c r="AD293" s="88">
        <v>3.46</v>
      </c>
      <c r="AE293" s="120"/>
      <c r="AF293" s="90"/>
      <c r="AG293" s="91">
        <f t="shared" si="19"/>
        <v>0</v>
      </c>
    </row>
    <row r="294" spans="1:33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/>
      <c r="K294" s="88"/>
      <c r="L294" s="88"/>
      <c r="M294" s="88">
        <v>81</v>
      </c>
      <c r="N294" s="88">
        <v>81</v>
      </c>
      <c r="O294" s="32">
        <v>117</v>
      </c>
      <c r="P294" s="88">
        <v>2.1</v>
      </c>
      <c r="Q294" s="88">
        <v>2.1</v>
      </c>
      <c r="R294" s="88">
        <v>2.1059999999999999</v>
      </c>
      <c r="S294" s="88">
        <v>15</v>
      </c>
      <c r="T294" s="88">
        <v>15</v>
      </c>
      <c r="U294" s="88">
        <v>126.9</v>
      </c>
      <c r="V294" s="88">
        <v>-0.2142</v>
      </c>
      <c r="W294" s="88">
        <v>-0.2142</v>
      </c>
      <c r="X294" s="88">
        <v>-0.15970000000000001</v>
      </c>
      <c r="Y294" s="88" t="s">
        <v>45</v>
      </c>
      <c r="Z294" s="88">
        <v>44.01</v>
      </c>
      <c r="AA294" s="89">
        <v>8.9625087063364713E-6</v>
      </c>
      <c r="AB294" s="88">
        <v>0.22500000000000001</v>
      </c>
      <c r="AC294" s="88">
        <v>3.24</v>
      </c>
      <c r="AD294" s="88">
        <v>3.3</v>
      </c>
      <c r="AE294" s="120">
        <v>1.2199999999999999E-14</v>
      </c>
      <c r="AF294" s="90"/>
      <c r="AG294" s="91">
        <f t="shared" si="19"/>
        <v>0</v>
      </c>
    </row>
    <row r="295" spans="1:33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/>
      <c r="K295" s="88"/>
      <c r="L295" s="88"/>
      <c r="M295" s="88">
        <v>81</v>
      </c>
      <c r="N295" s="88">
        <v>81</v>
      </c>
      <c r="O295" s="32">
        <v>117</v>
      </c>
      <c r="P295" s="88">
        <v>2.1</v>
      </c>
      <c r="Q295" s="88">
        <v>2.1</v>
      </c>
      <c r="R295" s="88">
        <v>2.1059999999999999</v>
      </c>
      <c r="S295" s="88">
        <v>15</v>
      </c>
      <c r="T295" s="88">
        <v>15</v>
      </c>
      <c r="U295" s="88">
        <v>126.9</v>
      </c>
      <c r="V295" s="88">
        <v>-0.2142</v>
      </c>
      <c r="W295" s="88">
        <v>-0.2142</v>
      </c>
      <c r="X295" s="88">
        <v>-0.15970000000000001</v>
      </c>
      <c r="Y295" s="88" t="s">
        <v>46</v>
      </c>
      <c r="Z295" s="88">
        <v>28</v>
      </c>
      <c r="AA295" s="89">
        <v>1.4859953853764374E-5</v>
      </c>
      <c r="AB295" s="88">
        <v>3.6999999999999998E-2</v>
      </c>
      <c r="AC295" s="88">
        <v>3.13</v>
      </c>
      <c r="AD295" s="88">
        <v>3.64</v>
      </c>
      <c r="AE295" s="127">
        <v>4.2099999999999999E-16</v>
      </c>
      <c r="AF295" s="90"/>
      <c r="AG295" s="91">
        <f t="shared" si="19"/>
        <v>0</v>
      </c>
    </row>
    <row r="296" spans="1:33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/>
      <c r="K296" s="88"/>
      <c r="L296" s="88"/>
      <c r="M296" s="88">
        <v>81</v>
      </c>
      <c r="N296" s="88">
        <v>81</v>
      </c>
      <c r="O296" s="32">
        <v>117</v>
      </c>
      <c r="P296" s="88">
        <v>2.1</v>
      </c>
      <c r="Q296" s="88">
        <v>2.1</v>
      </c>
      <c r="R296" s="88">
        <v>2.1059999999999999</v>
      </c>
      <c r="S296" s="88">
        <v>15</v>
      </c>
      <c r="T296" s="88">
        <v>15</v>
      </c>
      <c r="U296" s="88">
        <v>126.9</v>
      </c>
      <c r="V296" s="88">
        <v>-0.2142</v>
      </c>
      <c r="W296" s="88">
        <v>-0.2142</v>
      </c>
      <c r="X296" s="88">
        <v>-0.15970000000000001</v>
      </c>
      <c r="Y296" s="88" t="s">
        <v>47</v>
      </c>
      <c r="Z296" s="88">
        <v>16.04</v>
      </c>
      <c r="AA296" s="89">
        <v>1.6328551327402565E-5</v>
      </c>
      <c r="AB296" s="88">
        <v>1.0999999999999999E-2</v>
      </c>
      <c r="AC296" s="88">
        <v>3.25</v>
      </c>
      <c r="AD296" s="88">
        <v>3.8</v>
      </c>
      <c r="AE296" s="127">
        <v>2.7499999999999998E-19</v>
      </c>
      <c r="AF296" s="90"/>
      <c r="AG296" s="91">
        <f t="shared" si="19"/>
        <v>0</v>
      </c>
    </row>
    <row r="297" spans="1:33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/>
      <c r="K297" s="88"/>
      <c r="L297" s="88"/>
      <c r="M297" s="88">
        <v>81</v>
      </c>
      <c r="N297" s="88">
        <v>81</v>
      </c>
      <c r="O297" s="32">
        <v>117</v>
      </c>
      <c r="P297" s="88">
        <v>2.1</v>
      </c>
      <c r="Q297" s="88">
        <v>2.1</v>
      </c>
      <c r="R297" s="88">
        <v>2.1059999999999999</v>
      </c>
      <c r="S297" s="88">
        <v>15</v>
      </c>
      <c r="T297" s="88">
        <v>15</v>
      </c>
      <c r="U297" s="88">
        <v>126.9</v>
      </c>
      <c r="V297" s="88">
        <v>-0.2142</v>
      </c>
      <c r="W297" s="88">
        <v>-0.2142</v>
      </c>
      <c r="X297" s="88">
        <v>-0.15970000000000001</v>
      </c>
      <c r="Y297" s="88" t="s">
        <v>48</v>
      </c>
      <c r="Z297" s="88">
        <v>28.05</v>
      </c>
      <c r="AA297" s="88">
        <v>8.597859657763983E-6</v>
      </c>
      <c r="AB297" s="88">
        <v>8.6999999999999994E-2</v>
      </c>
      <c r="AC297" s="88">
        <v>3.59</v>
      </c>
      <c r="AD297" s="88">
        <v>3.9</v>
      </c>
      <c r="AE297" s="127"/>
      <c r="AF297" s="90"/>
      <c r="AG297" s="97">
        <f t="shared" si="19"/>
        <v>0</v>
      </c>
    </row>
    <row r="298" spans="1:33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/>
      <c r="K298" s="88"/>
      <c r="L298" s="88"/>
      <c r="M298" s="88">
        <v>81</v>
      </c>
      <c r="N298" s="88">
        <v>81</v>
      </c>
      <c r="O298" s="32">
        <v>117</v>
      </c>
      <c r="P298" s="88">
        <v>2.1</v>
      </c>
      <c r="Q298" s="88">
        <v>2.1</v>
      </c>
      <c r="R298" s="88">
        <v>2.1059999999999999</v>
      </c>
      <c r="S298" s="88">
        <v>15</v>
      </c>
      <c r="T298" s="88">
        <v>15</v>
      </c>
      <c r="U298" s="88">
        <v>126.9</v>
      </c>
      <c r="V298" s="88">
        <v>-0.2142</v>
      </c>
      <c r="W298" s="88">
        <v>-0.2142</v>
      </c>
      <c r="X298" s="88">
        <v>-0.15970000000000001</v>
      </c>
      <c r="Y298" s="88" t="s">
        <v>49</v>
      </c>
      <c r="Z298" s="88">
        <v>30.07</v>
      </c>
      <c r="AA298" s="88">
        <v>7.4674534117532306E-6</v>
      </c>
      <c r="AB298" s="88">
        <v>9.9000000000000005E-2</v>
      </c>
      <c r="AC298" s="88">
        <v>3.72</v>
      </c>
      <c r="AD298" s="88">
        <v>4</v>
      </c>
      <c r="AE298" s="127"/>
      <c r="AF298" s="90"/>
      <c r="AG298" s="97">
        <f t="shared" si="19"/>
        <v>0</v>
      </c>
    </row>
    <row r="299" spans="1:33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/>
      <c r="K299" s="88"/>
      <c r="L299" s="88"/>
      <c r="M299" s="88">
        <v>81</v>
      </c>
      <c r="N299" s="88">
        <v>81</v>
      </c>
      <c r="O299" s="32">
        <v>117</v>
      </c>
      <c r="P299" s="88">
        <v>2.1</v>
      </c>
      <c r="Q299" s="88">
        <v>2.1</v>
      </c>
      <c r="R299" s="88">
        <v>2.1059999999999999</v>
      </c>
      <c r="S299" s="88">
        <v>15</v>
      </c>
      <c r="T299" s="88">
        <v>15</v>
      </c>
      <c r="U299" s="88">
        <v>126.9</v>
      </c>
      <c r="V299" s="88">
        <v>-0.2142</v>
      </c>
      <c r="W299" s="88">
        <v>-0.2142</v>
      </c>
      <c r="X299" s="88">
        <v>-0.15970000000000001</v>
      </c>
      <c r="Y299" s="88" t="s">
        <v>50</v>
      </c>
      <c r="Z299" s="88">
        <v>42.08</v>
      </c>
      <c r="AA299" s="88">
        <v>4.9578486170417476E-6</v>
      </c>
      <c r="AB299" s="88">
        <v>0.14199999999999999</v>
      </c>
      <c r="AC299" s="88">
        <v>4.03</v>
      </c>
      <c r="AD299" s="88">
        <v>4.5</v>
      </c>
      <c r="AE299" s="127"/>
      <c r="AF299" s="90"/>
      <c r="AG299" s="97">
        <f t="shared" si="19"/>
        <v>0</v>
      </c>
    </row>
    <row r="300" spans="1:33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/>
      <c r="K300" s="88"/>
      <c r="L300" s="88"/>
      <c r="M300" s="88">
        <v>81</v>
      </c>
      <c r="N300" s="88">
        <v>81</v>
      </c>
      <c r="O300" s="32">
        <v>117</v>
      </c>
      <c r="P300" s="88">
        <v>2.1</v>
      </c>
      <c r="Q300" s="88">
        <v>2.1</v>
      </c>
      <c r="R300" s="88">
        <v>2.1059999999999999</v>
      </c>
      <c r="S300" s="88">
        <v>15</v>
      </c>
      <c r="T300" s="88">
        <v>15</v>
      </c>
      <c r="U300" s="88">
        <v>126.9</v>
      </c>
      <c r="V300" s="88">
        <v>-0.2142</v>
      </c>
      <c r="W300" s="88">
        <v>-0.2142</v>
      </c>
      <c r="X300" s="88">
        <v>-0.15970000000000001</v>
      </c>
      <c r="Y300" s="88" t="s">
        <v>51</v>
      </c>
      <c r="Z300" s="88">
        <v>44.1</v>
      </c>
      <c r="AA300" s="88">
        <v>4.5187843755253608E-6</v>
      </c>
      <c r="AB300" s="88">
        <v>0.152</v>
      </c>
      <c r="AC300" s="88">
        <v>4.16</v>
      </c>
      <c r="AD300" s="88">
        <v>4.3</v>
      </c>
      <c r="AE300" s="127"/>
      <c r="AF300" s="90"/>
      <c r="AG300" s="97">
        <f t="shared" si="19"/>
        <v>0</v>
      </c>
    </row>
    <row r="301" spans="1:33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/>
      <c r="K301" s="88"/>
      <c r="L301" s="88"/>
      <c r="M301" s="88">
        <v>81</v>
      </c>
      <c r="N301" s="88">
        <v>81</v>
      </c>
      <c r="O301" s="32">
        <v>117</v>
      </c>
      <c r="P301" s="88">
        <v>2.1</v>
      </c>
      <c r="Q301" s="88">
        <v>2.1</v>
      </c>
      <c r="R301" s="88">
        <v>2.1059999999999999</v>
      </c>
      <c r="S301" s="88">
        <v>15</v>
      </c>
      <c r="T301" s="88">
        <v>15</v>
      </c>
      <c r="U301" s="88">
        <v>126.9</v>
      </c>
      <c r="V301" s="88">
        <v>-0.2142</v>
      </c>
      <c r="W301" s="88">
        <v>-0.2142</v>
      </c>
      <c r="X301" s="88">
        <v>-0.15970000000000001</v>
      </c>
      <c r="Y301" s="88" t="s">
        <v>52</v>
      </c>
      <c r="Z301" s="88">
        <v>58.12</v>
      </c>
      <c r="AA301" s="88">
        <v>2.9135357642312415E-6</v>
      </c>
      <c r="AB301" s="88">
        <v>0.2</v>
      </c>
      <c r="AC301" s="88">
        <v>4.5199999999999996</v>
      </c>
      <c r="AD301" s="88">
        <v>4.5</v>
      </c>
      <c r="AE301" s="120"/>
      <c r="AF301" s="90"/>
      <c r="AG301" s="97">
        <f t="shared" si="19"/>
        <v>0</v>
      </c>
    </row>
    <row r="302" spans="1:33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/>
      <c r="K302" s="88"/>
      <c r="L302" s="88"/>
      <c r="M302" s="88">
        <v>81</v>
      </c>
      <c r="N302" s="88">
        <v>81</v>
      </c>
      <c r="O302" s="32">
        <v>117</v>
      </c>
      <c r="P302" s="88">
        <v>2.1</v>
      </c>
      <c r="Q302" s="88">
        <v>2.1</v>
      </c>
      <c r="R302" s="88">
        <v>2.1059999999999999</v>
      </c>
      <c r="S302" s="88">
        <v>15</v>
      </c>
      <c r="T302" s="88">
        <v>15</v>
      </c>
      <c r="U302" s="88">
        <v>126.9</v>
      </c>
      <c r="V302" s="88">
        <v>-0.2142</v>
      </c>
      <c r="W302" s="88">
        <v>-0.2142</v>
      </c>
      <c r="X302" s="88">
        <v>-0.15970000000000001</v>
      </c>
      <c r="Y302" s="88" t="s">
        <v>58</v>
      </c>
      <c r="Z302" s="88">
        <v>58.12</v>
      </c>
      <c r="AA302" s="88">
        <v>3.1459786150702568E-6</v>
      </c>
      <c r="AB302" s="88">
        <v>0.183</v>
      </c>
      <c r="AC302" s="88">
        <v>4.8</v>
      </c>
      <c r="AD302" s="88">
        <v>4.42</v>
      </c>
      <c r="AE302" s="120"/>
      <c r="AF302" s="90"/>
      <c r="AG302" s="97">
        <f t="shared" si="19"/>
        <v>0</v>
      </c>
    </row>
    <row r="303" spans="1:33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5.75</v>
      </c>
      <c r="K303" s="142">
        <v>5.75</v>
      </c>
      <c r="L303" s="142">
        <v>7.3079999999999998</v>
      </c>
      <c r="M303" s="142">
        <v>81</v>
      </c>
      <c r="N303" s="142">
        <v>81</v>
      </c>
      <c r="O303" s="142">
        <v>117</v>
      </c>
      <c r="P303" s="142">
        <v>2.1</v>
      </c>
      <c r="Q303" s="142">
        <v>2.1</v>
      </c>
      <c r="R303" s="142">
        <v>1.3380000000000001</v>
      </c>
      <c r="S303" s="142">
        <v>15</v>
      </c>
      <c r="T303" s="142">
        <v>15</v>
      </c>
      <c r="U303" s="142">
        <v>18.989999999999998</v>
      </c>
      <c r="V303" s="142">
        <v>-0.20910000000000001</v>
      </c>
      <c r="W303" s="142">
        <v>-0.20910000000000001</v>
      </c>
      <c r="X303" s="142">
        <v>-0.26150000000000001</v>
      </c>
      <c r="Y303" s="142" t="s">
        <v>42</v>
      </c>
      <c r="Z303" s="142">
        <v>4.0019999999999998</v>
      </c>
      <c r="AA303" s="143">
        <v>1.213598928416634E-4</v>
      </c>
      <c r="AB303" s="142">
        <v>-0.39</v>
      </c>
      <c r="AC303" s="142">
        <v>2.66</v>
      </c>
      <c r="AD303" s="142">
        <v>2.6</v>
      </c>
      <c r="AE303" s="144">
        <v>6.3800000000000002E-11</v>
      </c>
      <c r="AF303" s="145"/>
      <c r="AG303" s="146">
        <f t="shared" si="19"/>
        <v>0</v>
      </c>
    </row>
    <row r="304" spans="1:33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5.75</v>
      </c>
      <c r="K304" s="142">
        <v>5.75</v>
      </c>
      <c r="L304" s="142">
        <v>7.3079999999999998</v>
      </c>
      <c r="M304" s="142">
        <v>81</v>
      </c>
      <c r="N304" s="142">
        <v>81</v>
      </c>
      <c r="O304" s="142">
        <v>117</v>
      </c>
      <c r="P304" s="142">
        <v>2.1</v>
      </c>
      <c r="Q304" s="142">
        <v>2.1</v>
      </c>
      <c r="R304" s="142">
        <v>1.3380000000000001</v>
      </c>
      <c r="S304" s="142">
        <v>15</v>
      </c>
      <c r="T304" s="142">
        <v>15</v>
      </c>
      <c r="U304" s="142">
        <v>18.989999999999998</v>
      </c>
      <c r="V304" s="142">
        <v>-0.20910000000000001</v>
      </c>
      <c r="W304" s="142">
        <v>-0.20910000000000001</v>
      </c>
      <c r="X304" s="142">
        <v>-0.26150000000000001</v>
      </c>
      <c r="Y304" s="142" t="s">
        <v>43</v>
      </c>
      <c r="Z304" s="142">
        <v>2.0099999999999998</v>
      </c>
      <c r="AA304" s="143">
        <v>1.0828692705685033E-4</v>
      </c>
      <c r="AB304" s="142">
        <v>-0.217</v>
      </c>
      <c r="AC304" s="142">
        <v>3.13</v>
      </c>
      <c r="AD304" s="142">
        <v>2.89</v>
      </c>
      <c r="AE304" s="144">
        <v>3.0300000000000002E-13</v>
      </c>
      <c r="AF304" s="145"/>
      <c r="AG304" s="146">
        <f t="shared" si="19"/>
        <v>0</v>
      </c>
    </row>
    <row r="305" spans="1:33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5.75</v>
      </c>
      <c r="K305" s="142">
        <v>5.75</v>
      </c>
      <c r="L305" s="142">
        <v>7.3079999999999998</v>
      </c>
      <c r="M305" s="142">
        <v>81</v>
      </c>
      <c r="N305" s="142">
        <v>81</v>
      </c>
      <c r="O305" s="142">
        <v>117</v>
      </c>
      <c r="P305" s="142">
        <v>2.1</v>
      </c>
      <c r="Q305" s="142">
        <v>2.1</v>
      </c>
      <c r="R305" s="142">
        <v>1.3380000000000001</v>
      </c>
      <c r="S305" s="142">
        <v>15</v>
      </c>
      <c r="T305" s="142">
        <v>15</v>
      </c>
      <c r="U305" s="142">
        <v>18.989999999999998</v>
      </c>
      <c r="V305" s="142">
        <v>-0.20910000000000001</v>
      </c>
      <c r="W305" s="142">
        <v>-0.20910000000000001</v>
      </c>
      <c r="X305" s="142">
        <v>-0.26150000000000001</v>
      </c>
      <c r="Y305" s="142" t="s">
        <v>44</v>
      </c>
      <c r="Z305" s="142">
        <v>31.998999999999999</v>
      </c>
      <c r="AA305" s="143">
        <v>1.5402755908922099E-5</v>
      </c>
      <c r="AB305" s="142">
        <v>2.1999999999999999E-2</v>
      </c>
      <c r="AC305" s="142">
        <v>2.94</v>
      </c>
      <c r="AD305" s="142">
        <v>3.46</v>
      </c>
      <c r="AE305" s="144">
        <v>1.4000000000000001E-16</v>
      </c>
      <c r="AF305" s="145"/>
      <c r="AG305" s="146">
        <f t="shared" si="19"/>
        <v>0</v>
      </c>
    </row>
    <row r="306" spans="1:33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5.75</v>
      </c>
      <c r="K306" s="142">
        <v>5.75</v>
      </c>
      <c r="L306" s="142">
        <v>7.3079999999999998</v>
      </c>
      <c r="M306" s="142">
        <v>81</v>
      </c>
      <c r="N306" s="142">
        <v>81</v>
      </c>
      <c r="O306" s="142">
        <v>117</v>
      </c>
      <c r="P306" s="142">
        <v>2.1</v>
      </c>
      <c r="Q306" s="142">
        <v>2.1</v>
      </c>
      <c r="R306" s="142">
        <v>1.3380000000000001</v>
      </c>
      <c r="S306" s="142">
        <v>15</v>
      </c>
      <c r="T306" s="142">
        <v>15</v>
      </c>
      <c r="U306" s="142">
        <v>18.989999999999998</v>
      </c>
      <c r="V306" s="142">
        <v>-0.20910000000000001</v>
      </c>
      <c r="W306" s="142">
        <v>-0.20910000000000001</v>
      </c>
      <c r="X306" s="142">
        <v>-0.26150000000000001</v>
      </c>
      <c r="Y306" s="142" t="s">
        <v>45</v>
      </c>
      <c r="Z306" s="142">
        <v>44.01</v>
      </c>
      <c r="AA306" s="143">
        <v>8.9625087063364713E-6</v>
      </c>
      <c r="AB306" s="142">
        <v>0.22500000000000001</v>
      </c>
      <c r="AC306" s="142">
        <v>3.24</v>
      </c>
      <c r="AD306" s="142">
        <v>3.3</v>
      </c>
      <c r="AE306" s="144">
        <v>5.7999999999999996E-16</v>
      </c>
      <c r="AF306" s="145"/>
      <c r="AG306" s="146">
        <f t="shared" si="19"/>
        <v>0</v>
      </c>
    </row>
    <row r="307" spans="1:33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5.75</v>
      </c>
      <c r="K307" s="142">
        <v>5.75</v>
      </c>
      <c r="L307" s="142">
        <v>7.3079999999999998</v>
      </c>
      <c r="M307" s="142">
        <v>81</v>
      </c>
      <c r="N307" s="142">
        <v>81</v>
      </c>
      <c r="O307" s="142">
        <v>117</v>
      </c>
      <c r="P307" s="142">
        <v>2.1</v>
      </c>
      <c r="Q307" s="142">
        <v>2.1</v>
      </c>
      <c r="R307" s="142">
        <v>1.3380000000000001</v>
      </c>
      <c r="S307" s="142">
        <v>15</v>
      </c>
      <c r="T307" s="142">
        <v>15</v>
      </c>
      <c r="U307" s="142">
        <v>18.989999999999998</v>
      </c>
      <c r="V307" s="142">
        <v>-0.20910000000000001</v>
      </c>
      <c r="W307" s="142">
        <v>-0.20910000000000001</v>
      </c>
      <c r="X307" s="142">
        <v>-0.26150000000000001</v>
      </c>
      <c r="Y307" s="142" t="s">
        <v>46</v>
      </c>
      <c r="Z307" s="142">
        <v>28</v>
      </c>
      <c r="AA307" s="143">
        <v>1.4859953853764374E-5</v>
      </c>
      <c r="AB307" s="142">
        <v>3.6999999999999998E-2</v>
      </c>
      <c r="AC307" s="142">
        <v>3.13</v>
      </c>
      <c r="AD307" s="142">
        <v>3.64</v>
      </c>
      <c r="AE307" s="148">
        <v>2.1999999999999998E-18</v>
      </c>
      <c r="AF307" s="145"/>
      <c r="AG307" s="146">
        <f t="shared" si="19"/>
        <v>0</v>
      </c>
    </row>
    <row r="308" spans="1:33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5.75</v>
      </c>
      <c r="K308" s="142">
        <v>5.75</v>
      </c>
      <c r="L308" s="142">
        <v>7.3079999999999998</v>
      </c>
      <c r="M308" s="142">
        <v>81</v>
      </c>
      <c r="N308" s="142">
        <v>81</v>
      </c>
      <c r="O308" s="142">
        <v>117</v>
      </c>
      <c r="P308" s="142">
        <v>2.1</v>
      </c>
      <c r="Q308" s="142">
        <v>2.1</v>
      </c>
      <c r="R308" s="142">
        <v>1.3380000000000001</v>
      </c>
      <c r="S308" s="142">
        <v>15</v>
      </c>
      <c r="T308" s="142">
        <v>15</v>
      </c>
      <c r="U308" s="142">
        <v>18.989999999999998</v>
      </c>
      <c r="V308" s="142">
        <v>-0.20910000000000001</v>
      </c>
      <c r="W308" s="142">
        <v>-0.20910000000000001</v>
      </c>
      <c r="X308" s="142">
        <v>-0.26150000000000001</v>
      </c>
      <c r="Y308" s="142" t="s">
        <v>47</v>
      </c>
      <c r="Z308" s="142">
        <v>16.04</v>
      </c>
      <c r="AA308" s="143">
        <v>1.6328551327402565E-5</v>
      </c>
      <c r="AB308" s="142">
        <v>1.0999999999999999E-2</v>
      </c>
      <c r="AC308" s="142">
        <v>3.25</v>
      </c>
      <c r="AD308" s="142">
        <v>3.8</v>
      </c>
      <c r="AE308" s="148">
        <v>2.2400000000000001E-25</v>
      </c>
      <c r="AF308" s="145"/>
      <c r="AG308" s="146">
        <f t="shared" si="19"/>
        <v>0</v>
      </c>
    </row>
    <row r="309" spans="1:33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5.75</v>
      </c>
      <c r="K309" s="142">
        <v>5.75</v>
      </c>
      <c r="L309" s="142">
        <v>7.3079999999999998</v>
      </c>
      <c r="M309" s="142">
        <v>81</v>
      </c>
      <c r="N309" s="142">
        <v>81</v>
      </c>
      <c r="O309" s="142">
        <v>117</v>
      </c>
      <c r="P309" s="142">
        <v>2.1</v>
      </c>
      <c r="Q309" s="142">
        <v>2.1</v>
      </c>
      <c r="R309" s="142">
        <v>1.3380000000000001</v>
      </c>
      <c r="S309" s="142">
        <v>15</v>
      </c>
      <c r="T309" s="142">
        <v>15</v>
      </c>
      <c r="U309" s="142">
        <v>18.989999999999998</v>
      </c>
      <c r="V309" s="142">
        <v>-0.20910000000000001</v>
      </c>
      <c r="W309" s="142">
        <v>-0.20910000000000001</v>
      </c>
      <c r="X309" s="142">
        <v>-0.26150000000000001</v>
      </c>
      <c r="Y309" s="142" t="s">
        <v>48</v>
      </c>
      <c r="Z309" s="142">
        <v>28.05</v>
      </c>
      <c r="AA309" s="142">
        <v>8.597859657763983E-6</v>
      </c>
      <c r="AB309" s="142">
        <v>8.6999999999999994E-2</v>
      </c>
      <c r="AC309" s="142">
        <v>3.59</v>
      </c>
      <c r="AD309" s="142">
        <v>3.9</v>
      </c>
      <c r="AE309" s="148">
        <v>2.2399999999999999E-24</v>
      </c>
      <c r="AF309" s="145"/>
      <c r="AG309" s="149">
        <f t="shared" si="19"/>
        <v>0</v>
      </c>
    </row>
    <row r="310" spans="1:33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5.75</v>
      </c>
      <c r="K310" s="142">
        <v>5.75</v>
      </c>
      <c r="L310" s="142">
        <v>7.3079999999999998</v>
      </c>
      <c r="M310" s="142">
        <v>81</v>
      </c>
      <c r="N310" s="142">
        <v>81</v>
      </c>
      <c r="O310" s="142">
        <v>117</v>
      </c>
      <c r="P310" s="142">
        <v>2.1</v>
      </c>
      <c r="Q310" s="142">
        <v>2.1</v>
      </c>
      <c r="R310" s="142">
        <v>1.3380000000000001</v>
      </c>
      <c r="S310" s="142">
        <v>15</v>
      </c>
      <c r="T310" s="142">
        <v>15</v>
      </c>
      <c r="U310" s="142">
        <v>18.989999999999998</v>
      </c>
      <c r="V310" s="142">
        <v>-0.20910000000000001</v>
      </c>
      <c r="W310" s="142">
        <v>-0.20910000000000001</v>
      </c>
      <c r="X310" s="142">
        <v>-0.26150000000000001</v>
      </c>
      <c r="Y310" s="142" t="s">
        <v>49</v>
      </c>
      <c r="Z310" s="142">
        <v>30.07</v>
      </c>
      <c r="AA310" s="142">
        <v>7.4674534117532306E-6</v>
      </c>
      <c r="AB310" s="142">
        <v>9.9000000000000005E-2</v>
      </c>
      <c r="AC310" s="142">
        <v>3.72</v>
      </c>
      <c r="AD310" s="142">
        <v>4</v>
      </c>
      <c r="AE310" s="148">
        <v>2.0499999999999999E-25</v>
      </c>
      <c r="AF310" s="145"/>
      <c r="AG310" s="149">
        <f t="shared" si="19"/>
        <v>0</v>
      </c>
    </row>
    <row r="311" spans="1:33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5.75</v>
      </c>
      <c r="K311" s="142">
        <v>5.75</v>
      </c>
      <c r="L311" s="142">
        <v>7.3079999999999998</v>
      </c>
      <c r="M311" s="142">
        <v>81</v>
      </c>
      <c r="N311" s="142">
        <v>81</v>
      </c>
      <c r="O311" s="142">
        <v>117</v>
      </c>
      <c r="P311" s="142">
        <v>2.1</v>
      </c>
      <c r="Q311" s="142">
        <v>2.1</v>
      </c>
      <c r="R311" s="142">
        <v>1.3380000000000001</v>
      </c>
      <c r="S311" s="142">
        <v>15</v>
      </c>
      <c r="T311" s="142">
        <v>15</v>
      </c>
      <c r="U311" s="142">
        <v>18.989999999999998</v>
      </c>
      <c r="V311" s="142">
        <v>-0.20910000000000001</v>
      </c>
      <c r="W311" s="142">
        <v>-0.20910000000000001</v>
      </c>
      <c r="X311" s="142">
        <v>-0.26150000000000001</v>
      </c>
      <c r="Y311" s="142" t="s">
        <v>50</v>
      </c>
      <c r="Z311" s="142">
        <v>42.08</v>
      </c>
      <c r="AA311" s="142">
        <v>4.9578486170417476E-6</v>
      </c>
      <c r="AB311" s="142">
        <v>0.14199999999999999</v>
      </c>
      <c r="AC311" s="142">
        <v>4.03</v>
      </c>
      <c r="AD311" s="142">
        <v>4.5</v>
      </c>
      <c r="AE311" s="148">
        <v>7.2999999999999996E-28</v>
      </c>
      <c r="AF311" s="145"/>
      <c r="AG311" s="149">
        <f t="shared" si="19"/>
        <v>0</v>
      </c>
    </row>
    <row r="312" spans="1:33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5.75</v>
      </c>
      <c r="K312" s="142">
        <v>5.75</v>
      </c>
      <c r="L312" s="142">
        <v>7.3079999999999998</v>
      </c>
      <c r="M312" s="142">
        <v>81</v>
      </c>
      <c r="N312" s="142">
        <v>81</v>
      </c>
      <c r="O312" s="142">
        <v>117</v>
      </c>
      <c r="P312" s="142">
        <v>2.1</v>
      </c>
      <c r="Q312" s="142">
        <v>2.1</v>
      </c>
      <c r="R312" s="142">
        <v>1.3380000000000001</v>
      </c>
      <c r="S312" s="142">
        <v>15</v>
      </c>
      <c r="T312" s="142">
        <v>15</v>
      </c>
      <c r="U312" s="142">
        <v>18.989999999999998</v>
      </c>
      <c r="V312" s="142">
        <v>-0.20910000000000001</v>
      </c>
      <c r="W312" s="142">
        <v>-0.20910000000000001</v>
      </c>
      <c r="X312" s="142">
        <v>-0.26150000000000001</v>
      </c>
      <c r="Y312" s="142" t="s">
        <v>51</v>
      </c>
      <c r="Z312" s="142">
        <v>44.1</v>
      </c>
      <c r="AA312" s="142">
        <v>4.5187843755253608E-6</v>
      </c>
      <c r="AB312" s="142">
        <v>0.152</v>
      </c>
      <c r="AC312" s="142">
        <v>4.16</v>
      </c>
      <c r="AD312" s="142">
        <v>4.3</v>
      </c>
      <c r="AE312" s="148">
        <v>2.0000000000000002E-31</v>
      </c>
      <c r="AF312" s="145"/>
      <c r="AG312" s="149">
        <f t="shared" si="19"/>
        <v>0</v>
      </c>
    </row>
    <row r="313" spans="1:33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5.75</v>
      </c>
      <c r="K313" s="142">
        <v>5.75</v>
      </c>
      <c r="L313" s="142">
        <v>7.3079999999999998</v>
      </c>
      <c r="M313" s="142">
        <v>81</v>
      </c>
      <c r="N313" s="142">
        <v>81</v>
      </c>
      <c r="O313" s="142">
        <v>117</v>
      </c>
      <c r="P313" s="142">
        <v>2.1</v>
      </c>
      <c r="Q313" s="142">
        <v>2.1</v>
      </c>
      <c r="R313" s="142">
        <v>1.3380000000000001</v>
      </c>
      <c r="S313" s="142">
        <v>15</v>
      </c>
      <c r="T313" s="142">
        <v>15</v>
      </c>
      <c r="U313" s="142">
        <v>18.989999999999998</v>
      </c>
      <c r="V313" s="142">
        <v>-0.20910000000000001</v>
      </c>
      <c r="W313" s="142">
        <v>-0.20910000000000001</v>
      </c>
      <c r="X313" s="142">
        <v>-0.26150000000000001</v>
      </c>
      <c r="Y313" s="142" t="s">
        <v>52</v>
      </c>
      <c r="Z313" s="142">
        <v>58.12</v>
      </c>
      <c r="AA313" s="142">
        <v>2.9135357642312415E-6</v>
      </c>
      <c r="AB313" s="142">
        <v>0.2</v>
      </c>
      <c r="AC313" s="142">
        <v>4.5199999999999996</v>
      </c>
      <c r="AD313" s="142">
        <v>4.5</v>
      </c>
      <c r="AE313" s="144"/>
      <c r="AF313" s="145"/>
      <c r="AG313" s="149">
        <f t="shared" si="19"/>
        <v>0</v>
      </c>
    </row>
    <row r="314" spans="1:33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5.75</v>
      </c>
      <c r="K314" s="142">
        <v>5.75</v>
      </c>
      <c r="L314" s="142">
        <v>7.3079999999999998</v>
      </c>
      <c r="M314" s="142">
        <v>81</v>
      </c>
      <c r="N314" s="142">
        <v>81</v>
      </c>
      <c r="O314" s="142">
        <v>117</v>
      </c>
      <c r="P314" s="142">
        <v>2.1</v>
      </c>
      <c r="Q314" s="142">
        <v>2.1</v>
      </c>
      <c r="R314" s="142">
        <v>1.3380000000000001</v>
      </c>
      <c r="S314" s="142">
        <v>15</v>
      </c>
      <c r="T314" s="142">
        <v>15</v>
      </c>
      <c r="U314" s="142">
        <v>18.989999999999998</v>
      </c>
      <c r="V314" s="142">
        <v>-0.20910000000000001</v>
      </c>
      <c r="W314" s="142">
        <v>-0.20910000000000001</v>
      </c>
      <c r="X314" s="142">
        <v>-0.26150000000000001</v>
      </c>
      <c r="Y314" s="142" t="s">
        <v>58</v>
      </c>
      <c r="Z314" s="142">
        <v>58.12</v>
      </c>
      <c r="AA314" s="142">
        <v>3.1459786150702568E-6</v>
      </c>
      <c r="AB314" s="142">
        <v>0.183</v>
      </c>
      <c r="AC314" s="142">
        <v>4.8</v>
      </c>
      <c r="AD314" s="142">
        <v>4.42</v>
      </c>
      <c r="AE314" s="144"/>
      <c r="AF314" s="145"/>
      <c r="AG314" s="149">
        <f t="shared" si="19"/>
        <v>0</v>
      </c>
    </row>
    <row r="315" spans="1:33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si="20"/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5.75</v>
      </c>
      <c r="K315" s="142">
        <v>5.75</v>
      </c>
      <c r="L315" s="142">
        <v>7.3079999999999998</v>
      </c>
      <c r="M315" s="152">
        <v>81</v>
      </c>
      <c r="N315" s="152">
        <v>81</v>
      </c>
      <c r="O315" s="152">
        <v>117</v>
      </c>
      <c r="P315" s="152">
        <v>2.1</v>
      </c>
      <c r="Q315" s="152">
        <v>2.1</v>
      </c>
      <c r="R315" s="152">
        <v>1.3380000000000001</v>
      </c>
      <c r="S315" s="152">
        <v>15</v>
      </c>
      <c r="T315" s="152">
        <v>15</v>
      </c>
      <c r="U315" s="152">
        <v>18.989999999999998</v>
      </c>
      <c r="V315" s="152">
        <v>-0.2051</v>
      </c>
      <c r="W315" s="152">
        <v>-0.2051</v>
      </c>
      <c r="X315" s="152">
        <v>-0.26100000000000001</v>
      </c>
      <c r="Y315" s="152" t="s">
        <v>42</v>
      </c>
      <c r="Z315" s="152">
        <v>4.0019999999999998</v>
      </c>
      <c r="AA315" s="153">
        <v>1.213598928416634E-4</v>
      </c>
      <c r="AB315" s="152">
        <v>-0.39</v>
      </c>
      <c r="AC315" s="152">
        <v>2.66</v>
      </c>
      <c r="AD315" s="152">
        <v>2.6</v>
      </c>
      <c r="AE315" s="154">
        <v>2.8000000000000002E-10</v>
      </c>
      <c r="AF315" s="155"/>
      <c r="AG315" s="156">
        <f t="shared" si="19"/>
        <v>0</v>
      </c>
    </row>
    <row r="316" spans="1:33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0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5.75</v>
      </c>
      <c r="K316" s="142">
        <v>5.75</v>
      </c>
      <c r="L316" s="142">
        <v>7.3079999999999998</v>
      </c>
      <c r="M316" s="142">
        <v>81</v>
      </c>
      <c r="N316" s="142">
        <v>81</v>
      </c>
      <c r="O316" s="142">
        <v>117</v>
      </c>
      <c r="P316" s="142">
        <v>2.1</v>
      </c>
      <c r="Q316" s="142">
        <v>2.1</v>
      </c>
      <c r="R316" s="142">
        <v>1.3380000000000001</v>
      </c>
      <c r="S316" s="142">
        <v>15</v>
      </c>
      <c r="T316" s="142">
        <v>15</v>
      </c>
      <c r="U316" s="142">
        <v>18.989999999999998</v>
      </c>
      <c r="V316" s="142">
        <v>-0.2051</v>
      </c>
      <c r="W316" s="142">
        <v>-0.2051</v>
      </c>
      <c r="X316" s="142">
        <v>-0.26100000000000001</v>
      </c>
      <c r="Y316" s="142" t="s">
        <v>43</v>
      </c>
      <c r="Z316" s="142">
        <v>2.0099999999999998</v>
      </c>
      <c r="AA316" s="143">
        <v>1.0828692705685033E-4</v>
      </c>
      <c r="AB316" s="142">
        <v>-0.217</v>
      </c>
      <c r="AC316" s="142">
        <v>3.13</v>
      </c>
      <c r="AD316" s="142">
        <v>2.89</v>
      </c>
      <c r="AE316" s="144">
        <v>1.4399999999999999E-12</v>
      </c>
      <c r="AF316" s="145"/>
      <c r="AG316" s="146">
        <f t="shared" si="19"/>
        <v>0</v>
      </c>
    </row>
    <row r="317" spans="1:33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0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5.75</v>
      </c>
      <c r="K317" s="142">
        <v>5.75</v>
      </c>
      <c r="L317" s="142">
        <v>7.3079999999999998</v>
      </c>
      <c r="M317" s="142">
        <v>81</v>
      </c>
      <c r="N317" s="142">
        <v>81</v>
      </c>
      <c r="O317" s="142">
        <v>117</v>
      </c>
      <c r="P317" s="142">
        <v>2.1</v>
      </c>
      <c r="Q317" s="142">
        <v>2.1</v>
      </c>
      <c r="R317" s="142">
        <v>1.3380000000000001</v>
      </c>
      <c r="S317" s="142">
        <v>15</v>
      </c>
      <c r="T317" s="142">
        <v>15</v>
      </c>
      <c r="U317" s="142">
        <v>18.989999999999998</v>
      </c>
      <c r="V317" s="142">
        <v>-0.2051</v>
      </c>
      <c r="W317" s="142">
        <v>-0.2051</v>
      </c>
      <c r="X317" s="142">
        <v>-0.26100000000000001</v>
      </c>
      <c r="Y317" s="142" t="s">
        <v>44</v>
      </c>
      <c r="Z317" s="142">
        <v>31.998999999999999</v>
      </c>
      <c r="AA317" s="143">
        <v>1.5402755908922099E-5</v>
      </c>
      <c r="AB317" s="142">
        <v>2.1999999999999999E-2</v>
      </c>
      <c r="AC317" s="142">
        <v>2.94</v>
      </c>
      <c r="AD317" s="142">
        <v>3.46</v>
      </c>
      <c r="AE317" s="144">
        <v>1.6699999999999999E-15</v>
      </c>
      <c r="AF317" s="145"/>
      <c r="AG317" s="146">
        <f t="shared" si="19"/>
        <v>0</v>
      </c>
    </row>
    <row r="318" spans="1:33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0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5.75</v>
      </c>
      <c r="K318" s="142">
        <v>5.75</v>
      </c>
      <c r="L318" s="142">
        <v>7.3079999999999998</v>
      </c>
      <c r="M318" s="142">
        <v>81</v>
      </c>
      <c r="N318" s="142">
        <v>81</v>
      </c>
      <c r="O318" s="142">
        <v>117</v>
      </c>
      <c r="P318" s="142">
        <v>2.1</v>
      </c>
      <c r="Q318" s="142">
        <v>2.1</v>
      </c>
      <c r="R318" s="142">
        <v>1.3380000000000001</v>
      </c>
      <c r="S318" s="142">
        <v>15</v>
      </c>
      <c r="T318" s="142">
        <v>15</v>
      </c>
      <c r="U318" s="142">
        <v>18.989999999999998</v>
      </c>
      <c r="V318" s="142">
        <v>-0.2051</v>
      </c>
      <c r="W318" s="142">
        <v>-0.2051</v>
      </c>
      <c r="X318" s="142">
        <v>-0.26100000000000001</v>
      </c>
      <c r="Y318" s="142" t="s">
        <v>45</v>
      </c>
      <c r="Z318" s="142">
        <v>44.01</v>
      </c>
      <c r="AA318" s="143">
        <v>8.9625087063364713E-6</v>
      </c>
      <c r="AB318" s="142">
        <v>0.22500000000000001</v>
      </c>
      <c r="AC318" s="142">
        <v>3.24</v>
      </c>
      <c r="AD318" s="142">
        <v>3.3</v>
      </c>
      <c r="AE318" s="144">
        <v>2.4199999999999999E-15</v>
      </c>
      <c r="AF318" s="145"/>
      <c r="AG318" s="146">
        <f t="shared" si="19"/>
        <v>0</v>
      </c>
    </row>
    <row r="319" spans="1:33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0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5.75</v>
      </c>
      <c r="K319" s="142">
        <v>5.75</v>
      </c>
      <c r="L319" s="142">
        <v>7.3079999999999998</v>
      </c>
      <c r="M319" s="142">
        <v>81</v>
      </c>
      <c r="N319" s="142">
        <v>81</v>
      </c>
      <c r="O319" s="142">
        <v>117</v>
      </c>
      <c r="P319" s="142">
        <v>2.1</v>
      </c>
      <c r="Q319" s="142">
        <v>2.1</v>
      </c>
      <c r="R319" s="142">
        <v>1.3380000000000001</v>
      </c>
      <c r="S319" s="142">
        <v>15</v>
      </c>
      <c r="T319" s="142">
        <v>15</v>
      </c>
      <c r="U319" s="142">
        <v>18.989999999999998</v>
      </c>
      <c r="V319" s="142">
        <v>-0.2051</v>
      </c>
      <c r="W319" s="142">
        <v>-0.2051</v>
      </c>
      <c r="X319" s="142">
        <v>-0.26100000000000001</v>
      </c>
      <c r="Y319" s="142" t="s">
        <v>46</v>
      </c>
      <c r="Z319" s="142">
        <v>28</v>
      </c>
      <c r="AA319" s="143">
        <v>1.4859953853764374E-5</v>
      </c>
      <c r="AB319" s="142">
        <v>3.6999999999999998E-2</v>
      </c>
      <c r="AC319" s="142">
        <v>3.13</v>
      </c>
      <c r="AD319" s="142">
        <v>3.64</v>
      </c>
      <c r="AE319" s="148">
        <v>5.9999999999999997E-18</v>
      </c>
      <c r="AF319" s="145"/>
      <c r="AG319" s="146">
        <f t="shared" ref="AG319:AG365" si="21">AE319*10000*(AF319)*10000000000</f>
        <v>0</v>
      </c>
    </row>
    <row r="320" spans="1:33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0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5.75</v>
      </c>
      <c r="K320" s="142">
        <v>5.75</v>
      </c>
      <c r="L320" s="142">
        <v>7.3079999999999998</v>
      </c>
      <c r="M320" s="142">
        <v>81</v>
      </c>
      <c r="N320" s="142">
        <v>81</v>
      </c>
      <c r="O320" s="142">
        <v>117</v>
      </c>
      <c r="P320" s="142">
        <v>2.1</v>
      </c>
      <c r="Q320" s="142">
        <v>2.1</v>
      </c>
      <c r="R320" s="142">
        <v>1.3380000000000001</v>
      </c>
      <c r="S320" s="142">
        <v>15</v>
      </c>
      <c r="T320" s="142">
        <v>15</v>
      </c>
      <c r="U320" s="142">
        <v>18.989999999999998</v>
      </c>
      <c r="V320" s="142">
        <v>-0.2051</v>
      </c>
      <c r="W320" s="142">
        <v>-0.2051</v>
      </c>
      <c r="X320" s="142">
        <v>-0.26100000000000001</v>
      </c>
      <c r="Y320" s="142" t="s">
        <v>47</v>
      </c>
      <c r="Z320" s="142">
        <v>16.04</v>
      </c>
      <c r="AA320" s="143">
        <v>1.6328551327402565E-5</v>
      </c>
      <c r="AB320" s="142">
        <v>1.0999999999999999E-2</v>
      </c>
      <c r="AC320" s="142">
        <v>3.25</v>
      </c>
      <c r="AD320" s="142">
        <v>3.8</v>
      </c>
      <c r="AE320" s="148">
        <v>4.5699999999999996E-22</v>
      </c>
      <c r="AF320" s="145"/>
      <c r="AG320" s="146">
        <f t="shared" si="21"/>
        <v>0</v>
      </c>
    </row>
    <row r="321" spans="1:33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0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5.75</v>
      </c>
      <c r="K321" s="142">
        <v>5.75</v>
      </c>
      <c r="L321" s="142">
        <v>7.3079999999999998</v>
      </c>
      <c r="M321" s="142">
        <v>81</v>
      </c>
      <c r="N321" s="142">
        <v>81</v>
      </c>
      <c r="O321" s="142">
        <v>117</v>
      </c>
      <c r="P321" s="142">
        <v>2.1</v>
      </c>
      <c r="Q321" s="142">
        <v>2.1</v>
      </c>
      <c r="R321" s="142">
        <v>1.3380000000000001</v>
      </c>
      <c r="S321" s="142">
        <v>15</v>
      </c>
      <c r="T321" s="142">
        <v>15</v>
      </c>
      <c r="U321" s="142">
        <v>18.989999999999998</v>
      </c>
      <c r="V321" s="142">
        <v>-0.2051</v>
      </c>
      <c r="W321" s="142">
        <v>-0.2051</v>
      </c>
      <c r="X321" s="142">
        <v>-0.26100000000000001</v>
      </c>
      <c r="Y321" s="142" t="s">
        <v>48</v>
      </c>
      <c r="Z321" s="142">
        <v>28.05</v>
      </c>
      <c r="AA321" s="142">
        <v>8.597859657763983E-6</v>
      </c>
      <c r="AB321" s="142">
        <v>8.6999999999999994E-2</v>
      </c>
      <c r="AC321" s="142">
        <v>3.59</v>
      </c>
      <c r="AD321" s="142">
        <v>3.9</v>
      </c>
      <c r="AE321" s="148">
        <v>4.6499999999999998E-23</v>
      </c>
      <c r="AF321" s="145"/>
      <c r="AG321" s="149">
        <f t="shared" si="21"/>
        <v>0</v>
      </c>
    </row>
    <row r="322" spans="1:33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0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5.75</v>
      </c>
      <c r="K322" s="142">
        <v>5.75</v>
      </c>
      <c r="L322" s="142">
        <v>7.3079999999999998</v>
      </c>
      <c r="M322" s="142">
        <v>81</v>
      </c>
      <c r="N322" s="142">
        <v>81</v>
      </c>
      <c r="O322" s="142">
        <v>117</v>
      </c>
      <c r="P322" s="142">
        <v>2.1</v>
      </c>
      <c r="Q322" s="142">
        <v>2.1</v>
      </c>
      <c r="R322" s="142">
        <v>1.3380000000000001</v>
      </c>
      <c r="S322" s="142">
        <v>15</v>
      </c>
      <c r="T322" s="142">
        <v>15</v>
      </c>
      <c r="U322" s="142">
        <v>18.989999999999998</v>
      </c>
      <c r="V322" s="142">
        <v>-0.2051</v>
      </c>
      <c r="W322" s="142">
        <v>-0.2051</v>
      </c>
      <c r="X322" s="142">
        <v>-0.26100000000000001</v>
      </c>
      <c r="Y322" s="142" t="s">
        <v>49</v>
      </c>
      <c r="Z322" s="142">
        <v>30.07</v>
      </c>
      <c r="AA322" s="142">
        <v>7.4674534117532306E-6</v>
      </c>
      <c r="AB322" s="142">
        <v>9.9000000000000005E-2</v>
      </c>
      <c r="AC322" s="142">
        <v>3.72</v>
      </c>
      <c r="AD322" s="142">
        <v>4</v>
      </c>
      <c r="AE322" s="148">
        <v>3.8000000000000003E-24</v>
      </c>
      <c r="AF322" s="145"/>
      <c r="AG322" s="149">
        <f t="shared" si="21"/>
        <v>0</v>
      </c>
    </row>
    <row r="323" spans="1:33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ref="E323:E386" si="22">D323/C323</f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5.75</v>
      </c>
      <c r="K323" s="142">
        <v>5.75</v>
      </c>
      <c r="L323" s="142">
        <v>7.3079999999999998</v>
      </c>
      <c r="M323" s="142">
        <v>81</v>
      </c>
      <c r="N323" s="142">
        <v>81</v>
      </c>
      <c r="O323" s="142">
        <v>117</v>
      </c>
      <c r="P323" s="142">
        <v>2.1</v>
      </c>
      <c r="Q323" s="142">
        <v>2.1</v>
      </c>
      <c r="R323" s="142">
        <v>1.3380000000000001</v>
      </c>
      <c r="S323" s="142">
        <v>15</v>
      </c>
      <c r="T323" s="142">
        <v>15</v>
      </c>
      <c r="U323" s="142">
        <v>18.989999999999998</v>
      </c>
      <c r="V323" s="142">
        <v>-0.2051</v>
      </c>
      <c r="W323" s="142">
        <v>-0.2051</v>
      </c>
      <c r="X323" s="142">
        <v>-0.26100000000000001</v>
      </c>
      <c r="Y323" s="142" t="s">
        <v>50</v>
      </c>
      <c r="Z323" s="142">
        <v>42.08</v>
      </c>
      <c r="AA323" s="142">
        <v>4.9578486170417476E-6</v>
      </c>
      <c r="AB323" s="142">
        <v>0.14199999999999999</v>
      </c>
      <c r="AC323" s="142">
        <v>4.03</v>
      </c>
      <c r="AD323" s="142">
        <v>4.5</v>
      </c>
      <c r="AE323" s="148">
        <v>1.0400000000000001E-26</v>
      </c>
      <c r="AF323" s="145"/>
      <c r="AG323" s="149">
        <f t="shared" si="21"/>
        <v>0</v>
      </c>
    </row>
    <row r="324" spans="1:33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2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5.75</v>
      </c>
      <c r="K324" s="142">
        <v>5.75</v>
      </c>
      <c r="L324" s="142">
        <v>7.3079999999999998</v>
      </c>
      <c r="M324" s="142">
        <v>81</v>
      </c>
      <c r="N324" s="142">
        <v>81</v>
      </c>
      <c r="O324" s="142">
        <v>117</v>
      </c>
      <c r="P324" s="142">
        <v>2.1</v>
      </c>
      <c r="Q324" s="142">
        <v>2.1</v>
      </c>
      <c r="R324" s="142">
        <v>1.3380000000000001</v>
      </c>
      <c r="S324" s="142">
        <v>15</v>
      </c>
      <c r="T324" s="142">
        <v>15</v>
      </c>
      <c r="U324" s="142">
        <v>18.989999999999998</v>
      </c>
      <c r="V324" s="142">
        <v>-0.2051</v>
      </c>
      <c r="W324" s="142">
        <v>-0.2051</v>
      </c>
      <c r="X324" s="142">
        <v>-0.26100000000000001</v>
      </c>
      <c r="Y324" s="142" t="s">
        <v>51</v>
      </c>
      <c r="Z324" s="142">
        <v>44.1</v>
      </c>
      <c r="AA324" s="142">
        <v>4.5187843755253608E-6</v>
      </c>
      <c r="AB324" s="142">
        <v>0.152</v>
      </c>
      <c r="AC324" s="142">
        <v>4.16</v>
      </c>
      <c r="AD324" s="142">
        <v>4.3</v>
      </c>
      <c r="AE324" s="148">
        <v>3.1400000000000003E-29</v>
      </c>
      <c r="AF324" s="145"/>
      <c r="AG324" s="149">
        <f t="shared" si="21"/>
        <v>0</v>
      </c>
    </row>
    <row r="325" spans="1:33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2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5.75</v>
      </c>
      <c r="K325" s="142">
        <v>5.75</v>
      </c>
      <c r="L325" s="142">
        <v>7.3079999999999998</v>
      </c>
      <c r="M325" s="142">
        <v>81</v>
      </c>
      <c r="N325" s="142">
        <v>81</v>
      </c>
      <c r="O325" s="142">
        <v>117</v>
      </c>
      <c r="P325" s="142">
        <v>2.1</v>
      </c>
      <c r="Q325" s="142">
        <v>2.1</v>
      </c>
      <c r="R325" s="142">
        <v>1.3380000000000001</v>
      </c>
      <c r="S325" s="142">
        <v>15</v>
      </c>
      <c r="T325" s="142">
        <v>15</v>
      </c>
      <c r="U325" s="142">
        <v>18.989999999999998</v>
      </c>
      <c r="V325" s="142">
        <v>-0.2051</v>
      </c>
      <c r="W325" s="142">
        <v>-0.2051</v>
      </c>
      <c r="X325" s="142">
        <v>-0.26100000000000001</v>
      </c>
      <c r="Y325" s="142" t="s">
        <v>52</v>
      </c>
      <c r="Z325" s="142">
        <v>58.12</v>
      </c>
      <c r="AA325" s="142">
        <v>2.9135357642312415E-6</v>
      </c>
      <c r="AB325" s="142">
        <v>0.2</v>
      </c>
      <c r="AC325" s="142">
        <v>4.5199999999999996</v>
      </c>
      <c r="AD325" s="142">
        <v>4.5</v>
      </c>
      <c r="AE325" s="144"/>
      <c r="AF325" s="145"/>
      <c r="AG325" s="149">
        <f t="shared" si="21"/>
        <v>0</v>
      </c>
    </row>
    <row r="326" spans="1:33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2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5.75</v>
      </c>
      <c r="K326" s="142">
        <v>5.75</v>
      </c>
      <c r="L326" s="142">
        <v>7.3079999999999998</v>
      </c>
      <c r="M326" s="167">
        <v>81</v>
      </c>
      <c r="N326" s="167">
        <v>81</v>
      </c>
      <c r="O326" s="167">
        <v>117</v>
      </c>
      <c r="P326" s="167">
        <v>2.1</v>
      </c>
      <c r="Q326" s="167">
        <v>2.1</v>
      </c>
      <c r="R326" s="167">
        <v>1.3380000000000001</v>
      </c>
      <c r="S326" s="167">
        <v>15</v>
      </c>
      <c r="T326" s="167">
        <v>15</v>
      </c>
      <c r="U326" s="167">
        <v>18.989999999999998</v>
      </c>
      <c r="V326" s="167">
        <v>-0.2051</v>
      </c>
      <c r="W326" s="167">
        <v>-0.2051</v>
      </c>
      <c r="X326" s="167">
        <v>-0.26100000000000001</v>
      </c>
      <c r="Y326" s="167" t="s">
        <v>58</v>
      </c>
      <c r="Z326" s="167">
        <v>58.12</v>
      </c>
      <c r="AA326" s="167">
        <v>3.1459786150702568E-6</v>
      </c>
      <c r="AB326" s="167">
        <v>0.183</v>
      </c>
      <c r="AC326" s="167">
        <v>4.8</v>
      </c>
      <c r="AD326" s="167">
        <v>4.42</v>
      </c>
      <c r="AE326" s="168"/>
      <c r="AF326" s="169"/>
      <c r="AG326" s="170">
        <f t="shared" si="21"/>
        <v>0</v>
      </c>
    </row>
    <row r="327" spans="1:33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si="22"/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5.75</v>
      </c>
      <c r="K327" s="142">
        <v>5.75</v>
      </c>
      <c r="L327" s="142">
        <v>7.3079999999999998</v>
      </c>
      <c r="M327" s="152">
        <v>81</v>
      </c>
      <c r="N327" s="152">
        <v>81</v>
      </c>
      <c r="O327" s="152">
        <v>117</v>
      </c>
      <c r="P327" s="152">
        <v>2.1</v>
      </c>
      <c r="Q327" s="152">
        <v>2.1</v>
      </c>
      <c r="R327" s="152">
        <v>1.3340000000000001</v>
      </c>
      <c r="S327" s="152">
        <v>15</v>
      </c>
      <c r="T327" s="152">
        <v>15</v>
      </c>
      <c r="U327" s="152">
        <v>18.989999999999998</v>
      </c>
      <c r="V327" s="152">
        <v>-0.1943</v>
      </c>
      <c r="W327" s="152">
        <v>-0.1943</v>
      </c>
      <c r="X327" s="152">
        <v>-0.26119999999999999</v>
      </c>
      <c r="Y327" s="152" t="s">
        <v>42</v>
      </c>
      <c r="Z327" s="152">
        <v>4.0019999999999998</v>
      </c>
      <c r="AA327" s="153">
        <v>1.213598928416634E-4</v>
      </c>
      <c r="AB327" s="152">
        <v>-0.39</v>
      </c>
      <c r="AC327" s="152">
        <v>2.66</v>
      </c>
      <c r="AD327" s="152">
        <v>2.6</v>
      </c>
      <c r="AE327" s="154">
        <v>1.7300000000000001E-11</v>
      </c>
      <c r="AF327" s="155"/>
      <c r="AG327" s="156">
        <f t="shared" si="21"/>
        <v>0</v>
      </c>
    </row>
    <row r="328" spans="1:33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2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5.75</v>
      </c>
      <c r="K328" s="142">
        <v>5.75</v>
      </c>
      <c r="L328" s="142">
        <v>7.3079999999999998</v>
      </c>
      <c r="M328" s="142">
        <v>81</v>
      </c>
      <c r="N328" s="142">
        <v>81</v>
      </c>
      <c r="O328" s="142">
        <v>117</v>
      </c>
      <c r="P328" s="142">
        <v>2.1</v>
      </c>
      <c r="Q328" s="142">
        <v>2.1</v>
      </c>
      <c r="R328" s="142">
        <v>1.3340000000000001</v>
      </c>
      <c r="S328" s="142">
        <v>15</v>
      </c>
      <c r="T328" s="142">
        <v>15</v>
      </c>
      <c r="U328" s="142">
        <v>18.989999999999998</v>
      </c>
      <c r="V328" s="142">
        <v>-0.1943</v>
      </c>
      <c r="W328" s="142">
        <v>-0.1943</v>
      </c>
      <c r="X328" s="142">
        <v>-0.26119999999999999</v>
      </c>
      <c r="Y328" s="142" t="s">
        <v>43</v>
      </c>
      <c r="Z328" s="142">
        <v>2.0099999999999998</v>
      </c>
      <c r="AA328" s="143">
        <v>1.0828692705685033E-4</v>
      </c>
      <c r="AB328" s="142">
        <v>-0.217</v>
      </c>
      <c r="AC328" s="142">
        <v>3.13</v>
      </c>
      <c r="AD328" s="142">
        <v>2.89</v>
      </c>
      <c r="AE328" s="144">
        <v>3.9000000000000003E-15</v>
      </c>
      <c r="AF328" s="145"/>
      <c r="AG328" s="146">
        <f t="shared" si="21"/>
        <v>0</v>
      </c>
    </row>
    <row r="329" spans="1:33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2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5.75</v>
      </c>
      <c r="K329" s="142">
        <v>5.75</v>
      </c>
      <c r="L329" s="142">
        <v>7.3079999999999998</v>
      </c>
      <c r="M329" s="142">
        <v>81</v>
      </c>
      <c r="N329" s="142">
        <v>81</v>
      </c>
      <c r="O329" s="142">
        <v>117</v>
      </c>
      <c r="P329" s="142">
        <v>2.1</v>
      </c>
      <c r="Q329" s="142">
        <v>2.1</v>
      </c>
      <c r="R329" s="142">
        <v>1.3340000000000001</v>
      </c>
      <c r="S329" s="142">
        <v>15</v>
      </c>
      <c r="T329" s="142">
        <v>15</v>
      </c>
      <c r="U329" s="142">
        <v>18.989999999999998</v>
      </c>
      <c r="V329" s="142">
        <v>-0.1943</v>
      </c>
      <c r="W329" s="142">
        <v>-0.1943</v>
      </c>
      <c r="X329" s="142">
        <v>-0.26119999999999999</v>
      </c>
      <c r="Y329" s="142" t="s">
        <v>44</v>
      </c>
      <c r="Z329" s="142">
        <v>31.998999999999999</v>
      </c>
      <c r="AA329" s="143">
        <v>1.5402755908922099E-5</v>
      </c>
      <c r="AB329" s="142">
        <v>2.1999999999999999E-2</v>
      </c>
      <c r="AC329" s="142">
        <v>2.94</v>
      </c>
      <c r="AD329" s="142">
        <v>3.46</v>
      </c>
      <c r="AE329" s="144">
        <v>9.9000000000000007E-15</v>
      </c>
      <c r="AF329" s="145"/>
      <c r="AG329" s="146">
        <f t="shared" si="21"/>
        <v>0</v>
      </c>
    </row>
    <row r="330" spans="1:33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2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5.75</v>
      </c>
      <c r="K330" s="142">
        <v>5.75</v>
      </c>
      <c r="L330" s="142">
        <v>7.3079999999999998</v>
      </c>
      <c r="M330" s="142">
        <v>81</v>
      </c>
      <c r="N330" s="142">
        <v>81</v>
      </c>
      <c r="O330" s="142">
        <v>117</v>
      </c>
      <c r="P330" s="142">
        <v>2.1</v>
      </c>
      <c r="Q330" s="142">
        <v>2.1</v>
      </c>
      <c r="R330" s="142">
        <v>1.3340000000000001</v>
      </c>
      <c r="S330" s="142">
        <v>15</v>
      </c>
      <c r="T330" s="142">
        <v>15</v>
      </c>
      <c r="U330" s="142">
        <v>18.989999999999998</v>
      </c>
      <c r="V330" s="142">
        <v>-0.1943</v>
      </c>
      <c r="W330" s="142">
        <v>-0.1943</v>
      </c>
      <c r="X330" s="142">
        <v>-0.26119999999999999</v>
      </c>
      <c r="Y330" s="142" t="s">
        <v>45</v>
      </c>
      <c r="Z330" s="142">
        <v>44.01</v>
      </c>
      <c r="AA330" s="143">
        <v>8.9625087063364713E-6</v>
      </c>
      <c r="AB330" s="142">
        <v>0.22500000000000001</v>
      </c>
      <c r="AC330" s="142">
        <v>3.24</v>
      </c>
      <c r="AD330" s="142">
        <v>3.3</v>
      </c>
      <c r="AE330" s="144">
        <v>3.9999999999999998E-20</v>
      </c>
      <c r="AF330" s="145"/>
      <c r="AG330" s="146">
        <f t="shared" si="21"/>
        <v>0</v>
      </c>
    </row>
    <row r="331" spans="1:33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2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5.75</v>
      </c>
      <c r="K331" s="142">
        <v>5.75</v>
      </c>
      <c r="L331" s="142">
        <v>7.3079999999999998</v>
      </c>
      <c r="M331" s="142">
        <v>81</v>
      </c>
      <c r="N331" s="142">
        <v>81</v>
      </c>
      <c r="O331" s="142">
        <v>117</v>
      </c>
      <c r="P331" s="142">
        <v>2.1</v>
      </c>
      <c r="Q331" s="142">
        <v>2.1</v>
      </c>
      <c r="R331" s="142">
        <v>1.3340000000000001</v>
      </c>
      <c r="S331" s="142">
        <v>15</v>
      </c>
      <c r="T331" s="142">
        <v>15</v>
      </c>
      <c r="U331" s="142">
        <v>18.989999999999998</v>
      </c>
      <c r="V331" s="142">
        <v>-0.1943</v>
      </c>
      <c r="W331" s="142">
        <v>-0.1943</v>
      </c>
      <c r="X331" s="142">
        <v>-0.26119999999999999</v>
      </c>
      <c r="Y331" s="142" t="s">
        <v>46</v>
      </c>
      <c r="Z331" s="142">
        <v>28</v>
      </c>
      <c r="AA331" s="143">
        <v>1.4859953853764374E-5</v>
      </c>
      <c r="AB331" s="142">
        <v>3.6999999999999998E-2</v>
      </c>
      <c r="AC331" s="142">
        <v>3.13</v>
      </c>
      <c r="AD331" s="142">
        <v>3.64</v>
      </c>
      <c r="AE331" s="148">
        <v>1.8499999999999999E-24</v>
      </c>
      <c r="AF331" s="145"/>
      <c r="AG331" s="146">
        <f t="shared" si="21"/>
        <v>0</v>
      </c>
    </row>
    <row r="332" spans="1:33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2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5.75</v>
      </c>
      <c r="K332" s="142">
        <v>5.75</v>
      </c>
      <c r="L332" s="142">
        <v>7.3079999999999998</v>
      </c>
      <c r="M332" s="142">
        <v>81</v>
      </c>
      <c r="N332" s="142">
        <v>81</v>
      </c>
      <c r="O332" s="142">
        <v>117</v>
      </c>
      <c r="P332" s="142">
        <v>2.1</v>
      </c>
      <c r="Q332" s="142">
        <v>2.1</v>
      </c>
      <c r="R332" s="142">
        <v>1.3340000000000001</v>
      </c>
      <c r="S332" s="142">
        <v>15</v>
      </c>
      <c r="T332" s="142">
        <v>15</v>
      </c>
      <c r="U332" s="142">
        <v>18.989999999999998</v>
      </c>
      <c r="V332" s="142">
        <v>-0.1943</v>
      </c>
      <c r="W332" s="142">
        <v>-0.1943</v>
      </c>
      <c r="X332" s="142">
        <v>-0.26119999999999999</v>
      </c>
      <c r="Y332" s="142" t="s">
        <v>47</v>
      </c>
      <c r="Z332" s="142">
        <v>16.04</v>
      </c>
      <c r="AA332" s="143">
        <v>1.6328551327402565E-5</v>
      </c>
      <c r="AB332" s="142">
        <v>1.0999999999999999E-2</v>
      </c>
      <c r="AC332" s="142">
        <v>3.25</v>
      </c>
      <c r="AD332" s="142">
        <v>3.8</v>
      </c>
      <c r="AE332" s="148">
        <v>2.7800000000000002E-31</v>
      </c>
      <c r="AF332" s="145"/>
      <c r="AG332" s="146">
        <f t="shared" si="21"/>
        <v>0</v>
      </c>
    </row>
    <row r="333" spans="1:33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2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5.75</v>
      </c>
      <c r="K333" s="142">
        <v>5.75</v>
      </c>
      <c r="L333" s="142">
        <v>7.3079999999999998</v>
      </c>
      <c r="M333" s="142">
        <v>81</v>
      </c>
      <c r="N333" s="142">
        <v>81</v>
      </c>
      <c r="O333" s="142">
        <v>117</v>
      </c>
      <c r="P333" s="142">
        <v>2.1</v>
      </c>
      <c r="Q333" s="142">
        <v>2.1</v>
      </c>
      <c r="R333" s="142">
        <v>1.3340000000000001</v>
      </c>
      <c r="S333" s="142">
        <v>15</v>
      </c>
      <c r="T333" s="142">
        <v>15</v>
      </c>
      <c r="U333" s="142">
        <v>18.989999999999998</v>
      </c>
      <c r="V333" s="142">
        <v>-0.1943</v>
      </c>
      <c r="W333" s="142">
        <v>-0.1943</v>
      </c>
      <c r="X333" s="142">
        <v>-0.26119999999999999</v>
      </c>
      <c r="Y333" s="142" t="s">
        <v>48</v>
      </c>
      <c r="Z333" s="142">
        <v>28.05</v>
      </c>
      <c r="AA333" s="142">
        <v>8.597859657763983E-6</v>
      </c>
      <c r="AB333" s="142">
        <v>8.6999999999999994E-2</v>
      </c>
      <c r="AC333" s="142">
        <v>3.59</v>
      </c>
      <c r="AD333" s="142">
        <v>3.9</v>
      </c>
      <c r="AE333" s="148">
        <v>5.2600000000000004E-35</v>
      </c>
      <c r="AF333" s="145"/>
      <c r="AG333" s="149">
        <f t="shared" si="21"/>
        <v>0</v>
      </c>
    </row>
    <row r="334" spans="1:33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2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5.75</v>
      </c>
      <c r="K334" s="142">
        <v>5.75</v>
      </c>
      <c r="L334" s="142">
        <v>7.3079999999999998</v>
      </c>
      <c r="M334" s="142">
        <v>81</v>
      </c>
      <c r="N334" s="142">
        <v>81</v>
      </c>
      <c r="O334" s="142">
        <v>117</v>
      </c>
      <c r="P334" s="142">
        <v>2.1</v>
      </c>
      <c r="Q334" s="142">
        <v>2.1</v>
      </c>
      <c r="R334" s="142">
        <v>1.3340000000000001</v>
      </c>
      <c r="S334" s="142">
        <v>15</v>
      </c>
      <c r="T334" s="142">
        <v>15</v>
      </c>
      <c r="U334" s="142">
        <v>18.989999999999998</v>
      </c>
      <c r="V334" s="142">
        <v>-0.1943</v>
      </c>
      <c r="W334" s="142">
        <v>-0.1943</v>
      </c>
      <c r="X334" s="142">
        <v>-0.26119999999999999</v>
      </c>
      <c r="Y334" s="142" t="s">
        <v>49</v>
      </c>
      <c r="Z334" s="142">
        <v>30.07</v>
      </c>
      <c r="AA334" s="142">
        <v>7.4674534117532306E-6</v>
      </c>
      <c r="AB334" s="142">
        <v>9.9000000000000005E-2</v>
      </c>
      <c r="AC334" s="142">
        <v>3.72</v>
      </c>
      <c r="AD334" s="142">
        <v>4</v>
      </c>
      <c r="AE334" s="148">
        <v>1.85E-36</v>
      </c>
      <c r="AF334" s="145"/>
      <c r="AG334" s="149">
        <f t="shared" si="21"/>
        <v>0</v>
      </c>
    </row>
    <row r="335" spans="1:33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2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5.75</v>
      </c>
      <c r="K335" s="142">
        <v>5.75</v>
      </c>
      <c r="L335" s="142">
        <v>7.3079999999999998</v>
      </c>
      <c r="M335" s="142">
        <v>81</v>
      </c>
      <c r="N335" s="142">
        <v>81</v>
      </c>
      <c r="O335" s="142">
        <v>117</v>
      </c>
      <c r="P335" s="142">
        <v>2.1</v>
      </c>
      <c r="Q335" s="142">
        <v>2.1</v>
      </c>
      <c r="R335" s="142">
        <v>1.3340000000000001</v>
      </c>
      <c r="S335" s="142">
        <v>15</v>
      </c>
      <c r="T335" s="142">
        <v>15</v>
      </c>
      <c r="U335" s="142">
        <v>18.989999999999998</v>
      </c>
      <c r="V335" s="142">
        <v>-0.1943</v>
      </c>
      <c r="W335" s="142">
        <v>-0.1943</v>
      </c>
      <c r="X335" s="142">
        <v>-0.26119999999999999</v>
      </c>
      <c r="Y335" s="142" t="s">
        <v>50</v>
      </c>
      <c r="Z335" s="142">
        <v>42.08</v>
      </c>
      <c r="AA335" s="142">
        <v>4.9578486170417476E-6</v>
      </c>
      <c r="AB335" s="142">
        <v>0.14199999999999999</v>
      </c>
      <c r="AC335" s="142">
        <v>4.03</v>
      </c>
      <c r="AD335" s="142">
        <v>4.5</v>
      </c>
      <c r="AE335" s="148">
        <v>3.4000000000000002E-44</v>
      </c>
      <c r="AF335" s="145"/>
      <c r="AG335" s="149">
        <f t="shared" si="21"/>
        <v>0</v>
      </c>
    </row>
    <row r="336" spans="1:33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2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5.75</v>
      </c>
      <c r="K336" s="142">
        <v>5.75</v>
      </c>
      <c r="L336" s="142">
        <v>7.3079999999999998</v>
      </c>
      <c r="M336" s="142">
        <v>81</v>
      </c>
      <c r="N336" s="142">
        <v>81</v>
      </c>
      <c r="O336" s="142">
        <v>117</v>
      </c>
      <c r="P336" s="142">
        <v>2.1</v>
      </c>
      <c r="Q336" s="142">
        <v>2.1</v>
      </c>
      <c r="R336" s="142">
        <v>1.3340000000000001</v>
      </c>
      <c r="S336" s="142">
        <v>15</v>
      </c>
      <c r="T336" s="142">
        <v>15</v>
      </c>
      <c r="U336" s="142">
        <v>18.989999999999998</v>
      </c>
      <c r="V336" s="142">
        <v>-0.1943</v>
      </c>
      <c r="W336" s="142">
        <v>-0.1943</v>
      </c>
      <c r="X336" s="142">
        <v>-0.26119999999999999</v>
      </c>
      <c r="Y336" s="142" t="s">
        <v>51</v>
      </c>
      <c r="Z336" s="142">
        <v>44.1</v>
      </c>
      <c r="AA336" s="142">
        <v>4.5187843755253608E-6</v>
      </c>
      <c r="AB336" s="142">
        <v>0.152</v>
      </c>
      <c r="AC336" s="142">
        <v>4.16</v>
      </c>
      <c r="AD336" s="142">
        <v>4.3</v>
      </c>
      <c r="AE336" s="148">
        <v>3.5000000000000002E-46</v>
      </c>
      <c r="AF336" s="145"/>
      <c r="AG336" s="149">
        <f t="shared" si="21"/>
        <v>0</v>
      </c>
    </row>
    <row r="337" spans="1:33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2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5.75</v>
      </c>
      <c r="K337" s="142">
        <v>5.75</v>
      </c>
      <c r="L337" s="142">
        <v>7.3079999999999998</v>
      </c>
      <c r="M337" s="142">
        <v>81</v>
      </c>
      <c r="N337" s="142">
        <v>81</v>
      </c>
      <c r="O337" s="142">
        <v>117</v>
      </c>
      <c r="P337" s="142">
        <v>2.1</v>
      </c>
      <c r="Q337" s="142">
        <v>2.1</v>
      </c>
      <c r="R337" s="142">
        <v>1.3340000000000001</v>
      </c>
      <c r="S337" s="142">
        <v>15</v>
      </c>
      <c r="T337" s="142">
        <v>15</v>
      </c>
      <c r="U337" s="142">
        <v>18.989999999999998</v>
      </c>
      <c r="V337" s="142">
        <v>-0.1943</v>
      </c>
      <c r="W337" s="142">
        <v>-0.1943</v>
      </c>
      <c r="X337" s="142">
        <v>-0.26119999999999999</v>
      </c>
      <c r="Y337" s="142" t="s">
        <v>52</v>
      </c>
      <c r="Z337" s="142">
        <v>58.12</v>
      </c>
      <c r="AA337" s="142">
        <v>2.9135357642312415E-6</v>
      </c>
      <c r="AB337" s="142">
        <v>0.2</v>
      </c>
      <c r="AC337" s="142">
        <v>4.5199999999999996</v>
      </c>
      <c r="AD337" s="142">
        <v>4.5</v>
      </c>
      <c r="AE337" s="144"/>
      <c r="AF337" s="145"/>
      <c r="AG337" s="149">
        <f t="shared" si="21"/>
        <v>0</v>
      </c>
    </row>
    <row r="338" spans="1:33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2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5.75</v>
      </c>
      <c r="K338" s="142">
        <v>5.75</v>
      </c>
      <c r="L338" s="142">
        <v>7.3079999999999998</v>
      </c>
      <c r="M338" s="142">
        <v>81</v>
      </c>
      <c r="N338" s="142">
        <v>81</v>
      </c>
      <c r="O338" s="142">
        <v>117</v>
      </c>
      <c r="P338" s="142">
        <v>2.1</v>
      </c>
      <c r="Q338" s="142">
        <v>2.1</v>
      </c>
      <c r="R338" s="142">
        <v>1.3340000000000001</v>
      </c>
      <c r="S338" s="142">
        <v>15</v>
      </c>
      <c r="T338" s="142">
        <v>15</v>
      </c>
      <c r="U338" s="142">
        <v>18.989999999999998</v>
      </c>
      <c r="V338" s="142">
        <v>-0.1943</v>
      </c>
      <c r="W338" s="142">
        <v>-0.1943</v>
      </c>
      <c r="X338" s="142">
        <v>-0.26119999999999999</v>
      </c>
      <c r="Y338" s="142" t="s">
        <v>58</v>
      </c>
      <c r="Z338" s="142">
        <v>58.12</v>
      </c>
      <c r="AA338" s="142">
        <v>3.1459786150702568E-6</v>
      </c>
      <c r="AB338" s="142">
        <v>0.183</v>
      </c>
      <c r="AC338" s="142">
        <v>4.8</v>
      </c>
      <c r="AD338" s="142">
        <v>4.42</v>
      </c>
      <c r="AE338" s="144"/>
      <c r="AF338" s="145"/>
      <c r="AG338" s="149">
        <f t="shared" si="21"/>
        <v>0</v>
      </c>
    </row>
    <row r="339" spans="1:33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2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5.75</v>
      </c>
      <c r="K339" s="159">
        <v>5.75</v>
      </c>
      <c r="L339" s="159">
        <v>7.3079999999999998</v>
      </c>
      <c r="M339" s="159">
        <v>81</v>
      </c>
      <c r="N339" s="159">
        <v>81</v>
      </c>
      <c r="O339" s="159">
        <v>117</v>
      </c>
      <c r="P339" s="159">
        <v>2.1</v>
      </c>
      <c r="Q339" s="159">
        <v>2.1</v>
      </c>
      <c r="R339" s="159">
        <v>1.079</v>
      </c>
      <c r="S339" s="159">
        <v>15</v>
      </c>
      <c r="T339" s="159">
        <v>15</v>
      </c>
      <c r="U339" s="159">
        <v>1</v>
      </c>
      <c r="V339" s="159">
        <v>-0.19400000000000001</v>
      </c>
      <c r="W339" s="159">
        <v>-0.19400000000000001</v>
      </c>
      <c r="X339" s="159">
        <v>4.9700000000000001E-2</v>
      </c>
      <c r="Y339" s="159" t="s">
        <v>42</v>
      </c>
      <c r="Z339" s="159">
        <v>4.0019999999999998</v>
      </c>
      <c r="AA339" s="161">
        <v>1.213598928416634E-4</v>
      </c>
      <c r="AB339" s="159">
        <v>-0.39</v>
      </c>
      <c r="AC339" s="159">
        <v>2.66</v>
      </c>
      <c r="AD339" s="159">
        <v>2.6</v>
      </c>
      <c r="AE339" s="162">
        <v>2.8999999999999998E-10</v>
      </c>
      <c r="AF339" s="163"/>
      <c r="AG339" s="164">
        <f t="shared" si="21"/>
        <v>0</v>
      </c>
    </row>
    <row r="340" spans="1:33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2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00">
        <v>5.75</v>
      </c>
      <c r="K340" s="100">
        <v>5.75</v>
      </c>
      <c r="L340" s="100">
        <v>7.3079999999999998</v>
      </c>
      <c r="M340" s="100">
        <v>81</v>
      </c>
      <c r="N340" s="100">
        <v>81</v>
      </c>
      <c r="O340" s="100">
        <v>117</v>
      </c>
      <c r="P340" s="100">
        <v>2.1</v>
      </c>
      <c r="Q340" s="100">
        <v>2.1</v>
      </c>
      <c r="R340" s="100">
        <v>1.079</v>
      </c>
      <c r="S340" s="100">
        <v>15</v>
      </c>
      <c r="T340" s="100">
        <v>15</v>
      </c>
      <c r="U340" s="100">
        <v>1</v>
      </c>
      <c r="V340" s="100">
        <v>-0.19400000000000001</v>
      </c>
      <c r="W340" s="100">
        <v>-0.19400000000000001</v>
      </c>
      <c r="X340" s="100">
        <v>4.9700000000000001E-2</v>
      </c>
      <c r="Y340" s="100" t="s">
        <v>43</v>
      </c>
      <c r="Z340" s="100">
        <v>2.0099999999999998</v>
      </c>
      <c r="AA340" s="101">
        <v>1.0828692705685033E-4</v>
      </c>
      <c r="AB340" s="100">
        <v>-0.217</v>
      </c>
      <c r="AC340" s="100">
        <v>3.13</v>
      </c>
      <c r="AD340" s="100">
        <v>2.89</v>
      </c>
      <c r="AE340" s="121">
        <v>3.9799999999999996E-12</v>
      </c>
      <c r="AF340" s="102"/>
      <c r="AG340" s="103">
        <f t="shared" si="21"/>
        <v>0</v>
      </c>
    </row>
    <row r="341" spans="1:33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2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00">
        <v>5.75</v>
      </c>
      <c r="K341" s="100">
        <v>5.75</v>
      </c>
      <c r="L341" s="100">
        <v>7.3079999999999998</v>
      </c>
      <c r="M341" s="100">
        <v>81</v>
      </c>
      <c r="N341" s="100">
        <v>81</v>
      </c>
      <c r="O341" s="100">
        <v>117</v>
      </c>
      <c r="P341" s="100">
        <v>2.1</v>
      </c>
      <c r="Q341" s="100">
        <v>2.1</v>
      </c>
      <c r="R341" s="100">
        <v>1.079</v>
      </c>
      <c r="S341" s="100">
        <v>15</v>
      </c>
      <c r="T341" s="100">
        <v>15</v>
      </c>
      <c r="U341" s="100">
        <v>1</v>
      </c>
      <c r="V341" s="100">
        <v>-0.19400000000000001</v>
      </c>
      <c r="W341" s="100">
        <v>-0.19400000000000001</v>
      </c>
      <c r="X341" s="100">
        <v>4.9700000000000001E-2</v>
      </c>
      <c r="Y341" s="100" t="s">
        <v>44</v>
      </c>
      <c r="Z341" s="100">
        <v>31.998999999999999</v>
      </c>
      <c r="AA341" s="101">
        <v>1.5402755908922099E-5</v>
      </c>
      <c r="AB341" s="100">
        <v>2.1999999999999999E-2</v>
      </c>
      <c r="AC341" s="100">
        <v>2.94</v>
      </c>
      <c r="AD341" s="100">
        <v>3.46</v>
      </c>
      <c r="AE341" s="121">
        <v>1.1200000000000001E-14</v>
      </c>
      <c r="AF341" s="102"/>
      <c r="AG341" s="103">
        <f t="shared" si="21"/>
        <v>0</v>
      </c>
    </row>
    <row r="342" spans="1:33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2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00">
        <v>5.75</v>
      </c>
      <c r="K342" s="100">
        <v>5.75</v>
      </c>
      <c r="L342" s="100">
        <v>7.3079999999999998</v>
      </c>
      <c r="M342" s="100">
        <v>81</v>
      </c>
      <c r="N342" s="100">
        <v>81</v>
      </c>
      <c r="O342" s="100">
        <v>117</v>
      </c>
      <c r="P342" s="100">
        <v>2.1</v>
      </c>
      <c r="Q342" s="100">
        <v>2.1</v>
      </c>
      <c r="R342" s="100">
        <v>1.079</v>
      </c>
      <c r="S342" s="100">
        <v>15</v>
      </c>
      <c r="T342" s="100">
        <v>15</v>
      </c>
      <c r="U342" s="100">
        <v>1</v>
      </c>
      <c r="V342" s="100">
        <v>-0.19400000000000001</v>
      </c>
      <c r="W342" s="100">
        <v>-0.19400000000000001</v>
      </c>
      <c r="X342" s="100">
        <v>4.9700000000000001E-2</v>
      </c>
      <c r="Y342" s="100" t="s">
        <v>45</v>
      </c>
      <c r="Z342" s="100">
        <v>44.01</v>
      </c>
      <c r="AA342" s="101">
        <v>8.9625087063364713E-6</v>
      </c>
      <c r="AB342" s="100">
        <v>0.22500000000000001</v>
      </c>
      <c r="AC342" s="100">
        <v>3.24</v>
      </c>
      <c r="AD342" s="100">
        <v>3.3</v>
      </c>
      <c r="AE342" s="121">
        <v>2.1999999999999999E-15</v>
      </c>
      <c r="AF342" s="102"/>
      <c r="AG342" s="103">
        <f t="shared" si="21"/>
        <v>0</v>
      </c>
    </row>
    <row r="343" spans="1:33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2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00">
        <v>5.75</v>
      </c>
      <c r="K343" s="100">
        <v>5.75</v>
      </c>
      <c r="L343" s="100">
        <v>7.3079999999999998</v>
      </c>
      <c r="M343" s="100">
        <v>81</v>
      </c>
      <c r="N343" s="100">
        <v>81</v>
      </c>
      <c r="O343" s="100">
        <v>117</v>
      </c>
      <c r="P343" s="100">
        <v>2.1</v>
      </c>
      <c r="Q343" s="100">
        <v>2.1</v>
      </c>
      <c r="R343" s="100">
        <v>1.079</v>
      </c>
      <c r="S343" s="100">
        <v>15</v>
      </c>
      <c r="T343" s="100">
        <v>15</v>
      </c>
      <c r="U343" s="100">
        <v>1</v>
      </c>
      <c r="V343" s="100">
        <v>-0.19400000000000001</v>
      </c>
      <c r="W343" s="100">
        <v>-0.19400000000000001</v>
      </c>
      <c r="X343" s="100">
        <v>4.9700000000000001E-2</v>
      </c>
      <c r="Y343" s="100" t="s">
        <v>46</v>
      </c>
      <c r="Z343" s="100">
        <v>28</v>
      </c>
      <c r="AA343" s="101">
        <v>1.4859953853764374E-5</v>
      </c>
      <c r="AB343" s="100">
        <v>3.6999999999999998E-2</v>
      </c>
      <c r="AC343" s="100">
        <v>3.13</v>
      </c>
      <c r="AD343" s="100">
        <v>3.64</v>
      </c>
      <c r="AE343" s="128">
        <v>3.5000000000000002E-17</v>
      </c>
      <c r="AF343" s="102"/>
      <c r="AG343" s="103">
        <f t="shared" si="21"/>
        <v>0</v>
      </c>
    </row>
    <row r="344" spans="1:33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2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00">
        <v>5.75</v>
      </c>
      <c r="K344" s="100">
        <v>5.75</v>
      </c>
      <c r="L344" s="100">
        <v>7.3079999999999998</v>
      </c>
      <c r="M344" s="100">
        <v>81</v>
      </c>
      <c r="N344" s="100">
        <v>81</v>
      </c>
      <c r="O344" s="100">
        <v>117</v>
      </c>
      <c r="P344" s="100">
        <v>2.1</v>
      </c>
      <c r="Q344" s="100">
        <v>2.1</v>
      </c>
      <c r="R344" s="100">
        <v>1.079</v>
      </c>
      <c r="S344" s="100">
        <v>15</v>
      </c>
      <c r="T344" s="100">
        <v>15</v>
      </c>
      <c r="U344" s="100">
        <v>1</v>
      </c>
      <c r="V344" s="100">
        <v>-0.19400000000000001</v>
      </c>
      <c r="W344" s="100">
        <v>-0.19400000000000001</v>
      </c>
      <c r="X344" s="100">
        <v>4.9700000000000001E-2</v>
      </c>
      <c r="Y344" s="100" t="s">
        <v>47</v>
      </c>
      <c r="Z344" s="100">
        <v>16.04</v>
      </c>
      <c r="AA344" s="101">
        <v>1.6328551327402565E-5</v>
      </c>
      <c r="AB344" s="100">
        <v>1.0999999999999999E-2</v>
      </c>
      <c r="AC344" s="100">
        <v>3.25</v>
      </c>
      <c r="AD344" s="100">
        <v>3.8</v>
      </c>
      <c r="AE344" s="128">
        <v>4.4999999999999997E-21</v>
      </c>
      <c r="AF344" s="102"/>
      <c r="AG344" s="103">
        <f t="shared" si="21"/>
        <v>0</v>
      </c>
    </row>
    <row r="345" spans="1:33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2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00">
        <v>5.75</v>
      </c>
      <c r="K345" s="100">
        <v>5.75</v>
      </c>
      <c r="L345" s="100">
        <v>7.3079999999999998</v>
      </c>
      <c r="M345" s="100">
        <v>81</v>
      </c>
      <c r="N345" s="100">
        <v>81</v>
      </c>
      <c r="O345" s="100">
        <v>117</v>
      </c>
      <c r="P345" s="100">
        <v>2.1</v>
      </c>
      <c r="Q345" s="100">
        <v>2.1</v>
      </c>
      <c r="R345" s="100">
        <v>1.079</v>
      </c>
      <c r="S345" s="100">
        <v>15</v>
      </c>
      <c r="T345" s="100">
        <v>15</v>
      </c>
      <c r="U345" s="100">
        <v>1</v>
      </c>
      <c r="V345" s="100">
        <v>-0.19400000000000001</v>
      </c>
      <c r="W345" s="100">
        <v>-0.19400000000000001</v>
      </c>
      <c r="X345" s="100">
        <v>4.9700000000000001E-2</v>
      </c>
      <c r="Y345" s="100" t="s">
        <v>48</v>
      </c>
      <c r="Z345" s="100">
        <v>28.05</v>
      </c>
      <c r="AA345" s="100">
        <v>8.597859657763983E-6</v>
      </c>
      <c r="AB345" s="100">
        <v>8.6999999999999994E-2</v>
      </c>
      <c r="AC345" s="100">
        <v>3.59</v>
      </c>
      <c r="AD345" s="100">
        <v>3.9</v>
      </c>
      <c r="AE345" s="128">
        <v>2.1500000000000002E-22</v>
      </c>
      <c r="AF345" s="102"/>
      <c r="AG345" s="109">
        <f t="shared" si="21"/>
        <v>0</v>
      </c>
    </row>
    <row r="346" spans="1:33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2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00">
        <v>5.75</v>
      </c>
      <c r="K346" s="100">
        <v>5.75</v>
      </c>
      <c r="L346" s="100">
        <v>7.3079999999999998</v>
      </c>
      <c r="M346" s="100">
        <v>81</v>
      </c>
      <c r="N346" s="100">
        <v>81</v>
      </c>
      <c r="O346" s="100">
        <v>117</v>
      </c>
      <c r="P346" s="100">
        <v>2.1</v>
      </c>
      <c r="Q346" s="100">
        <v>2.1</v>
      </c>
      <c r="R346" s="100">
        <v>1.079</v>
      </c>
      <c r="S346" s="100">
        <v>15</v>
      </c>
      <c r="T346" s="100">
        <v>15</v>
      </c>
      <c r="U346" s="100">
        <v>1</v>
      </c>
      <c r="V346" s="100">
        <v>-0.19400000000000001</v>
      </c>
      <c r="W346" s="100">
        <v>-0.19400000000000001</v>
      </c>
      <c r="X346" s="100">
        <v>4.9700000000000001E-2</v>
      </c>
      <c r="Y346" s="100" t="s">
        <v>49</v>
      </c>
      <c r="Z346" s="100">
        <v>30.07</v>
      </c>
      <c r="AA346" s="100">
        <v>7.4674534117532306E-6</v>
      </c>
      <c r="AB346" s="100">
        <v>9.9000000000000005E-2</v>
      </c>
      <c r="AC346" s="100">
        <v>3.72</v>
      </c>
      <c r="AD346" s="100">
        <v>4</v>
      </c>
      <c r="AE346" s="128">
        <v>9.1500000000000002E-24</v>
      </c>
      <c r="AF346" s="102"/>
      <c r="AG346" s="109">
        <f t="shared" si="21"/>
        <v>0</v>
      </c>
    </row>
    <row r="347" spans="1:33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2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00">
        <v>5.75</v>
      </c>
      <c r="K347" s="100">
        <v>5.75</v>
      </c>
      <c r="L347" s="100">
        <v>7.3079999999999998</v>
      </c>
      <c r="M347" s="100">
        <v>81</v>
      </c>
      <c r="N347" s="100">
        <v>81</v>
      </c>
      <c r="O347" s="100">
        <v>117</v>
      </c>
      <c r="P347" s="100">
        <v>2.1</v>
      </c>
      <c r="Q347" s="100">
        <v>2.1</v>
      </c>
      <c r="R347" s="100">
        <v>1.079</v>
      </c>
      <c r="S347" s="100">
        <v>15</v>
      </c>
      <c r="T347" s="100">
        <v>15</v>
      </c>
      <c r="U347" s="100">
        <v>1</v>
      </c>
      <c r="V347" s="100">
        <v>-0.19400000000000001</v>
      </c>
      <c r="W347" s="100">
        <v>-0.19400000000000001</v>
      </c>
      <c r="X347" s="100">
        <v>4.9700000000000001E-2</v>
      </c>
      <c r="Y347" s="100" t="s">
        <v>50</v>
      </c>
      <c r="Z347" s="100">
        <v>42.08</v>
      </c>
      <c r="AA347" s="100">
        <v>4.9578486170417476E-6</v>
      </c>
      <c r="AB347" s="100">
        <v>0.14199999999999999</v>
      </c>
      <c r="AC347" s="100">
        <v>4.03</v>
      </c>
      <c r="AD347" s="100">
        <v>4.5</v>
      </c>
      <c r="AE347" s="128">
        <v>7.7999999999999997E-26</v>
      </c>
      <c r="AF347" s="102"/>
      <c r="AG347" s="109">
        <f t="shared" si="21"/>
        <v>0</v>
      </c>
    </row>
    <row r="348" spans="1:33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2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00">
        <v>5.75</v>
      </c>
      <c r="K348" s="100">
        <v>5.75</v>
      </c>
      <c r="L348" s="100">
        <v>7.3079999999999998</v>
      </c>
      <c r="M348" s="100">
        <v>81</v>
      </c>
      <c r="N348" s="100">
        <v>81</v>
      </c>
      <c r="O348" s="100">
        <v>117</v>
      </c>
      <c r="P348" s="100">
        <v>2.1</v>
      </c>
      <c r="Q348" s="100">
        <v>2.1</v>
      </c>
      <c r="R348" s="100">
        <v>1.079</v>
      </c>
      <c r="S348" s="100">
        <v>15</v>
      </c>
      <c r="T348" s="100">
        <v>15</v>
      </c>
      <c r="U348" s="100">
        <v>1</v>
      </c>
      <c r="V348" s="100">
        <v>-0.19400000000000001</v>
      </c>
      <c r="W348" s="100">
        <v>-0.19400000000000001</v>
      </c>
      <c r="X348" s="100">
        <v>4.9700000000000001E-2</v>
      </c>
      <c r="Y348" s="100" t="s">
        <v>51</v>
      </c>
      <c r="Z348" s="100">
        <v>44.1</v>
      </c>
      <c r="AA348" s="100">
        <v>4.5187843755253608E-6</v>
      </c>
      <c r="AB348" s="100">
        <v>0.152</v>
      </c>
      <c r="AC348" s="100">
        <v>4.16</v>
      </c>
      <c r="AD348" s="100">
        <v>4.3</v>
      </c>
      <c r="AE348" s="128">
        <v>1.5000000000000001E-27</v>
      </c>
      <c r="AF348" s="102"/>
      <c r="AG348" s="109">
        <f t="shared" si="21"/>
        <v>0</v>
      </c>
    </row>
    <row r="349" spans="1:33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2"/>
        <v>0</v>
      </c>
      <c r="F349" s="100"/>
      <c r="G349" s="100">
        <v>2.0190000000000001</v>
      </c>
      <c r="H349" s="100">
        <v>52542.7</v>
      </c>
      <c r="I349" s="100">
        <v>71</v>
      </c>
      <c r="J349" s="100">
        <v>5.75</v>
      </c>
      <c r="K349" s="100">
        <v>5.75</v>
      </c>
      <c r="L349" s="100">
        <v>7.3079999999999998</v>
      </c>
      <c r="M349" s="100">
        <v>81</v>
      </c>
      <c r="N349" s="100">
        <v>81</v>
      </c>
      <c r="O349" s="100">
        <v>117</v>
      </c>
      <c r="P349" s="100">
        <v>2.1</v>
      </c>
      <c r="Q349" s="100">
        <v>2.1</v>
      </c>
      <c r="R349" s="100">
        <v>1.079</v>
      </c>
      <c r="S349" s="100">
        <v>15</v>
      </c>
      <c r="T349" s="100">
        <v>15</v>
      </c>
      <c r="U349" s="100">
        <v>1</v>
      </c>
      <c r="V349" s="100">
        <v>-0.19400000000000001</v>
      </c>
      <c r="W349" s="100">
        <v>-0.19400000000000001</v>
      </c>
      <c r="X349" s="100">
        <v>4.9700000000000001E-2</v>
      </c>
      <c r="Y349" s="100" t="s">
        <v>52</v>
      </c>
      <c r="Z349" s="100">
        <v>58.12</v>
      </c>
      <c r="AA349" s="100">
        <v>2.9135357642312415E-6</v>
      </c>
      <c r="AB349" s="100">
        <v>0.2</v>
      </c>
      <c r="AC349" s="100">
        <v>4.5199999999999996</v>
      </c>
      <c r="AD349" s="100">
        <v>4.5</v>
      </c>
      <c r="AE349" s="121"/>
      <c r="AF349" s="102"/>
      <c r="AG349" s="109">
        <f t="shared" si="21"/>
        <v>0</v>
      </c>
    </row>
    <row r="350" spans="1:33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2"/>
        <v>0</v>
      </c>
      <c r="F350" s="100"/>
      <c r="G350" s="100">
        <v>2.0190000000000001</v>
      </c>
      <c r="H350" s="100">
        <v>52542.7</v>
      </c>
      <c r="I350" s="100">
        <v>71</v>
      </c>
      <c r="J350" s="100">
        <v>5.75</v>
      </c>
      <c r="K350" s="100">
        <v>5.75</v>
      </c>
      <c r="L350" s="100">
        <v>7.3079999999999998</v>
      </c>
      <c r="M350" s="100">
        <v>81</v>
      </c>
      <c r="N350" s="100">
        <v>81</v>
      </c>
      <c r="O350" s="100">
        <v>117</v>
      </c>
      <c r="P350" s="100">
        <v>2.1</v>
      </c>
      <c r="Q350" s="100">
        <v>2.1</v>
      </c>
      <c r="R350" s="100">
        <v>1.079</v>
      </c>
      <c r="S350" s="100">
        <v>15</v>
      </c>
      <c r="T350" s="100">
        <v>15</v>
      </c>
      <c r="U350" s="100">
        <v>1</v>
      </c>
      <c r="V350" s="100">
        <v>-0.19400000000000001</v>
      </c>
      <c r="W350" s="100">
        <v>-0.19400000000000001</v>
      </c>
      <c r="X350" s="100">
        <v>4.9700000000000001E-2</v>
      </c>
      <c r="Y350" s="100" t="s">
        <v>58</v>
      </c>
      <c r="Z350" s="100">
        <v>58.12</v>
      </c>
      <c r="AA350" s="100">
        <v>3.1459786150702568E-6</v>
      </c>
      <c r="AB350" s="100">
        <v>0.183</v>
      </c>
      <c r="AC350" s="100">
        <v>4.8</v>
      </c>
      <c r="AD350" s="100">
        <v>4.42</v>
      </c>
      <c r="AE350" s="121"/>
      <c r="AF350" s="102"/>
      <c r="AG350" s="109">
        <f t="shared" si="21"/>
        <v>0</v>
      </c>
    </row>
    <row r="351" spans="1:33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si="22"/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5.75</v>
      </c>
      <c r="K351" s="142">
        <v>5.75</v>
      </c>
      <c r="L351" s="142">
        <v>7.3079999999999998</v>
      </c>
      <c r="M351" s="142">
        <v>81</v>
      </c>
      <c r="N351" s="142">
        <v>81</v>
      </c>
      <c r="O351" s="142">
        <v>117</v>
      </c>
      <c r="P351" s="142">
        <v>2.1</v>
      </c>
      <c r="Q351" s="142">
        <v>2.1</v>
      </c>
      <c r="R351" s="142">
        <v>1.335</v>
      </c>
      <c r="S351" s="142">
        <v>15</v>
      </c>
      <c r="T351" s="142">
        <v>15</v>
      </c>
      <c r="U351" s="142">
        <v>18.989999999999998</v>
      </c>
      <c r="V351" s="142">
        <v>-0.1953</v>
      </c>
      <c r="W351" s="142">
        <v>-0.1953</v>
      </c>
      <c r="X351" s="142">
        <v>-0.27800000000000002</v>
      </c>
      <c r="Y351" s="142" t="s">
        <v>42</v>
      </c>
      <c r="Z351" s="142">
        <v>4.0019999999999998</v>
      </c>
      <c r="AA351" s="143">
        <v>1.213598928416634E-4</v>
      </c>
      <c r="AB351" s="142">
        <v>-0.39</v>
      </c>
      <c r="AC351" s="142">
        <v>2.66</v>
      </c>
      <c r="AD351" s="142">
        <v>2.6</v>
      </c>
      <c r="AE351" s="144">
        <v>1.2E-10</v>
      </c>
      <c r="AF351" s="145"/>
      <c r="AG351" s="146">
        <f t="shared" si="21"/>
        <v>0</v>
      </c>
    </row>
    <row r="352" spans="1:33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2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5.75</v>
      </c>
      <c r="K352" s="142">
        <v>5.75</v>
      </c>
      <c r="L352" s="142">
        <v>7.3079999999999998</v>
      </c>
      <c r="M352" s="142">
        <v>81</v>
      </c>
      <c r="N352" s="142">
        <v>81</v>
      </c>
      <c r="O352" s="142">
        <v>117</v>
      </c>
      <c r="P352" s="142">
        <v>2.1</v>
      </c>
      <c r="Q352" s="142">
        <v>2.1</v>
      </c>
      <c r="R352" s="142">
        <v>1.335</v>
      </c>
      <c r="S352" s="142">
        <v>15</v>
      </c>
      <c r="T352" s="142">
        <v>15</v>
      </c>
      <c r="U352" s="142">
        <v>18.989999999999998</v>
      </c>
      <c r="V352" s="142">
        <v>-0.1953</v>
      </c>
      <c r="W352" s="142">
        <v>-0.1953</v>
      </c>
      <c r="X352" s="142">
        <v>-0.27800000000000002</v>
      </c>
      <c r="Y352" s="142" t="s">
        <v>43</v>
      </c>
      <c r="Z352" s="142">
        <v>2.0099999999999998</v>
      </c>
      <c r="AA352" s="143">
        <v>1.0828692705685033E-4</v>
      </c>
      <c r="AB352" s="142">
        <v>-0.217</v>
      </c>
      <c r="AC352" s="142">
        <v>3.13</v>
      </c>
      <c r="AD352" s="142">
        <v>2.89</v>
      </c>
      <c r="AE352" s="144">
        <v>1.95E-12</v>
      </c>
      <c r="AF352" s="145"/>
      <c r="AG352" s="146">
        <f t="shared" si="21"/>
        <v>0</v>
      </c>
    </row>
    <row r="353" spans="1:33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2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5.75</v>
      </c>
      <c r="K353" s="142">
        <v>5.75</v>
      </c>
      <c r="L353" s="142">
        <v>7.3079999999999998</v>
      </c>
      <c r="M353" s="142">
        <v>81</v>
      </c>
      <c r="N353" s="142">
        <v>81</v>
      </c>
      <c r="O353" s="142">
        <v>117</v>
      </c>
      <c r="P353" s="142">
        <v>2.1</v>
      </c>
      <c r="Q353" s="142">
        <v>2.1</v>
      </c>
      <c r="R353" s="142">
        <v>1.335</v>
      </c>
      <c r="S353" s="142">
        <v>15</v>
      </c>
      <c r="T353" s="142">
        <v>15</v>
      </c>
      <c r="U353" s="142">
        <v>18.989999999999998</v>
      </c>
      <c r="V353" s="142">
        <v>-0.1953</v>
      </c>
      <c r="W353" s="142">
        <v>-0.1953</v>
      </c>
      <c r="X353" s="142">
        <v>-0.27800000000000002</v>
      </c>
      <c r="Y353" s="142" t="s">
        <v>44</v>
      </c>
      <c r="Z353" s="142">
        <v>31.998999999999999</v>
      </c>
      <c r="AA353" s="143">
        <v>1.5402755908922099E-5</v>
      </c>
      <c r="AB353" s="142">
        <v>2.1999999999999999E-2</v>
      </c>
      <c r="AC353" s="142">
        <v>2.94</v>
      </c>
      <c r="AD353" s="142">
        <v>3.46</v>
      </c>
      <c r="AE353" s="144">
        <v>2.9800000000000001E-16</v>
      </c>
      <c r="AF353" s="145"/>
      <c r="AG353" s="146">
        <f t="shared" si="21"/>
        <v>0</v>
      </c>
    </row>
    <row r="354" spans="1:33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2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5.75</v>
      </c>
      <c r="K354" s="142">
        <v>5.75</v>
      </c>
      <c r="L354" s="142">
        <v>7.3079999999999998</v>
      </c>
      <c r="M354" s="142">
        <v>81</v>
      </c>
      <c r="N354" s="142">
        <v>81</v>
      </c>
      <c r="O354" s="142">
        <v>117</v>
      </c>
      <c r="P354" s="142">
        <v>2.1</v>
      </c>
      <c r="Q354" s="142">
        <v>2.1</v>
      </c>
      <c r="R354" s="142">
        <v>1.335</v>
      </c>
      <c r="S354" s="142">
        <v>15</v>
      </c>
      <c r="T354" s="142">
        <v>15</v>
      </c>
      <c r="U354" s="142">
        <v>18.989999999999998</v>
      </c>
      <c r="V354" s="142">
        <v>-0.1953</v>
      </c>
      <c r="W354" s="142">
        <v>-0.1953</v>
      </c>
      <c r="X354" s="142">
        <v>-0.27800000000000002</v>
      </c>
      <c r="Y354" s="142" t="s">
        <v>45</v>
      </c>
      <c r="Z354" s="142">
        <v>44.01</v>
      </c>
      <c r="AA354" s="143">
        <v>8.9625087063364713E-6</v>
      </c>
      <c r="AB354" s="142">
        <v>0.22500000000000001</v>
      </c>
      <c r="AC354" s="142">
        <v>3.24</v>
      </c>
      <c r="AD354" s="142">
        <v>3.3</v>
      </c>
      <c r="AE354" s="173">
        <v>1.1E-16</v>
      </c>
      <c r="AF354" s="145"/>
      <c r="AG354" s="146">
        <f>AE355*10000*(AF354)*10000000000</f>
        <v>0</v>
      </c>
    </row>
    <row r="355" spans="1:33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2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5.75</v>
      </c>
      <c r="K355" s="142">
        <v>5.75</v>
      </c>
      <c r="L355" s="142">
        <v>7.3079999999999998</v>
      </c>
      <c r="M355" s="142">
        <v>81</v>
      </c>
      <c r="N355" s="142">
        <v>81</v>
      </c>
      <c r="O355" s="142">
        <v>117</v>
      </c>
      <c r="P355" s="142">
        <v>2.1</v>
      </c>
      <c r="Q355" s="142">
        <v>2.1</v>
      </c>
      <c r="R355" s="142">
        <v>1.335</v>
      </c>
      <c r="S355" s="142">
        <v>15</v>
      </c>
      <c r="T355" s="142">
        <v>15</v>
      </c>
      <c r="U355" s="142">
        <v>18.989999999999998</v>
      </c>
      <c r="V355" s="142">
        <v>-0.1953</v>
      </c>
      <c r="W355" s="142">
        <v>-0.1953</v>
      </c>
      <c r="X355" s="142">
        <v>-0.27800000000000002</v>
      </c>
      <c r="Y355" s="142" t="s">
        <v>46</v>
      </c>
      <c r="Z355" s="142">
        <v>28</v>
      </c>
      <c r="AA355" s="143">
        <v>1.4859953853764374E-5</v>
      </c>
      <c r="AB355" s="142">
        <v>3.6999999999999998E-2</v>
      </c>
      <c r="AC355" s="142">
        <v>3.13</v>
      </c>
      <c r="AD355" s="142">
        <v>3.64</v>
      </c>
      <c r="AE355" s="144">
        <v>1.7499999999999999E-18</v>
      </c>
      <c r="AF355" s="145"/>
      <c r="AG355" s="146">
        <f>AE356*10000*(AF355)*10000000000</f>
        <v>0</v>
      </c>
    </row>
    <row r="356" spans="1:33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2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5.75</v>
      </c>
      <c r="K356" s="142">
        <v>5.75</v>
      </c>
      <c r="L356" s="142">
        <v>7.3079999999999998</v>
      </c>
      <c r="M356" s="142">
        <v>81</v>
      </c>
      <c r="N356" s="142">
        <v>81</v>
      </c>
      <c r="O356" s="142">
        <v>117</v>
      </c>
      <c r="P356" s="142">
        <v>2.1</v>
      </c>
      <c r="Q356" s="142">
        <v>2.1</v>
      </c>
      <c r="R356" s="142">
        <v>1.335</v>
      </c>
      <c r="S356" s="142">
        <v>15</v>
      </c>
      <c r="T356" s="142">
        <v>15</v>
      </c>
      <c r="U356" s="142">
        <v>18.989999999999998</v>
      </c>
      <c r="V356" s="142">
        <v>-0.1953</v>
      </c>
      <c r="W356" s="142">
        <v>-0.1953</v>
      </c>
      <c r="X356" s="142">
        <v>-0.27800000000000002</v>
      </c>
      <c r="Y356" s="142" t="s">
        <v>47</v>
      </c>
      <c r="Z356" s="142">
        <v>16.04</v>
      </c>
      <c r="AA356" s="143">
        <v>1.6328551327402565E-5</v>
      </c>
      <c r="AB356" s="142">
        <v>1.0999999999999999E-2</v>
      </c>
      <c r="AC356" s="142">
        <v>3.25</v>
      </c>
      <c r="AD356" s="142">
        <v>3.8</v>
      </c>
      <c r="AE356" s="148">
        <v>8.8000000000000001E-24</v>
      </c>
      <c r="AF356" s="145"/>
      <c r="AG356" s="146" t="e">
        <f>#REF!*10000*(AF356)*10000000000</f>
        <v>#REF!</v>
      </c>
    </row>
    <row r="357" spans="1:33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2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5.75</v>
      </c>
      <c r="K357" s="142">
        <v>5.75</v>
      </c>
      <c r="L357" s="142">
        <v>7.3079999999999998</v>
      </c>
      <c r="M357" s="142">
        <v>81</v>
      </c>
      <c r="N357" s="142">
        <v>81</v>
      </c>
      <c r="O357" s="142">
        <v>117</v>
      </c>
      <c r="P357" s="142">
        <v>2.1</v>
      </c>
      <c r="Q357" s="142">
        <v>2.1</v>
      </c>
      <c r="R357" s="142">
        <v>1.335</v>
      </c>
      <c r="S357" s="142">
        <v>15</v>
      </c>
      <c r="T357" s="142">
        <v>15</v>
      </c>
      <c r="U357" s="142">
        <v>18.989999999999998</v>
      </c>
      <c r="V357" s="142">
        <v>-0.1953</v>
      </c>
      <c r="W357" s="142">
        <v>-0.1953</v>
      </c>
      <c r="X357" s="142">
        <v>-0.27800000000000002</v>
      </c>
      <c r="Y357" s="142" t="s">
        <v>48</v>
      </c>
      <c r="Z357" s="142">
        <v>28.05</v>
      </c>
      <c r="AA357" s="142">
        <v>8.597859657763983E-6</v>
      </c>
      <c r="AB357" s="142">
        <v>8.6999999999999994E-2</v>
      </c>
      <c r="AC357" s="142">
        <v>3.59</v>
      </c>
      <c r="AD357" s="142">
        <v>3.9</v>
      </c>
      <c r="AE357" s="148">
        <v>6.0100000000000004E-25</v>
      </c>
      <c r="AF357" s="145"/>
      <c r="AG357" s="149">
        <f t="shared" si="21"/>
        <v>0</v>
      </c>
    </row>
    <row r="358" spans="1:33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2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5.75</v>
      </c>
      <c r="K358" s="142">
        <v>5.75</v>
      </c>
      <c r="L358" s="142">
        <v>7.3079999999999998</v>
      </c>
      <c r="M358" s="142">
        <v>81</v>
      </c>
      <c r="N358" s="142">
        <v>81</v>
      </c>
      <c r="O358" s="142">
        <v>117</v>
      </c>
      <c r="P358" s="142">
        <v>2.1</v>
      </c>
      <c r="Q358" s="142">
        <v>2.1</v>
      </c>
      <c r="R358" s="142">
        <v>1.335</v>
      </c>
      <c r="S358" s="142">
        <v>15</v>
      </c>
      <c r="T358" s="142">
        <v>15</v>
      </c>
      <c r="U358" s="142">
        <v>18.989999999999998</v>
      </c>
      <c r="V358" s="142">
        <v>-0.1953</v>
      </c>
      <c r="W358" s="142">
        <v>-0.1953</v>
      </c>
      <c r="X358" s="142">
        <v>-0.27800000000000002</v>
      </c>
      <c r="Y358" s="142" t="s">
        <v>49</v>
      </c>
      <c r="Z358" s="142">
        <v>30.07</v>
      </c>
      <c r="AA358" s="142">
        <v>7.4674534117532306E-6</v>
      </c>
      <c r="AB358" s="142">
        <v>9.9000000000000005E-2</v>
      </c>
      <c r="AC358" s="142">
        <v>3.72</v>
      </c>
      <c r="AD358" s="142">
        <v>4</v>
      </c>
      <c r="AE358" s="148">
        <v>1.3299999999999999E-25</v>
      </c>
      <c r="AF358" s="145"/>
      <c r="AG358" s="149">
        <f t="shared" si="21"/>
        <v>0</v>
      </c>
    </row>
    <row r="359" spans="1:33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2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5.75</v>
      </c>
      <c r="K359" s="142">
        <v>5.75</v>
      </c>
      <c r="L359" s="142">
        <v>7.3079999999999998</v>
      </c>
      <c r="M359" s="142">
        <v>81</v>
      </c>
      <c r="N359" s="142">
        <v>81</v>
      </c>
      <c r="O359" s="142">
        <v>117</v>
      </c>
      <c r="P359" s="142">
        <v>2.1</v>
      </c>
      <c r="Q359" s="142">
        <v>2.1</v>
      </c>
      <c r="R359" s="142">
        <v>1.335</v>
      </c>
      <c r="S359" s="142">
        <v>15</v>
      </c>
      <c r="T359" s="142">
        <v>15</v>
      </c>
      <c r="U359" s="142">
        <v>18.989999999999998</v>
      </c>
      <c r="V359" s="142">
        <v>-0.1953</v>
      </c>
      <c r="W359" s="142">
        <v>-0.1953</v>
      </c>
      <c r="X359" s="142">
        <v>-0.27800000000000002</v>
      </c>
      <c r="Y359" s="142" t="s">
        <v>50</v>
      </c>
      <c r="Z359" s="142">
        <v>42.08</v>
      </c>
      <c r="AA359" s="142">
        <v>4.9578486170417476E-6</v>
      </c>
      <c r="AB359" s="142">
        <v>0.14199999999999999</v>
      </c>
      <c r="AC359" s="142">
        <v>4.03</v>
      </c>
      <c r="AD359" s="142">
        <v>4.5</v>
      </c>
      <c r="AE359" s="148">
        <v>3.0699999999999999E-28</v>
      </c>
      <c r="AF359" s="145"/>
      <c r="AG359" s="149">
        <f t="shared" si="21"/>
        <v>0</v>
      </c>
    </row>
    <row r="360" spans="1:33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2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5.75</v>
      </c>
      <c r="K360" s="142">
        <v>5.75</v>
      </c>
      <c r="L360" s="142">
        <v>7.3079999999999998</v>
      </c>
      <c r="M360" s="142">
        <v>81</v>
      </c>
      <c r="N360" s="142">
        <v>81</v>
      </c>
      <c r="O360" s="142">
        <v>117</v>
      </c>
      <c r="P360" s="142">
        <v>2.1</v>
      </c>
      <c r="Q360" s="142">
        <v>2.1</v>
      </c>
      <c r="R360" s="142">
        <v>1.335</v>
      </c>
      <c r="S360" s="142">
        <v>15</v>
      </c>
      <c r="T360" s="142">
        <v>15</v>
      </c>
      <c r="U360" s="142">
        <v>18.989999999999998</v>
      </c>
      <c r="V360" s="142">
        <v>-0.1953</v>
      </c>
      <c r="W360" s="142">
        <v>-0.1953</v>
      </c>
      <c r="X360" s="142">
        <v>-0.27800000000000002</v>
      </c>
      <c r="Y360" s="142" t="s">
        <v>51</v>
      </c>
      <c r="Z360" s="142">
        <v>44.1</v>
      </c>
      <c r="AA360" s="142">
        <v>4.5187843755253608E-6</v>
      </c>
      <c r="AB360" s="142">
        <v>0.152</v>
      </c>
      <c r="AC360" s="142">
        <v>4.16</v>
      </c>
      <c r="AD360" s="142">
        <v>4.3</v>
      </c>
      <c r="AE360" s="148">
        <v>5.6599999999999997E-31</v>
      </c>
      <c r="AF360" s="145"/>
      <c r="AG360" s="149">
        <f t="shared" si="21"/>
        <v>0</v>
      </c>
    </row>
    <row r="361" spans="1:33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2"/>
        <v>0</v>
      </c>
      <c r="F361" s="142"/>
      <c r="G361" s="142">
        <v>2.008</v>
      </c>
      <c r="H361" s="142">
        <v>56492.4</v>
      </c>
      <c r="I361" s="142">
        <v>71</v>
      </c>
      <c r="J361" s="142">
        <v>5.75</v>
      </c>
      <c r="K361" s="142">
        <v>5.75</v>
      </c>
      <c r="L361" s="142">
        <v>7.3079999999999998</v>
      </c>
      <c r="M361" s="142">
        <v>81</v>
      </c>
      <c r="N361" s="142">
        <v>81</v>
      </c>
      <c r="O361" s="142">
        <v>117</v>
      </c>
      <c r="P361" s="142">
        <v>2.1</v>
      </c>
      <c r="Q361" s="142">
        <v>2.1</v>
      </c>
      <c r="R361" s="142">
        <v>1.335</v>
      </c>
      <c r="S361" s="142">
        <v>15</v>
      </c>
      <c r="T361" s="142">
        <v>15</v>
      </c>
      <c r="U361" s="142">
        <v>18.989999999999998</v>
      </c>
      <c r="V361" s="142">
        <v>-0.1953</v>
      </c>
      <c r="W361" s="142">
        <v>-0.1953</v>
      </c>
      <c r="X361" s="142">
        <v>-0.27800000000000002</v>
      </c>
      <c r="Y361" s="142" t="s">
        <v>52</v>
      </c>
      <c r="Z361" s="142">
        <v>58.12</v>
      </c>
      <c r="AA361" s="142">
        <v>2.9135357642312415E-6</v>
      </c>
      <c r="AB361" s="142">
        <v>0.2</v>
      </c>
      <c r="AC361" s="142">
        <v>4.5199999999999996</v>
      </c>
      <c r="AD361" s="142">
        <v>4.5</v>
      </c>
      <c r="AE361" s="144"/>
      <c r="AF361" s="145"/>
      <c r="AG361" s="149">
        <f t="shared" si="21"/>
        <v>0</v>
      </c>
    </row>
    <row r="362" spans="1:33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2"/>
        <v>0</v>
      </c>
      <c r="F362" s="167"/>
      <c r="G362" s="167">
        <v>2.008</v>
      </c>
      <c r="H362" s="167">
        <v>56492.4</v>
      </c>
      <c r="I362" s="167">
        <v>71</v>
      </c>
      <c r="J362" s="142">
        <v>5.75</v>
      </c>
      <c r="K362" s="142">
        <v>5.75</v>
      </c>
      <c r="L362" s="142">
        <v>7.3079999999999998</v>
      </c>
      <c r="M362" s="167">
        <v>81</v>
      </c>
      <c r="N362" s="167">
        <v>81</v>
      </c>
      <c r="O362" s="167">
        <v>117</v>
      </c>
      <c r="P362" s="167">
        <v>2.1</v>
      </c>
      <c r="Q362" s="167">
        <v>2.1</v>
      </c>
      <c r="R362" s="167">
        <v>1.335</v>
      </c>
      <c r="S362" s="167">
        <v>15</v>
      </c>
      <c r="T362" s="167">
        <v>15</v>
      </c>
      <c r="U362" s="167">
        <v>18.989999999999998</v>
      </c>
      <c r="V362" s="167">
        <v>-0.1953</v>
      </c>
      <c r="W362" s="167">
        <v>-0.1953</v>
      </c>
      <c r="X362" s="167">
        <v>-0.27800000000000002</v>
      </c>
      <c r="Y362" s="167" t="s">
        <v>58</v>
      </c>
      <c r="Z362" s="167">
        <v>58.12</v>
      </c>
      <c r="AA362" s="167">
        <v>3.1459786150702568E-6</v>
      </c>
      <c r="AB362" s="167">
        <v>0.183</v>
      </c>
      <c r="AC362" s="167">
        <v>4.8</v>
      </c>
      <c r="AD362" s="167">
        <v>4.42</v>
      </c>
      <c r="AE362" s="168"/>
      <c r="AF362" s="169"/>
      <c r="AG362" s="170">
        <f t="shared" si="21"/>
        <v>0</v>
      </c>
    </row>
    <row r="363" spans="1:33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si="22"/>
        <v>0</v>
      </c>
      <c r="F363" s="142"/>
      <c r="G363" s="142">
        <v>2.008</v>
      </c>
      <c r="H363" s="142">
        <v>56492.4</v>
      </c>
      <c r="I363" s="142">
        <v>71</v>
      </c>
      <c r="J363" s="142">
        <v>5.75</v>
      </c>
      <c r="K363" s="142">
        <v>5.75</v>
      </c>
      <c r="L363" s="142">
        <v>7.3079999999999998</v>
      </c>
      <c r="M363" s="142">
        <v>81</v>
      </c>
      <c r="N363" s="142">
        <v>81</v>
      </c>
      <c r="O363" s="142">
        <v>117</v>
      </c>
      <c r="P363" s="142">
        <v>2.1</v>
      </c>
      <c r="Q363" s="142">
        <v>2.1</v>
      </c>
      <c r="R363" s="142">
        <v>1.7450000000000001</v>
      </c>
      <c r="S363" s="142">
        <v>15</v>
      </c>
      <c r="T363" s="142">
        <v>15</v>
      </c>
      <c r="U363" s="142">
        <v>35.453000000000003</v>
      </c>
      <c r="V363" s="142">
        <v>-0.18179999999999999</v>
      </c>
      <c r="W363" s="142">
        <f>V363</f>
        <v>-0.18179999999999999</v>
      </c>
      <c r="X363" s="142">
        <v>-0.186</v>
      </c>
      <c r="Y363" s="142" t="s">
        <v>42</v>
      </c>
      <c r="Z363" s="142">
        <v>4.0019999999999998</v>
      </c>
      <c r="AA363" s="143">
        <v>1.213598928416634E-4</v>
      </c>
      <c r="AB363" s="142">
        <v>-0.39</v>
      </c>
      <c r="AC363" s="142">
        <v>2.66</v>
      </c>
      <c r="AD363" s="142">
        <v>2.6</v>
      </c>
      <c r="AE363" s="144"/>
      <c r="AF363" s="145"/>
      <c r="AG363" s="146">
        <f t="shared" si="21"/>
        <v>0</v>
      </c>
    </row>
    <row r="364" spans="1:33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2"/>
        <v>0</v>
      </c>
      <c r="F364" s="142"/>
      <c r="G364" s="142">
        <v>2.008</v>
      </c>
      <c r="H364" s="142">
        <v>56492.4</v>
      </c>
      <c r="I364" s="142">
        <v>71</v>
      </c>
      <c r="J364" s="142">
        <v>5.75</v>
      </c>
      <c r="K364" s="142">
        <v>5.75</v>
      </c>
      <c r="L364" s="142">
        <v>7.3079999999999998</v>
      </c>
      <c r="M364" s="142">
        <v>81</v>
      </c>
      <c r="N364" s="142">
        <v>81</v>
      </c>
      <c r="O364" s="142">
        <v>117</v>
      </c>
      <c r="P364" s="142">
        <v>2.1</v>
      </c>
      <c r="Q364" s="142">
        <v>2.1</v>
      </c>
      <c r="R364" s="142">
        <v>1.7450000000000001</v>
      </c>
      <c r="S364" s="142">
        <v>15</v>
      </c>
      <c r="T364" s="142">
        <v>15</v>
      </c>
      <c r="U364" s="142">
        <v>35.453000000000003</v>
      </c>
      <c r="V364" s="142">
        <v>-0.18179999999999999</v>
      </c>
      <c r="W364" s="142">
        <f t="shared" ref="W364:W386" si="23">V364</f>
        <v>-0.18179999999999999</v>
      </c>
      <c r="X364" s="142">
        <v>-0.186</v>
      </c>
      <c r="Y364" s="142" t="s">
        <v>43</v>
      </c>
      <c r="Z364" s="142">
        <v>2.0099999999999998</v>
      </c>
      <c r="AA364" s="143">
        <v>1.0828692705685033E-4</v>
      </c>
      <c r="AB364" s="142">
        <v>-0.217</v>
      </c>
      <c r="AC364" s="142">
        <v>3.13</v>
      </c>
      <c r="AD364" s="142">
        <v>2.89</v>
      </c>
      <c r="AE364" s="144"/>
      <c r="AF364" s="145"/>
      <c r="AG364" s="146">
        <f t="shared" si="21"/>
        <v>0</v>
      </c>
    </row>
    <row r="365" spans="1:33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2"/>
        <v>0</v>
      </c>
      <c r="F365" s="142"/>
      <c r="G365" s="142">
        <v>2.008</v>
      </c>
      <c r="H365" s="142">
        <v>56492.4</v>
      </c>
      <c r="I365" s="142">
        <v>71</v>
      </c>
      <c r="J365" s="142">
        <v>5.75</v>
      </c>
      <c r="K365" s="142">
        <v>5.75</v>
      </c>
      <c r="L365" s="142">
        <v>7.3079999999999998</v>
      </c>
      <c r="M365" s="142">
        <v>81</v>
      </c>
      <c r="N365" s="142">
        <v>81</v>
      </c>
      <c r="O365" s="142">
        <v>117</v>
      </c>
      <c r="P365" s="142">
        <v>2.1</v>
      </c>
      <c r="Q365" s="142">
        <v>2.1</v>
      </c>
      <c r="R365" s="142">
        <v>1.7450000000000001</v>
      </c>
      <c r="S365" s="142">
        <v>15</v>
      </c>
      <c r="T365" s="142">
        <v>15</v>
      </c>
      <c r="U365" s="142">
        <v>35.453000000000003</v>
      </c>
      <c r="V365" s="142">
        <v>-0.18179999999999999</v>
      </c>
      <c r="W365" s="142">
        <f t="shared" si="23"/>
        <v>-0.18179999999999999</v>
      </c>
      <c r="X365" s="142">
        <v>-0.186</v>
      </c>
      <c r="Y365" s="142" t="s">
        <v>44</v>
      </c>
      <c r="Z365" s="142">
        <v>31.998999999999999</v>
      </c>
      <c r="AA365" s="143">
        <v>1.5402755908922099E-5</v>
      </c>
      <c r="AB365" s="142">
        <v>2.1999999999999999E-2</v>
      </c>
      <c r="AC365" s="142">
        <v>2.94</v>
      </c>
      <c r="AD365" s="142">
        <v>3.46</v>
      </c>
      <c r="AE365" s="144"/>
      <c r="AF365" s="145"/>
      <c r="AG365" s="146">
        <f t="shared" si="21"/>
        <v>0</v>
      </c>
    </row>
    <row r="366" spans="1:33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2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5.75</v>
      </c>
      <c r="K366" s="142">
        <v>5.75</v>
      </c>
      <c r="L366" s="142">
        <v>7.3079999999999998</v>
      </c>
      <c r="M366" s="142">
        <v>81</v>
      </c>
      <c r="N366" s="142">
        <v>81</v>
      </c>
      <c r="O366" s="142">
        <v>117</v>
      </c>
      <c r="P366" s="142">
        <v>2.1</v>
      </c>
      <c r="Q366" s="142">
        <v>2.1</v>
      </c>
      <c r="R366" s="142">
        <v>1.7450000000000001</v>
      </c>
      <c r="S366" s="142">
        <v>15</v>
      </c>
      <c r="T366" s="142">
        <v>15</v>
      </c>
      <c r="U366" s="142">
        <v>35.453000000000003</v>
      </c>
      <c r="V366" s="142">
        <v>-0.18179999999999999</v>
      </c>
      <c r="W366" s="142">
        <f t="shared" si="23"/>
        <v>-0.18179999999999999</v>
      </c>
      <c r="X366" s="142">
        <v>-0.186</v>
      </c>
      <c r="Y366" s="142" t="s">
        <v>45</v>
      </c>
      <c r="Z366" s="142">
        <v>44.01</v>
      </c>
      <c r="AA366" s="143">
        <v>8.9625087063364713E-6</v>
      </c>
      <c r="AB366" s="142">
        <v>0.22500000000000001</v>
      </c>
      <c r="AC366" s="142">
        <v>3.24</v>
      </c>
      <c r="AD366" s="142">
        <v>3.3</v>
      </c>
      <c r="AE366" s="173">
        <v>1.2E-15</v>
      </c>
      <c r="AF366" s="145"/>
      <c r="AG366" s="146">
        <f>AE367*10000*(AF366)*10000000000</f>
        <v>0</v>
      </c>
    </row>
    <row r="367" spans="1:33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2"/>
        <v>0</v>
      </c>
      <c r="F367" s="142"/>
      <c r="G367" s="142">
        <v>2.008</v>
      </c>
      <c r="H367" s="142">
        <v>56492.4</v>
      </c>
      <c r="I367" s="142">
        <v>71</v>
      </c>
      <c r="J367" s="142">
        <v>5.75</v>
      </c>
      <c r="K367" s="142">
        <v>5.75</v>
      </c>
      <c r="L367" s="142">
        <v>7.3079999999999998</v>
      </c>
      <c r="M367" s="142">
        <v>81</v>
      </c>
      <c r="N367" s="142">
        <v>81</v>
      </c>
      <c r="O367" s="142">
        <v>117</v>
      </c>
      <c r="P367" s="142">
        <v>2.1</v>
      </c>
      <c r="Q367" s="142">
        <v>2.1</v>
      </c>
      <c r="R367" s="142">
        <v>1.7450000000000001</v>
      </c>
      <c r="S367" s="142">
        <v>15</v>
      </c>
      <c r="T367" s="142">
        <v>15</v>
      </c>
      <c r="U367" s="142">
        <v>35.453000000000003</v>
      </c>
      <c r="V367" s="142">
        <v>-0.18179999999999999</v>
      </c>
      <c r="W367" s="142">
        <f t="shared" si="23"/>
        <v>-0.18179999999999999</v>
      </c>
      <c r="X367" s="142">
        <v>-0.186</v>
      </c>
      <c r="Y367" s="142" t="s">
        <v>46</v>
      </c>
      <c r="Z367" s="142">
        <v>28</v>
      </c>
      <c r="AA367" s="143">
        <v>1.4859953853764374E-5</v>
      </c>
      <c r="AB367" s="142">
        <v>3.6999999999999998E-2</v>
      </c>
      <c r="AC367" s="142">
        <v>3.13</v>
      </c>
      <c r="AD367" s="142">
        <v>3.64</v>
      </c>
      <c r="AE367" s="144"/>
      <c r="AF367" s="145"/>
      <c r="AG367" s="146">
        <f>AE368*10000*(AF367)*10000000000</f>
        <v>0</v>
      </c>
    </row>
    <row r="368" spans="1:33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5.75</v>
      </c>
      <c r="K368" s="142">
        <v>5.75</v>
      </c>
      <c r="L368" s="142">
        <v>7.3079999999999998</v>
      </c>
      <c r="M368" s="142">
        <v>81</v>
      </c>
      <c r="N368" s="142">
        <v>81</v>
      </c>
      <c r="O368" s="142">
        <v>117</v>
      </c>
      <c r="P368" s="142">
        <v>2.1</v>
      </c>
      <c r="Q368" s="142">
        <v>2.1</v>
      </c>
      <c r="R368" s="142">
        <v>1.7450000000000001</v>
      </c>
      <c r="S368" s="142">
        <v>15</v>
      </c>
      <c r="T368" s="142">
        <v>15</v>
      </c>
      <c r="U368" s="142">
        <v>35.453000000000003</v>
      </c>
      <c r="V368" s="142">
        <v>-0.18179999999999999</v>
      </c>
      <c r="W368" s="142">
        <f t="shared" si="23"/>
        <v>-0.18179999999999999</v>
      </c>
      <c r="X368" s="142">
        <v>-0.186</v>
      </c>
      <c r="Y368" s="142" t="s">
        <v>47</v>
      </c>
      <c r="Z368" s="142">
        <v>16.04</v>
      </c>
      <c r="AA368" s="143">
        <v>1.6328551327402565E-5</v>
      </c>
      <c r="AB368" s="142">
        <v>1.0999999999999999E-2</v>
      </c>
      <c r="AC368" s="142">
        <v>3.25</v>
      </c>
      <c r="AD368" s="142">
        <v>3.8</v>
      </c>
      <c r="AE368" s="148">
        <v>5.2999999999999999E-21</v>
      </c>
      <c r="AF368" s="145"/>
      <c r="AG368" s="146" t="e">
        <f>#REF!*10000*(AF368)*10000000000</f>
        <v>#REF!</v>
      </c>
    </row>
    <row r="369" spans="1:33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5.75</v>
      </c>
      <c r="K369" s="142">
        <v>5.75</v>
      </c>
      <c r="L369" s="142">
        <v>7.3079999999999998</v>
      </c>
      <c r="M369" s="142">
        <v>81</v>
      </c>
      <c r="N369" s="142">
        <v>81</v>
      </c>
      <c r="O369" s="142">
        <v>117</v>
      </c>
      <c r="P369" s="142">
        <v>2.1</v>
      </c>
      <c r="Q369" s="142">
        <v>2.1</v>
      </c>
      <c r="R369" s="142">
        <v>1.7450000000000001</v>
      </c>
      <c r="S369" s="142">
        <v>15</v>
      </c>
      <c r="T369" s="142">
        <v>15</v>
      </c>
      <c r="U369" s="142">
        <v>35.453000000000003</v>
      </c>
      <c r="V369" s="142">
        <v>-0.18179999999999999</v>
      </c>
      <c r="W369" s="142">
        <f t="shared" si="23"/>
        <v>-0.18179999999999999</v>
      </c>
      <c r="X369" s="142">
        <v>-0.186</v>
      </c>
      <c r="Y369" s="142" t="s">
        <v>48</v>
      </c>
      <c r="Z369" s="142">
        <v>28.05</v>
      </c>
      <c r="AA369" s="142">
        <v>8.597859657763983E-6</v>
      </c>
      <c r="AB369" s="142">
        <v>8.6999999999999994E-2</v>
      </c>
      <c r="AC369" s="142">
        <v>3.59</v>
      </c>
      <c r="AD369" s="142">
        <v>3.9</v>
      </c>
      <c r="AE369" s="148"/>
      <c r="AF369" s="145"/>
      <c r="AG369" s="149">
        <f t="shared" ref="AG369:AG385" si="24">AE369*10000*(AF369)*10000000000</f>
        <v>0</v>
      </c>
    </row>
    <row r="370" spans="1:33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5.75</v>
      </c>
      <c r="K370" s="142">
        <v>5.75</v>
      </c>
      <c r="L370" s="142">
        <v>7.3079999999999998</v>
      </c>
      <c r="M370" s="142">
        <v>81</v>
      </c>
      <c r="N370" s="142">
        <v>81</v>
      </c>
      <c r="O370" s="142">
        <v>117</v>
      </c>
      <c r="P370" s="142">
        <v>2.1</v>
      </c>
      <c r="Q370" s="142">
        <v>2.1</v>
      </c>
      <c r="R370" s="142">
        <v>1.7450000000000001</v>
      </c>
      <c r="S370" s="142">
        <v>15</v>
      </c>
      <c r="T370" s="142">
        <v>15</v>
      </c>
      <c r="U370" s="142">
        <v>35.453000000000003</v>
      </c>
      <c r="V370" s="142">
        <v>-0.18179999999999999</v>
      </c>
      <c r="W370" s="142">
        <f t="shared" si="23"/>
        <v>-0.18179999999999999</v>
      </c>
      <c r="X370" s="142">
        <v>-0.186</v>
      </c>
      <c r="Y370" s="142" t="s">
        <v>49</v>
      </c>
      <c r="Z370" s="142">
        <v>30.07</v>
      </c>
      <c r="AA370" s="142">
        <v>7.4674534117532306E-6</v>
      </c>
      <c r="AB370" s="142">
        <v>9.9000000000000005E-2</v>
      </c>
      <c r="AC370" s="142">
        <v>3.72</v>
      </c>
      <c r="AD370" s="142">
        <v>4</v>
      </c>
      <c r="AE370" s="148"/>
      <c r="AF370" s="145"/>
      <c r="AG370" s="149">
        <f t="shared" si="24"/>
        <v>0</v>
      </c>
    </row>
    <row r="371" spans="1:33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5.75</v>
      </c>
      <c r="K371" s="142">
        <v>5.75</v>
      </c>
      <c r="L371" s="142">
        <v>7.3079999999999998</v>
      </c>
      <c r="M371" s="142">
        <v>81</v>
      </c>
      <c r="N371" s="142">
        <v>81</v>
      </c>
      <c r="O371" s="142">
        <v>117</v>
      </c>
      <c r="P371" s="142">
        <v>2.1</v>
      </c>
      <c r="Q371" s="142">
        <v>2.1</v>
      </c>
      <c r="R371" s="142">
        <v>1.7450000000000001</v>
      </c>
      <c r="S371" s="142">
        <v>15</v>
      </c>
      <c r="T371" s="142">
        <v>15</v>
      </c>
      <c r="U371" s="142">
        <v>35.453000000000003</v>
      </c>
      <c r="V371" s="142">
        <v>-0.18179999999999999</v>
      </c>
      <c r="W371" s="142">
        <f t="shared" si="23"/>
        <v>-0.18179999999999999</v>
      </c>
      <c r="X371" s="142">
        <v>-0.186</v>
      </c>
      <c r="Y371" s="142" t="s">
        <v>50</v>
      </c>
      <c r="Z371" s="142">
        <v>42.08</v>
      </c>
      <c r="AA371" s="142">
        <v>4.9578486170417476E-6</v>
      </c>
      <c r="AB371" s="142">
        <v>0.14199999999999999</v>
      </c>
      <c r="AC371" s="142">
        <v>4.03</v>
      </c>
      <c r="AD371" s="142">
        <v>4.5</v>
      </c>
      <c r="AE371" s="148"/>
      <c r="AF371" s="145"/>
      <c r="AG371" s="149">
        <f t="shared" si="24"/>
        <v>0</v>
      </c>
    </row>
    <row r="372" spans="1:33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5.75</v>
      </c>
      <c r="K372" s="142">
        <v>5.75</v>
      </c>
      <c r="L372" s="142">
        <v>7.3079999999999998</v>
      </c>
      <c r="M372" s="142">
        <v>81</v>
      </c>
      <c r="N372" s="142">
        <v>81</v>
      </c>
      <c r="O372" s="142">
        <v>117</v>
      </c>
      <c r="P372" s="142">
        <v>2.1</v>
      </c>
      <c r="Q372" s="142">
        <v>2.1</v>
      </c>
      <c r="R372" s="142">
        <v>1.7450000000000001</v>
      </c>
      <c r="S372" s="142">
        <v>15</v>
      </c>
      <c r="T372" s="142">
        <v>15</v>
      </c>
      <c r="U372" s="142">
        <v>35.453000000000003</v>
      </c>
      <c r="V372" s="142">
        <v>-0.18179999999999999</v>
      </c>
      <c r="W372" s="142">
        <f t="shared" si="23"/>
        <v>-0.18179999999999999</v>
      </c>
      <c r="X372" s="142">
        <v>-0.186</v>
      </c>
      <c r="Y372" s="142" t="s">
        <v>51</v>
      </c>
      <c r="Z372" s="142">
        <v>44.1</v>
      </c>
      <c r="AA372" s="142">
        <v>4.5187843755253608E-6</v>
      </c>
      <c r="AB372" s="142">
        <v>0.152</v>
      </c>
      <c r="AC372" s="142">
        <v>4.16</v>
      </c>
      <c r="AD372" s="142">
        <v>4.3</v>
      </c>
      <c r="AE372" s="148"/>
      <c r="AF372" s="145"/>
      <c r="AG372" s="149">
        <f t="shared" si="24"/>
        <v>0</v>
      </c>
    </row>
    <row r="373" spans="1:33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2"/>
        <v>0</v>
      </c>
      <c r="F373" s="142"/>
      <c r="G373" s="142">
        <v>2.008</v>
      </c>
      <c r="H373" s="142">
        <v>56492.4</v>
      </c>
      <c r="I373" s="142">
        <v>71</v>
      </c>
      <c r="J373" s="142">
        <v>5.75</v>
      </c>
      <c r="K373" s="142">
        <v>5.75</v>
      </c>
      <c r="L373" s="142">
        <v>7.3079999999999998</v>
      </c>
      <c r="M373" s="142">
        <v>81</v>
      </c>
      <c r="N373" s="142">
        <v>81</v>
      </c>
      <c r="O373" s="142">
        <v>117</v>
      </c>
      <c r="P373" s="142">
        <v>2.1</v>
      </c>
      <c r="Q373" s="142">
        <v>2.1</v>
      </c>
      <c r="R373" s="142">
        <v>1.7450000000000001</v>
      </c>
      <c r="S373" s="142">
        <v>15</v>
      </c>
      <c r="T373" s="142">
        <v>15</v>
      </c>
      <c r="U373" s="142">
        <v>35.453000000000003</v>
      </c>
      <c r="V373" s="142">
        <v>-0.18179999999999999</v>
      </c>
      <c r="W373" s="142">
        <f t="shared" si="23"/>
        <v>-0.18179999999999999</v>
      </c>
      <c r="X373" s="142">
        <v>-0.186</v>
      </c>
      <c r="Y373" s="142" t="s">
        <v>52</v>
      </c>
      <c r="Z373" s="142">
        <v>58.12</v>
      </c>
      <c r="AA373" s="142">
        <v>2.9135357642312415E-6</v>
      </c>
      <c r="AB373" s="142">
        <v>0.2</v>
      </c>
      <c r="AC373" s="142">
        <v>4.5199999999999996</v>
      </c>
      <c r="AD373" s="142">
        <v>4.5</v>
      </c>
      <c r="AE373" s="144"/>
      <c r="AF373" s="145"/>
      <c r="AG373" s="149">
        <f t="shared" si="24"/>
        <v>0</v>
      </c>
    </row>
    <row r="374" spans="1:33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2"/>
        <v>0</v>
      </c>
      <c r="F374" s="142"/>
      <c r="G374" s="142">
        <v>2.008</v>
      </c>
      <c r="H374" s="142">
        <v>56492.4</v>
      </c>
      <c r="I374" s="142">
        <v>71</v>
      </c>
      <c r="J374" s="142">
        <v>5.75</v>
      </c>
      <c r="K374" s="142">
        <v>5.75</v>
      </c>
      <c r="L374" s="142">
        <v>7.3079999999999998</v>
      </c>
      <c r="M374" s="142">
        <v>81</v>
      </c>
      <c r="N374" s="142">
        <v>81</v>
      </c>
      <c r="O374" s="142">
        <v>117</v>
      </c>
      <c r="P374" s="142">
        <v>2.1</v>
      </c>
      <c r="Q374" s="142">
        <v>2.1</v>
      </c>
      <c r="R374" s="142">
        <v>1.7450000000000001</v>
      </c>
      <c r="S374" s="142">
        <v>15</v>
      </c>
      <c r="T374" s="142">
        <v>15</v>
      </c>
      <c r="U374" s="142">
        <v>35.453000000000003</v>
      </c>
      <c r="V374" s="142">
        <v>-0.18179999999999999</v>
      </c>
      <c r="W374" s="142">
        <f t="shared" si="23"/>
        <v>-0.18179999999999999</v>
      </c>
      <c r="X374" s="142">
        <v>-0.186</v>
      </c>
      <c r="Y374" s="142" t="s">
        <v>58</v>
      </c>
      <c r="Z374" s="142">
        <v>58.12</v>
      </c>
      <c r="AA374" s="142">
        <v>3.1459786150702568E-6</v>
      </c>
      <c r="AB374" s="142">
        <v>0.183</v>
      </c>
      <c r="AC374" s="142">
        <v>4.8</v>
      </c>
      <c r="AD374" s="142">
        <v>4.42</v>
      </c>
      <c r="AE374" s="144"/>
      <c r="AF374" s="145"/>
      <c r="AG374" s="149">
        <f t="shared" si="24"/>
        <v>0</v>
      </c>
    </row>
    <row r="375" spans="1:33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2"/>
        <v>0</v>
      </c>
      <c r="F375" s="27"/>
      <c r="G375" s="27">
        <v>2.246</v>
      </c>
      <c r="H375" s="27">
        <v>48526</v>
      </c>
      <c r="I375" s="27">
        <v>92</v>
      </c>
      <c r="J375" s="27">
        <v>5.75</v>
      </c>
      <c r="K375" s="27">
        <v>5.75</v>
      </c>
      <c r="L375" s="27">
        <v>7.3079999999999998</v>
      </c>
      <c r="M375" s="27">
        <v>81</v>
      </c>
      <c r="N375" s="27">
        <v>81</v>
      </c>
      <c r="O375" s="27">
        <v>117</v>
      </c>
      <c r="P375" s="27">
        <v>2.1</v>
      </c>
      <c r="Q375" s="27">
        <v>2.1</v>
      </c>
      <c r="R375" s="27">
        <v>2.1059999999999999</v>
      </c>
      <c r="S375" s="27">
        <v>15</v>
      </c>
      <c r="T375" s="27">
        <v>15</v>
      </c>
      <c r="U375" s="27">
        <v>126.9</v>
      </c>
      <c r="V375" s="27">
        <v>-0.20730000000000001</v>
      </c>
      <c r="W375" s="27">
        <f t="shared" si="23"/>
        <v>-0.20730000000000001</v>
      </c>
      <c r="X375" s="27">
        <v>-0.15329999999999999</v>
      </c>
      <c r="Y375" s="27" t="s">
        <v>42</v>
      </c>
      <c r="Z375" s="27">
        <v>4.0019999999999998</v>
      </c>
      <c r="AA375" s="85">
        <v>1.213598928416634E-4</v>
      </c>
      <c r="AB375" s="27">
        <v>-0.39</v>
      </c>
      <c r="AC375" s="27">
        <v>2.66</v>
      </c>
      <c r="AD375" s="27">
        <v>2.6</v>
      </c>
      <c r="AE375" s="118"/>
      <c r="AF375" s="28"/>
      <c r="AG375" s="29">
        <f t="shared" si="24"/>
        <v>0</v>
      </c>
    </row>
    <row r="376" spans="1:33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2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5.75</v>
      </c>
      <c r="K376" s="27">
        <v>5.75</v>
      </c>
      <c r="L376" s="27">
        <v>7.3079999999999998</v>
      </c>
      <c r="M376" s="27">
        <v>81</v>
      </c>
      <c r="N376" s="27">
        <v>81</v>
      </c>
      <c r="O376" s="27">
        <v>117</v>
      </c>
      <c r="P376" s="27">
        <v>2.1</v>
      </c>
      <c r="Q376" s="27">
        <v>2.1</v>
      </c>
      <c r="R376" s="27">
        <v>2.1059999999999999</v>
      </c>
      <c r="S376" s="27">
        <v>15</v>
      </c>
      <c r="T376" s="27">
        <v>15</v>
      </c>
      <c r="U376" s="27">
        <v>126.9</v>
      </c>
      <c r="V376" s="27">
        <v>-0.20730000000000001</v>
      </c>
      <c r="W376" s="27">
        <f t="shared" si="23"/>
        <v>-0.20730000000000001</v>
      </c>
      <c r="X376" s="27">
        <v>-0.15329999999999999</v>
      </c>
      <c r="Y376" s="27" t="s">
        <v>43</v>
      </c>
      <c r="Z376" s="27">
        <v>2.0099999999999998</v>
      </c>
      <c r="AA376" s="85">
        <v>1.0828692705685033E-4</v>
      </c>
      <c r="AB376" s="27">
        <v>-0.217</v>
      </c>
      <c r="AC376" s="27">
        <v>3.13</v>
      </c>
      <c r="AD376" s="27">
        <v>2.89</v>
      </c>
      <c r="AE376" s="118">
        <v>1E-10</v>
      </c>
      <c r="AF376" s="28"/>
      <c r="AG376" s="29">
        <f t="shared" si="24"/>
        <v>0</v>
      </c>
    </row>
    <row r="377" spans="1:33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2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5.75</v>
      </c>
      <c r="K377" s="27">
        <v>5.75</v>
      </c>
      <c r="L377" s="27">
        <v>7.3079999999999998</v>
      </c>
      <c r="M377" s="27">
        <v>81</v>
      </c>
      <c r="N377" s="27">
        <v>81</v>
      </c>
      <c r="O377" s="27">
        <v>117</v>
      </c>
      <c r="P377" s="27">
        <v>2.1</v>
      </c>
      <c r="Q377" s="27">
        <v>2.1</v>
      </c>
      <c r="R377" s="27">
        <v>2.1059999999999999</v>
      </c>
      <c r="S377" s="27">
        <v>15</v>
      </c>
      <c r="T377" s="27">
        <v>15</v>
      </c>
      <c r="U377" s="27">
        <v>126.9</v>
      </c>
      <c r="V377" s="27">
        <v>-0.20730000000000001</v>
      </c>
      <c r="W377" s="27">
        <f t="shared" si="23"/>
        <v>-0.20730000000000001</v>
      </c>
      <c r="X377" s="27">
        <v>-0.15329999999999999</v>
      </c>
      <c r="Y377" s="27" t="s">
        <v>44</v>
      </c>
      <c r="Z377" s="27">
        <v>31.998999999999999</v>
      </c>
      <c r="AA377" s="85">
        <v>1.5402755908922099E-5</v>
      </c>
      <c r="AB377" s="27">
        <v>2.1999999999999999E-2</v>
      </c>
      <c r="AC377" s="27">
        <v>2.94</v>
      </c>
      <c r="AD377" s="27">
        <v>3.46</v>
      </c>
      <c r="AE377" s="118">
        <v>1.24E-12</v>
      </c>
      <c r="AF377" s="28"/>
      <c r="AG377" s="29">
        <f t="shared" si="24"/>
        <v>0</v>
      </c>
    </row>
    <row r="378" spans="1:33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2"/>
        <v>0</v>
      </c>
      <c r="F378" s="27"/>
      <c r="G378" s="27">
        <v>2.246</v>
      </c>
      <c r="H378" s="27">
        <v>48526</v>
      </c>
      <c r="I378" s="27">
        <v>92</v>
      </c>
      <c r="J378" s="27">
        <v>5.75</v>
      </c>
      <c r="K378" s="27">
        <v>5.75</v>
      </c>
      <c r="L378" s="27">
        <v>7.3079999999999998</v>
      </c>
      <c r="M378" s="27">
        <v>81</v>
      </c>
      <c r="N378" s="27">
        <v>81</v>
      </c>
      <c r="O378" s="27">
        <v>117</v>
      </c>
      <c r="P378" s="27">
        <v>2.1</v>
      </c>
      <c r="Q378" s="27">
        <v>2.1</v>
      </c>
      <c r="R378" s="27">
        <v>2.1059999999999999</v>
      </c>
      <c r="S378" s="27">
        <v>15</v>
      </c>
      <c r="T378" s="27">
        <v>15</v>
      </c>
      <c r="U378" s="27">
        <v>126.9</v>
      </c>
      <c r="V378" s="27">
        <v>-0.20730000000000001</v>
      </c>
      <c r="W378" s="27">
        <f t="shared" si="23"/>
        <v>-0.20730000000000001</v>
      </c>
      <c r="X378" s="27">
        <v>-0.15329999999999999</v>
      </c>
      <c r="Y378" s="27" t="s">
        <v>45</v>
      </c>
      <c r="Z378" s="27">
        <v>44.01</v>
      </c>
      <c r="AA378" s="85">
        <v>8.9625087063364713E-6</v>
      </c>
      <c r="AB378" s="27">
        <v>0.22500000000000001</v>
      </c>
      <c r="AC378" s="27">
        <v>3.24</v>
      </c>
      <c r="AD378" s="27">
        <v>3.3</v>
      </c>
      <c r="AE378" s="118"/>
      <c r="AF378" s="28"/>
      <c r="AG378" s="29">
        <f t="shared" si="24"/>
        <v>0</v>
      </c>
    </row>
    <row r="379" spans="1:33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2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5.75</v>
      </c>
      <c r="K379" s="27">
        <v>5.75</v>
      </c>
      <c r="L379" s="27">
        <v>7.3079999999999998</v>
      </c>
      <c r="M379" s="27">
        <v>81</v>
      </c>
      <c r="N379" s="27">
        <v>81</v>
      </c>
      <c r="O379" s="27">
        <v>117</v>
      </c>
      <c r="P379" s="27">
        <v>2.1</v>
      </c>
      <c r="Q379" s="27">
        <v>2.1</v>
      </c>
      <c r="R379" s="27">
        <v>2.1059999999999999</v>
      </c>
      <c r="S379" s="27">
        <v>15</v>
      </c>
      <c r="T379" s="27">
        <v>15</v>
      </c>
      <c r="U379" s="27">
        <v>126.9</v>
      </c>
      <c r="V379" s="27">
        <v>-0.20730000000000001</v>
      </c>
      <c r="W379" s="27">
        <f t="shared" si="23"/>
        <v>-0.20730000000000001</v>
      </c>
      <c r="X379" s="27">
        <v>-0.15329999999999999</v>
      </c>
      <c r="Y379" s="27" t="s">
        <v>46</v>
      </c>
      <c r="Z379" s="27">
        <v>28</v>
      </c>
      <c r="AA379" s="85">
        <v>1.4859953853764374E-5</v>
      </c>
      <c r="AB379" s="27">
        <v>3.6999999999999998E-2</v>
      </c>
      <c r="AC379" s="27">
        <v>3.13</v>
      </c>
      <c r="AD379" s="27">
        <v>3.64</v>
      </c>
      <c r="AE379" s="126">
        <v>2.4600000000000001E-14</v>
      </c>
      <c r="AF379" s="28"/>
      <c r="AG379" s="29">
        <f t="shared" si="24"/>
        <v>0</v>
      </c>
    </row>
    <row r="380" spans="1:33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2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5.75</v>
      </c>
      <c r="K380" s="27">
        <v>5.75</v>
      </c>
      <c r="L380" s="27">
        <v>7.3079999999999998</v>
      </c>
      <c r="M380" s="27">
        <v>81</v>
      </c>
      <c r="N380" s="27">
        <v>81</v>
      </c>
      <c r="O380" s="27">
        <v>117</v>
      </c>
      <c r="P380" s="27">
        <v>2.1</v>
      </c>
      <c r="Q380" s="27">
        <v>2.1</v>
      </c>
      <c r="R380" s="27">
        <v>2.1059999999999999</v>
      </c>
      <c r="S380" s="27">
        <v>15</v>
      </c>
      <c r="T380" s="27">
        <v>15</v>
      </c>
      <c r="U380" s="27">
        <v>126.9</v>
      </c>
      <c r="V380" s="27">
        <v>-0.20730000000000001</v>
      </c>
      <c r="W380" s="27">
        <f t="shared" si="23"/>
        <v>-0.20730000000000001</v>
      </c>
      <c r="X380" s="27">
        <v>-0.15329999999999999</v>
      </c>
      <c r="Y380" s="27" t="s">
        <v>47</v>
      </c>
      <c r="Z380" s="27">
        <v>16.04</v>
      </c>
      <c r="AA380" s="85">
        <v>1.6328551327402565E-5</v>
      </c>
      <c r="AB380" s="27">
        <v>1.0999999999999999E-2</v>
      </c>
      <c r="AC380" s="27">
        <v>3.25</v>
      </c>
      <c r="AD380" s="27">
        <v>3.8</v>
      </c>
      <c r="AE380" s="126">
        <v>6.6100000000000004E-17</v>
      </c>
      <c r="AF380" s="28"/>
      <c r="AG380" s="29">
        <f t="shared" si="24"/>
        <v>0</v>
      </c>
    </row>
    <row r="381" spans="1:33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2"/>
        <v>0</v>
      </c>
      <c r="F381" s="27"/>
      <c r="G381" s="27">
        <v>2.246</v>
      </c>
      <c r="H381" s="27">
        <v>48526</v>
      </c>
      <c r="I381" s="27">
        <v>92</v>
      </c>
      <c r="J381" s="27">
        <v>5.75</v>
      </c>
      <c r="K381" s="27">
        <v>5.75</v>
      </c>
      <c r="L381" s="27">
        <v>7.3079999999999998</v>
      </c>
      <c r="M381" s="27">
        <v>81</v>
      </c>
      <c r="N381" s="27">
        <v>81</v>
      </c>
      <c r="O381" s="27">
        <v>117</v>
      </c>
      <c r="P381" s="27">
        <v>2.1</v>
      </c>
      <c r="Q381" s="27">
        <v>2.1</v>
      </c>
      <c r="R381" s="27">
        <v>2.1059999999999999</v>
      </c>
      <c r="S381" s="27">
        <v>15</v>
      </c>
      <c r="T381" s="27">
        <v>15</v>
      </c>
      <c r="U381" s="27">
        <v>126.9</v>
      </c>
      <c r="V381" s="27">
        <v>-0.20730000000000001</v>
      </c>
      <c r="W381" s="27">
        <f t="shared" si="23"/>
        <v>-0.20730000000000001</v>
      </c>
      <c r="X381" s="27">
        <v>-0.15329999999999999</v>
      </c>
      <c r="Y381" s="27" t="s">
        <v>48</v>
      </c>
      <c r="Z381" s="27">
        <v>28.05</v>
      </c>
      <c r="AA381" s="27">
        <v>8.597859657763983E-6</v>
      </c>
      <c r="AB381" s="27">
        <v>8.6999999999999994E-2</v>
      </c>
      <c r="AC381" s="27">
        <v>3.59</v>
      </c>
      <c r="AD381" s="27">
        <v>3.9</v>
      </c>
      <c r="AE381" s="126"/>
      <c r="AF381" s="28"/>
      <c r="AG381" s="30">
        <f t="shared" si="24"/>
        <v>0</v>
      </c>
    </row>
    <row r="382" spans="1:33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2"/>
        <v>0</v>
      </c>
      <c r="F382" s="27"/>
      <c r="G382" s="27">
        <v>2.246</v>
      </c>
      <c r="H382" s="27">
        <v>48526</v>
      </c>
      <c r="I382" s="27">
        <v>92</v>
      </c>
      <c r="J382" s="27">
        <v>5.75</v>
      </c>
      <c r="K382" s="27">
        <v>5.75</v>
      </c>
      <c r="L382" s="27">
        <v>7.3079999999999998</v>
      </c>
      <c r="M382" s="27">
        <v>81</v>
      </c>
      <c r="N382" s="27">
        <v>81</v>
      </c>
      <c r="O382" s="27">
        <v>117</v>
      </c>
      <c r="P382" s="27">
        <v>2.1</v>
      </c>
      <c r="Q382" s="27">
        <v>2.1</v>
      </c>
      <c r="R382" s="27">
        <v>2.1059999999999999</v>
      </c>
      <c r="S382" s="27">
        <v>15</v>
      </c>
      <c r="T382" s="27">
        <v>15</v>
      </c>
      <c r="U382" s="27">
        <v>126.9</v>
      </c>
      <c r="V382" s="27">
        <v>-0.20730000000000001</v>
      </c>
      <c r="W382" s="27">
        <f t="shared" si="23"/>
        <v>-0.20730000000000001</v>
      </c>
      <c r="X382" s="27">
        <v>-0.15329999999999999</v>
      </c>
      <c r="Y382" s="27" t="s">
        <v>49</v>
      </c>
      <c r="Z382" s="27">
        <v>30.07</v>
      </c>
      <c r="AA382" s="27">
        <v>7.4674534117532306E-6</v>
      </c>
      <c r="AB382" s="27">
        <v>9.9000000000000005E-2</v>
      </c>
      <c r="AC382" s="27">
        <v>3.72</v>
      </c>
      <c r="AD382" s="27">
        <v>4</v>
      </c>
      <c r="AE382" s="126"/>
      <c r="AF382" s="28"/>
      <c r="AG382" s="30">
        <f t="shared" si="24"/>
        <v>0</v>
      </c>
    </row>
    <row r="383" spans="1:33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2"/>
        <v>0</v>
      </c>
      <c r="F383" s="27"/>
      <c r="G383" s="27">
        <v>2.246</v>
      </c>
      <c r="H383" s="27">
        <v>48526</v>
      </c>
      <c r="I383" s="27">
        <v>92</v>
      </c>
      <c r="J383" s="27">
        <v>5.75</v>
      </c>
      <c r="K383" s="27">
        <v>5.75</v>
      </c>
      <c r="L383" s="27">
        <v>7.3079999999999998</v>
      </c>
      <c r="M383" s="27">
        <v>81</v>
      </c>
      <c r="N383" s="27">
        <v>81</v>
      </c>
      <c r="O383" s="27">
        <v>117</v>
      </c>
      <c r="P383" s="27">
        <v>2.1</v>
      </c>
      <c r="Q383" s="27">
        <v>2.1</v>
      </c>
      <c r="R383" s="27">
        <v>2.1059999999999999</v>
      </c>
      <c r="S383" s="27">
        <v>15</v>
      </c>
      <c r="T383" s="27">
        <v>15</v>
      </c>
      <c r="U383" s="27">
        <v>126.9</v>
      </c>
      <c r="V383" s="27">
        <v>-0.20730000000000001</v>
      </c>
      <c r="W383" s="27">
        <f t="shared" si="23"/>
        <v>-0.20730000000000001</v>
      </c>
      <c r="X383" s="27">
        <v>-0.15329999999999999</v>
      </c>
      <c r="Y383" s="27" t="s">
        <v>50</v>
      </c>
      <c r="Z383" s="27">
        <v>42.08</v>
      </c>
      <c r="AA383" s="27">
        <v>4.9578486170417476E-6</v>
      </c>
      <c r="AB383" s="27">
        <v>0.14199999999999999</v>
      </c>
      <c r="AC383" s="27">
        <v>4.03</v>
      </c>
      <c r="AD383" s="27">
        <v>4.5</v>
      </c>
      <c r="AE383" s="126"/>
      <c r="AF383" s="28"/>
      <c r="AG383" s="30">
        <f t="shared" si="24"/>
        <v>0</v>
      </c>
    </row>
    <row r="384" spans="1:33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2"/>
        <v>0</v>
      </c>
      <c r="F384" s="27"/>
      <c r="G384" s="27">
        <v>2.246</v>
      </c>
      <c r="H384" s="27">
        <v>48526</v>
      </c>
      <c r="I384" s="27">
        <v>92</v>
      </c>
      <c r="J384" s="27">
        <v>5.75</v>
      </c>
      <c r="K384" s="27">
        <v>5.75</v>
      </c>
      <c r="L384" s="27">
        <v>7.3079999999999998</v>
      </c>
      <c r="M384" s="27">
        <v>81</v>
      </c>
      <c r="N384" s="27">
        <v>81</v>
      </c>
      <c r="O384" s="27">
        <v>117</v>
      </c>
      <c r="P384" s="27">
        <v>2.1</v>
      </c>
      <c r="Q384" s="27">
        <v>2.1</v>
      </c>
      <c r="R384" s="27">
        <v>2.1059999999999999</v>
      </c>
      <c r="S384" s="27">
        <v>15</v>
      </c>
      <c r="T384" s="27">
        <v>15</v>
      </c>
      <c r="U384" s="27">
        <v>126.9</v>
      </c>
      <c r="V384" s="27">
        <v>-0.20730000000000001</v>
      </c>
      <c r="W384" s="27">
        <f t="shared" si="23"/>
        <v>-0.20730000000000001</v>
      </c>
      <c r="X384" s="27">
        <v>-0.15329999999999999</v>
      </c>
      <c r="Y384" s="27" t="s">
        <v>51</v>
      </c>
      <c r="Z384" s="27">
        <v>44.1</v>
      </c>
      <c r="AA384" s="27">
        <v>4.5187843755253608E-6</v>
      </c>
      <c r="AB384" s="27">
        <v>0.152</v>
      </c>
      <c r="AC384" s="27">
        <v>4.16</v>
      </c>
      <c r="AD384" s="27">
        <v>4.3</v>
      </c>
      <c r="AE384" s="126"/>
      <c r="AF384" s="28"/>
      <c r="AG384" s="30">
        <f t="shared" si="24"/>
        <v>0</v>
      </c>
    </row>
    <row r="385" spans="1:33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2"/>
        <v>0</v>
      </c>
      <c r="F385" s="27"/>
      <c r="G385" s="27">
        <v>2.246</v>
      </c>
      <c r="H385" s="27">
        <v>48526</v>
      </c>
      <c r="I385" s="27">
        <v>92</v>
      </c>
      <c r="J385" s="27">
        <v>5.75</v>
      </c>
      <c r="K385" s="27">
        <v>5.75</v>
      </c>
      <c r="L385" s="27">
        <v>7.3079999999999998</v>
      </c>
      <c r="M385" s="27">
        <v>81</v>
      </c>
      <c r="N385" s="27">
        <v>81</v>
      </c>
      <c r="O385" s="27">
        <v>117</v>
      </c>
      <c r="P385" s="27">
        <v>2.1</v>
      </c>
      <c r="Q385" s="27">
        <v>2.1</v>
      </c>
      <c r="R385" s="27">
        <v>2.1059999999999999</v>
      </c>
      <c r="S385" s="27">
        <v>15</v>
      </c>
      <c r="T385" s="27">
        <v>15</v>
      </c>
      <c r="U385" s="27">
        <v>126.9</v>
      </c>
      <c r="V385" s="27">
        <v>-0.20730000000000001</v>
      </c>
      <c r="W385" s="27">
        <f t="shared" si="23"/>
        <v>-0.20730000000000001</v>
      </c>
      <c r="X385" s="27">
        <v>-0.15329999999999999</v>
      </c>
      <c r="Y385" s="27" t="s">
        <v>52</v>
      </c>
      <c r="Z385" s="27">
        <v>58.12</v>
      </c>
      <c r="AA385" s="27">
        <v>2.9135357642312415E-6</v>
      </c>
      <c r="AB385" s="27">
        <v>0.2</v>
      </c>
      <c r="AC385" s="27">
        <v>4.5199999999999996</v>
      </c>
      <c r="AD385" s="27">
        <v>4.5</v>
      </c>
      <c r="AE385" s="118"/>
      <c r="AF385" s="28"/>
      <c r="AG385" s="30">
        <f t="shared" si="24"/>
        <v>0</v>
      </c>
    </row>
    <row r="386" spans="1:33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2"/>
        <v>0</v>
      </c>
      <c r="F386" s="27"/>
      <c r="G386" s="27">
        <v>2.246</v>
      </c>
      <c r="H386" s="27">
        <v>48526</v>
      </c>
      <c r="I386" s="27">
        <v>92</v>
      </c>
      <c r="J386" s="27">
        <v>5.75</v>
      </c>
      <c r="K386" s="27">
        <v>5.75</v>
      </c>
      <c r="L386" s="27">
        <v>7.3079999999999998</v>
      </c>
      <c r="M386" s="27">
        <v>81</v>
      </c>
      <c r="N386" s="27">
        <v>81</v>
      </c>
      <c r="O386" s="27">
        <v>117</v>
      </c>
      <c r="P386" s="27">
        <v>2.1</v>
      </c>
      <c r="Q386" s="27">
        <v>2.1</v>
      </c>
      <c r="R386" s="27">
        <v>2.1059999999999999</v>
      </c>
      <c r="S386" s="27">
        <v>15</v>
      </c>
      <c r="T386" s="27">
        <v>15</v>
      </c>
      <c r="U386" s="27">
        <v>126.9</v>
      </c>
      <c r="V386" s="27">
        <v>-0.20730000000000001</v>
      </c>
      <c r="W386" s="27">
        <f t="shared" si="23"/>
        <v>-0.20730000000000001</v>
      </c>
      <c r="X386" s="27">
        <v>-0.15329999999999999</v>
      </c>
      <c r="Y386" s="27" t="s">
        <v>58</v>
      </c>
      <c r="Z386" s="27">
        <v>58.12</v>
      </c>
      <c r="AA386" s="27">
        <v>3.1459786150702568E-6</v>
      </c>
      <c r="AB386" s="27">
        <v>0.183</v>
      </c>
      <c r="AC386" s="27">
        <v>4.8</v>
      </c>
      <c r="AD386" s="27">
        <v>4.42</v>
      </c>
      <c r="AE386" s="118"/>
      <c r="AF386" s="28"/>
      <c r="AG386" s="30"/>
    </row>
    <row r="387" spans="1:33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ref="E387:E450" si="25">D387/C387</f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5.75</v>
      </c>
      <c r="K387" s="112">
        <v>5.75</v>
      </c>
      <c r="L387" s="112">
        <v>7.3079999999999998</v>
      </c>
      <c r="M387" s="112">
        <v>81</v>
      </c>
      <c r="N387" s="112">
        <v>81</v>
      </c>
      <c r="O387" s="112">
        <v>117</v>
      </c>
      <c r="P387" s="112">
        <v>2.1</v>
      </c>
      <c r="Q387" s="112">
        <v>2.1</v>
      </c>
      <c r="R387" s="112">
        <v>2.1059999999999999</v>
      </c>
      <c r="S387" s="112">
        <v>15</v>
      </c>
      <c r="T387" s="112">
        <v>15</v>
      </c>
      <c r="U387" s="112">
        <v>126.9</v>
      </c>
      <c r="V387" s="112">
        <v>-0.21110000000000001</v>
      </c>
      <c r="W387" s="112">
        <f>V387</f>
        <v>-0.21110000000000001</v>
      </c>
      <c r="X387" s="112">
        <v>-0.15959999999999999</v>
      </c>
      <c r="Y387" s="112" t="s">
        <v>42</v>
      </c>
      <c r="Z387" s="112">
        <v>4.0019999999999998</v>
      </c>
      <c r="AA387" s="113">
        <v>1.213598928416634E-4</v>
      </c>
      <c r="AB387" s="112">
        <v>-0.39</v>
      </c>
      <c r="AC387" s="112">
        <v>2.66</v>
      </c>
      <c r="AD387" s="112">
        <v>2.6</v>
      </c>
      <c r="AE387" s="122">
        <v>5.9500000000000001E-11</v>
      </c>
      <c r="AF387" s="114"/>
      <c r="AG387" s="115">
        <f t="shared" ref="AG387:AG409" si="26">AE387*10000*(AF387)*10000000000</f>
        <v>0</v>
      </c>
    </row>
    <row r="388" spans="1:33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5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5.75</v>
      </c>
      <c r="K388" s="112">
        <v>5.75</v>
      </c>
      <c r="L388" s="112">
        <v>7.3079999999999998</v>
      </c>
      <c r="M388" s="112">
        <v>81</v>
      </c>
      <c r="N388" s="112">
        <v>81</v>
      </c>
      <c r="O388" s="112">
        <v>117</v>
      </c>
      <c r="P388" s="112">
        <v>2.1</v>
      </c>
      <c r="Q388" s="112">
        <v>2.1</v>
      </c>
      <c r="R388" s="112">
        <v>2.1059999999999999</v>
      </c>
      <c r="S388" s="112">
        <v>15</v>
      </c>
      <c r="T388" s="112">
        <v>15</v>
      </c>
      <c r="U388" s="112">
        <v>126.9</v>
      </c>
      <c r="V388" s="112">
        <v>-0.21110000000000001</v>
      </c>
      <c r="W388" s="112">
        <f t="shared" ref="W388:W398" si="27">V388</f>
        <v>-0.21110000000000001</v>
      </c>
      <c r="X388" s="112">
        <v>-0.15959999999999999</v>
      </c>
      <c r="Y388" s="112" t="s">
        <v>43</v>
      </c>
      <c r="Z388" s="112">
        <v>2.0099999999999998</v>
      </c>
      <c r="AA388" s="113">
        <v>1.0828692705685033E-4</v>
      </c>
      <c r="AB388" s="112">
        <v>-0.217</v>
      </c>
      <c r="AC388" s="112">
        <v>3.13</v>
      </c>
      <c r="AD388" s="112">
        <v>2.89</v>
      </c>
      <c r="AE388" s="122">
        <v>1.6999999999999999E-11</v>
      </c>
      <c r="AF388" s="114"/>
      <c r="AG388" s="115">
        <f t="shared" si="26"/>
        <v>0</v>
      </c>
    </row>
    <row r="389" spans="1:33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5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5.75</v>
      </c>
      <c r="K389" s="112">
        <v>5.75</v>
      </c>
      <c r="L389" s="112">
        <v>7.3079999999999998</v>
      </c>
      <c r="M389" s="112">
        <v>81</v>
      </c>
      <c r="N389" s="112">
        <v>81</v>
      </c>
      <c r="O389" s="112">
        <v>117</v>
      </c>
      <c r="P389" s="112">
        <v>2.1</v>
      </c>
      <c r="Q389" s="112">
        <v>2.1</v>
      </c>
      <c r="R389" s="112">
        <v>2.1059999999999999</v>
      </c>
      <c r="S389" s="112">
        <v>15</v>
      </c>
      <c r="T389" s="112">
        <v>15</v>
      </c>
      <c r="U389" s="112">
        <v>126.9</v>
      </c>
      <c r="V389" s="112">
        <v>-0.21110000000000001</v>
      </c>
      <c r="W389" s="112">
        <f t="shared" si="27"/>
        <v>-0.21110000000000001</v>
      </c>
      <c r="X389" s="112">
        <v>-0.15959999999999999</v>
      </c>
      <c r="Y389" s="112" t="s">
        <v>44</v>
      </c>
      <c r="Z389" s="112">
        <v>31.998999999999999</v>
      </c>
      <c r="AA389" s="113">
        <v>1.5402755908922099E-5</v>
      </c>
      <c r="AB389" s="112">
        <v>2.1999999999999999E-2</v>
      </c>
      <c r="AC389" s="112">
        <v>2.94</v>
      </c>
      <c r="AD389" s="112">
        <v>3.46</v>
      </c>
      <c r="AE389" s="122">
        <v>5.6200000000000003E-14</v>
      </c>
      <c r="AF389" s="114"/>
      <c r="AG389" s="115">
        <f t="shared" si="26"/>
        <v>0</v>
      </c>
    </row>
    <row r="390" spans="1:33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5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5.75</v>
      </c>
      <c r="K390" s="112">
        <v>5.75</v>
      </c>
      <c r="L390" s="112">
        <v>7.3079999999999998</v>
      </c>
      <c r="M390" s="112">
        <v>81</v>
      </c>
      <c r="N390" s="112">
        <v>81</v>
      </c>
      <c r="O390" s="112">
        <v>117</v>
      </c>
      <c r="P390" s="112">
        <v>2.1</v>
      </c>
      <c r="Q390" s="112">
        <v>2.1</v>
      </c>
      <c r="R390" s="112">
        <v>2.1059999999999999</v>
      </c>
      <c r="S390" s="112">
        <v>15</v>
      </c>
      <c r="T390" s="112">
        <v>15</v>
      </c>
      <c r="U390" s="112">
        <v>126.9</v>
      </c>
      <c r="V390" s="112">
        <v>-0.21110000000000001</v>
      </c>
      <c r="W390" s="112">
        <f t="shared" si="27"/>
        <v>-0.21110000000000001</v>
      </c>
      <c r="X390" s="112">
        <v>-0.15959999999999999</v>
      </c>
      <c r="Y390" s="112" t="s">
        <v>45</v>
      </c>
      <c r="Z390" s="112">
        <v>44.01</v>
      </c>
      <c r="AA390" s="113">
        <v>8.9625087063364713E-6</v>
      </c>
      <c r="AB390" s="112">
        <v>0.22500000000000001</v>
      </c>
      <c r="AC390" s="112">
        <v>3.24</v>
      </c>
      <c r="AD390" s="112">
        <v>3.3</v>
      </c>
      <c r="AE390" s="122">
        <v>2E-14</v>
      </c>
      <c r="AF390" s="114"/>
      <c r="AG390" s="115">
        <f t="shared" si="26"/>
        <v>0</v>
      </c>
    </row>
    <row r="391" spans="1:33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5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5.75</v>
      </c>
      <c r="K391" s="112">
        <v>5.75</v>
      </c>
      <c r="L391" s="112">
        <v>7.3079999999999998</v>
      </c>
      <c r="M391" s="112">
        <v>81</v>
      </c>
      <c r="N391" s="112">
        <v>81</v>
      </c>
      <c r="O391" s="112">
        <v>117</v>
      </c>
      <c r="P391" s="112">
        <v>2.1</v>
      </c>
      <c r="Q391" s="112">
        <v>2.1</v>
      </c>
      <c r="R391" s="112">
        <v>2.1059999999999999</v>
      </c>
      <c r="S391" s="112">
        <v>15</v>
      </c>
      <c r="T391" s="112">
        <v>15</v>
      </c>
      <c r="U391" s="112">
        <v>126.9</v>
      </c>
      <c r="V391" s="112">
        <v>-0.21110000000000001</v>
      </c>
      <c r="W391" s="112">
        <f t="shared" si="27"/>
        <v>-0.21110000000000001</v>
      </c>
      <c r="X391" s="112">
        <v>-0.15959999999999999</v>
      </c>
      <c r="Y391" s="112" t="s">
        <v>46</v>
      </c>
      <c r="Z391" s="112">
        <v>28</v>
      </c>
      <c r="AA391" s="113">
        <v>1.4859953853764374E-5</v>
      </c>
      <c r="AB391" s="112">
        <v>3.6999999999999998E-2</v>
      </c>
      <c r="AC391" s="112">
        <v>3.13</v>
      </c>
      <c r="AD391" s="112">
        <v>3.64</v>
      </c>
      <c r="AE391" s="129">
        <v>1.6800000000000001E-15</v>
      </c>
      <c r="AF391" s="114"/>
      <c r="AG391" s="115">
        <f t="shared" si="26"/>
        <v>0</v>
      </c>
    </row>
    <row r="392" spans="1:33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5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5.75</v>
      </c>
      <c r="K392" s="112">
        <v>5.75</v>
      </c>
      <c r="L392" s="112">
        <v>7.3079999999999998</v>
      </c>
      <c r="M392" s="112">
        <v>81</v>
      </c>
      <c r="N392" s="112">
        <v>81</v>
      </c>
      <c r="O392" s="112">
        <v>117</v>
      </c>
      <c r="P392" s="112">
        <v>2.1</v>
      </c>
      <c r="Q392" s="112">
        <v>2.1</v>
      </c>
      <c r="R392" s="112">
        <v>2.1059999999999999</v>
      </c>
      <c r="S392" s="112">
        <v>15</v>
      </c>
      <c r="T392" s="112">
        <v>15</v>
      </c>
      <c r="U392" s="112">
        <v>126.9</v>
      </c>
      <c r="V392" s="112">
        <v>-0.21110000000000001</v>
      </c>
      <c r="W392" s="112">
        <f t="shared" si="27"/>
        <v>-0.21110000000000001</v>
      </c>
      <c r="X392" s="112">
        <v>-0.15959999999999999</v>
      </c>
      <c r="Y392" s="112" t="s">
        <v>47</v>
      </c>
      <c r="Z392" s="112">
        <v>16.04</v>
      </c>
      <c r="AA392" s="113">
        <v>1.6328551327402565E-5</v>
      </c>
      <c r="AB392" s="112">
        <v>1.0999999999999999E-2</v>
      </c>
      <c r="AC392" s="112">
        <v>3.25</v>
      </c>
      <c r="AD392" s="112">
        <v>3.8</v>
      </c>
      <c r="AE392" s="129">
        <v>1.8399999999999999E-19</v>
      </c>
      <c r="AF392" s="114"/>
      <c r="AG392" s="115">
        <f t="shared" si="26"/>
        <v>0</v>
      </c>
    </row>
    <row r="393" spans="1:33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5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5.75</v>
      </c>
      <c r="K393" s="112">
        <v>5.75</v>
      </c>
      <c r="L393" s="112">
        <v>7.3079999999999998</v>
      </c>
      <c r="M393" s="112">
        <v>81</v>
      </c>
      <c r="N393" s="112">
        <v>81</v>
      </c>
      <c r="O393" s="112">
        <v>117</v>
      </c>
      <c r="P393" s="112">
        <v>2.1</v>
      </c>
      <c r="Q393" s="112">
        <v>2.1</v>
      </c>
      <c r="R393" s="112">
        <v>2.1059999999999999</v>
      </c>
      <c r="S393" s="112">
        <v>15</v>
      </c>
      <c r="T393" s="112">
        <v>15</v>
      </c>
      <c r="U393" s="112">
        <v>126.9</v>
      </c>
      <c r="V393" s="112">
        <v>-0.21110000000000001</v>
      </c>
      <c r="W393" s="112">
        <f t="shared" si="27"/>
        <v>-0.21110000000000001</v>
      </c>
      <c r="X393" s="112">
        <v>-0.15959999999999999</v>
      </c>
      <c r="Y393" s="112" t="s">
        <v>48</v>
      </c>
      <c r="Z393" s="112">
        <v>28.05</v>
      </c>
      <c r="AA393" s="112">
        <v>8.597859657763983E-6</v>
      </c>
      <c r="AB393" s="112">
        <v>8.6999999999999994E-2</v>
      </c>
      <c r="AC393" s="112">
        <v>3.59</v>
      </c>
      <c r="AD393" s="112">
        <v>3.9</v>
      </c>
      <c r="AE393" s="129"/>
      <c r="AF393" s="114"/>
      <c r="AG393" s="117">
        <f t="shared" si="26"/>
        <v>0</v>
      </c>
    </row>
    <row r="394" spans="1:33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5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5.75</v>
      </c>
      <c r="K394" s="112">
        <v>5.75</v>
      </c>
      <c r="L394" s="112">
        <v>7.3079999999999998</v>
      </c>
      <c r="M394" s="112">
        <v>81</v>
      </c>
      <c r="N394" s="112">
        <v>81</v>
      </c>
      <c r="O394" s="112">
        <v>117</v>
      </c>
      <c r="P394" s="112">
        <v>2.1</v>
      </c>
      <c r="Q394" s="112">
        <v>2.1</v>
      </c>
      <c r="R394" s="112">
        <v>2.1059999999999999</v>
      </c>
      <c r="S394" s="112">
        <v>15</v>
      </c>
      <c r="T394" s="112">
        <v>15</v>
      </c>
      <c r="U394" s="112">
        <v>126.9</v>
      </c>
      <c r="V394" s="112">
        <v>-0.21110000000000001</v>
      </c>
      <c r="W394" s="112">
        <f t="shared" si="27"/>
        <v>-0.21110000000000001</v>
      </c>
      <c r="X394" s="112">
        <v>-0.15959999999999999</v>
      </c>
      <c r="Y394" s="112" t="s">
        <v>49</v>
      </c>
      <c r="Z394" s="112">
        <v>30.07</v>
      </c>
      <c r="AA394" s="112">
        <v>7.4674534117532306E-6</v>
      </c>
      <c r="AB394" s="112">
        <v>9.9000000000000005E-2</v>
      </c>
      <c r="AC394" s="112">
        <v>3.72</v>
      </c>
      <c r="AD394" s="112">
        <v>4</v>
      </c>
      <c r="AE394" s="129"/>
      <c r="AF394" s="114"/>
      <c r="AG394" s="117">
        <f t="shared" si="26"/>
        <v>0</v>
      </c>
    </row>
    <row r="395" spans="1:33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5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5.75</v>
      </c>
      <c r="K395" s="112">
        <v>5.75</v>
      </c>
      <c r="L395" s="112">
        <v>7.3079999999999998</v>
      </c>
      <c r="M395" s="112">
        <v>81</v>
      </c>
      <c r="N395" s="112">
        <v>81</v>
      </c>
      <c r="O395" s="112">
        <v>117</v>
      </c>
      <c r="P395" s="112">
        <v>2.1</v>
      </c>
      <c r="Q395" s="112">
        <v>2.1</v>
      </c>
      <c r="R395" s="112">
        <v>2.1059999999999999</v>
      </c>
      <c r="S395" s="112">
        <v>15</v>
      </c>
      <c r="T395" s="112">
        <v>15</v>
      </c>
      <c r="U395" s="112">
        <v>126.9</v>
      </c>
      <c r="V395" s="112">
        <v>-0.21110000000000001</v>
      </c>
      <c r="W395" s="112">
        <f t="shared" si="27"/>
        <v>-0.21110000000000001</v>
      </c>
      <c r="X395" s="112">
        <v>-0.15959999999999999</v>
      </c>
      <c r="Y395" s="112" t="s">
        <v>50</v>
      </c>
      <c r="Z395" s="112">
        <v>42.08</v>
      </c>
      <c r="AA395" s="112">
        <v>4.9578486170417476E-6</v>
      </c>
      <c r="AB395" s="112">
        <v>0.14199999999999999</v>
      </c>
      <c r="AC395" s="112">
        <v>4.03</v>
      </c>
      <c r="AD395" s="112">
        <v>4.5</v>
      </c>
      <c r="AE395" s="129"/>
      <c r="AF395" s="114"/>
      <c r="AG395" s="117">
        <f t="shared" si="26"/>
        <v>0</v>
      </c>
    </row>
    <row r="396" spans="1:33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5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5.75</v>
      </c>
      <c r="K396" s="112">
        <v>5.75</v>
      </c>
      <c r="L396" s="112">
        <v>7.3079999999999998</v>
      </c>
      <c r="M396" s="112">
        <v>81</v>
      </c>
      <c r="N396" s="112">
        <v>81</v>
      </c>
      <c r="O396" s="112">
        <v>117</v>
      </c>
      <c r="P396" s="112">
        <v>2.1</v>
      </c>
      <c r="Q396" s="112">
        <v>2.1</v>
      </c>
      <c r="R396" s="112">
        <v>2.1059999999999999</v>
      </c>
      <c r="S396" s="112">
        <v>15</v>
      </c>
      <c r="T396" s="112">
        <v>15</v>
      </c>
      <c r="U396" s="112">
        <v>126.9</v>
      </c>
      <c r="V396" s="112">
        <v>-0.21110000000000001</v>
      </c>
      <c r="W396" s="112">
        <f t="shared" si="27"/>
        <v>-0.21110000000000001</v>
      </c>
      <c r="X396" s="112">
        <v>-0.15959999999999999</v>
      </c>
      <c r="Y396" s="112" t="s">
        <v>51</v>
      </c>
      <c r="Z396" s="112">
        <v>44.1</v>
      </c>
      <c r="AA396" s="112">
        <v>4.5187843755253608E-6</v>
      </c>
      <c r="AB396" s="112">
        <v>0.152</v>
      </c>
      <c r="AC396" s="112">
        <v>4.16</v>
      </c>
      <c r="AD396" s="112">
        <v>4.3</v>
      </c>
      <c r="AE396" s="129"/>
      <c r="AF396" s="114"/>
      <c r="AG396" s="117">
        <f t="shared" si="26"/>
        <v>0</v>
      </c>
    </row>
    <row r="397" spans="1:33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5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5.75</v>
      </c>
      <c r="K397" s="112">
        <v>5.75</v>
      </c>
      <c r="L397" s="112">
        <v>7.3079999999999998</v>
      </c>
      <c r="M397" s="112">
        <v>81</v>
      </c>
      <c r="N397" s="112">
        <v>81</v>
      </c>
      <c r="O397" s="112">
        <v>117</v>
      </c>
      <c r="P397" s="112">
        <v>2.1</v>
      </c>
      <c r="Q397" s="112">
        <v>2.1</v>
      </c>
      <c r="R397" s="112">
        <v>2.1059999999999999</v>
      </c>
      <c r="S397" s="112">
        <v>15</v>
      </c>
      <c r="T397" s="112">
        <v>15</v>
      </c>
      <c r="U397" s="112">
        <v>126.9</v>
      </c>
      <c r="V397" s="112">
        <v>-0.21110000000000001</v>
      </c>
      <c r="W397" s="112">
        <f t="shared" si="27"/>
        <v>-0.21110000000000001</v>
      </c>
      <c r="X397" s="112">
        <v>-0.15959999999999999</v>
      </c>
      <c r="Y397" s="112" t="s">
        <v>52</v>
      </c>
      <c r="Z397" s="112">
        <v>58.12</v>
      </c>
      <c r="AA397" s="112">
        <v>2.9135357642312415E-6</v>
      </c>
      <c r="AB397" s="112">
        <v>0.2</v>
      </c>
      <c r="AC397" s="112">
        <v>4.5199999999999996</v>
      </c>
      <c r="AD397" s="112">
        <v>4.5</v>
      </c>
      <c r="AE397" s="122"/>
      <c r="AF397" s="114"/>
      <c r="AG397" s="117">
        <f t="shared" si="26"/>
        <v>0</v>
      </c>
    </row>
    <row r="398" spans="1:33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5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5.75</v>
      </c>
      <c r="K398" s="112">
        <v>5.75</v>
      </c>
      <c r="L398" s="112">
        <v>7.3079999999999998</v>
      </c>
      <c r="M398" s="112">
        <v>81</v>
      </c>
      <c r="N398" s="112">
        <v>81</v>
      </c>
      <c r="O398" s="112">
        <v>117</v>
      </c>
      <c r="P398" s="112">
        <v>2.1</v>
      </c>
      <c r="Q398" s="112">
        <v>2.1</v>
      </c>
      <c r="R398" s="112">
        <v>2.1059999999999999</v>
      </c>
      <c r="S398" s="112">
        <v>15</v>
      </c>
      <c r="T398" s="112">
        <v>15</v>
      </c>
      <c r="U398" s="112">
        <v>126.9</v>
      </c>
      <c r="V398" s="112">
        <v>-0.21110000000000001</v>
      </c>
      <c r="W398" s="112">
        <f t="shared" si="27"/>
        <v>-0.21110000000000001</v>
      </c>
      <c r="X398" s="112">
        <v>-0.15959999999999999</v>
      </c>
      <c r="Y398" s="112" t="s">
        <v>58</v>
      </c>
      <c r="Z398" s="112">
        <v>58.12</v>
      </c>
      <c r="AA398" s="112">
        <v>3.1459786150702568E-6</v>
      </c>
      <c r="AB398" s="112">
        <v>0.183</v>
      </c>
      <c r="AC398" s="112">
        <v>4.8</v>
      </c>
      <c r="AD398" s="112">
        <v>4.42</v>
      </c>
      <c r="AE398" s="122"/>
      <c r="AF398" s="114"/>
      <c r="AG398" s="117">
        <f t="shared" si="26"/>
        <v>0</v>
      </c>
    </row>
    <row r="399" spans="1:33" x14ac:dyDescent="0.25">
      <c r="A399" s="26" t="s">
        <v>92</v>
      </c>
      <c r="B399" s="26"/>
      <c r="C399" s="27">
        <v>3.36</v>
      </c>
      <c r="D399" s="27"/>
      <c r="E399" s="27">
        <f t="shared" si="25"/>
        <v>0</v>
      </c>
      <c r="F399" s="27"/>
      <c r="G399" s="27">
        <v>2.048</v>
      </c>
      <c r="H399" s="27">
        <v>54308</v>
      </c>
      <c r="I399" s="27">
        <v>74</v>
      </c>
      <c r="J399" s="27">
        <v>5.407</v>
      </c>
      <c r="K399" s="27">
        <v>5.407</v>
      </c>
      <c r="L399" s="27">
        <v>5.407</v>
      </c>
      <c r="M399" s="27">
        <v>83</v>
      </c>
      <c r="N399" s="27">
        <v>83</v>
      </c>
      <c r="O399" s="27">
        <v>83</v>
      </c>
      <c r="P399" s="27">
        <v>2.2719999999999998</v>
      </c>
      <c r="Q399" s="27">
        <v>2.2719999999999998</v>
      </c>
      <c r="R399" s="27">
        <v>2.2719999999999998</v>
      </c>
      <c r="S399" s="27">
        <v>16</v>
      </c>
      <c r="T399" s="27">
        <v>16</v>
      </c>
      <c r="U399" s="27">
        <v>16</v>
      </c>
      <c r="V399" s="27">
        <v>-0.25890000000000002</v>
      </c>
      <c r="W399" s="27">
        <v>-0.25890000000000002</v>
      </c>
      <c r="X399" s="27">
        <v>-0.25890000000000002</v>
      </c>
      <c r="Y399" s="27" t="s">
        <v>42</v>
      </c>
      <c r="Z399" s="27">
        <v>4.0019999999999998</v>
      </c>
      <c r="AA399" s="85">
        <v>1.213598928416634E-4</v>
      </c>
      <c r="AB399" s="27">
        <v>-0.39</v>
      </c>
      <c r="AC399" s="27">
        <v>2.66</v>
      </c>
      <c r="AD399" s="27">
        <v>2.6</v>
      </c>
      <c r="AE399" s="118"/>
      <c r="AF399" s="28"/>
      <c r="AG399" s="29">
        <f t="shared" si="26"/>
        <v>0</v>
      </c>
    </row>
    <row r="400" spans="1:33" x14ac:dyDescent="0.25">
      <c r="A400" s="26" t="s">
        <v>92</v>
      </c>
      <c r="B400" s="26"/>
      <c r="C400" s="27">
        <v>3.36</v>
      </c>
      <c r="D400" s="27"/>
      <c r="E400" s="27">
        <f t="shared" si="25"/>
        <v>0</v>
      </c>
      <c r="F400" s="27"/>
      <c r="G400" s="27">
        <v>2.048</v>
      </c>
      <c r="H400" s="27">
        <v>54308</v>
      </c>
      <c r="I400" s="27">
        <v>74</v>
      </c>
      <c r="J400" s="27">
        <v>5.407</v>
      </c>
      <c r="K400" s="27">
        <v>5.407</v>
      </c>
      <c r="L400" s="27">
        <v>5.407</v>
      </c>
      <c r="M400" s="27">
        <v>83</v>
      </c>
      <c r="N400" s="27">
        <v>83</v>
      </c>
      <c r="O400" s="27">
        <v>83</v>
      </c>
      <c r="P400" s="27">
        <v>2.2719999999999998</v>
      </c>
      <c r="Q400" s="27">
        <v>2.2719999999999998</v>
      </c>
      <c r="R400" s="27">
        <v>2.2719999999999998</v>
      </c>
      <c r="S400" s="27">
        <v>16</v>
      </c>
      <c r="T400" s="27">
        <v>16</v>
      </c>
      <c r="U400" s="27">
        <v>16</v>
      </c>
      <c r="V400" s="27">
        <v>-0.25890000000000002</v>
      </c>
      <c r="W400" s="27">
        <v>-0.25890000000000002</v>
      </c>
      <c r="X400" s="27">
        <v>-0.25890000000000002</v>
      </c>
      <c r="Y400" s="27" t="s">
        <v>43</v>
      </c>
      <c r="Z400" s="27">
        <v>2.0099999999999998</v>
      </c>
      <c r="AA400" s="85">
        <v>1.0828692705685033E-4</v>
      </c>
      <c r="AB400" s="27">
        <v>-0.217</v>
      </c>
      <c r="AC400" s="27">
        <v>3.13</v>
      </c>
      <c r="AD400" s="27">
        <v>2.89</v>
      </c>
      <c r="AE400" s="118"/>
      <c r="AF400" s="28"/>
      <c r="AG400" s="29">
        <f t="shared" si="26"/>
        <v>0</v>
      </c>
    </row>
    <row r="401" spans="1:33" x14ac:dyDescent="0.25">
      <c r="A401" s="26" t="s">
        <v>92</v>
      </c>
      <c r="B401" s="26"/>
      <c r="C401" s="27">
        <v>3.36</v>
      </c>
      <c r="D401" s="27"/>
      <c r="E401" s="27">
        <f t="shared" si="25"/>
        <v>0</v>
      </c>
      <c r="F401" s="27"/>
      <c r="G401" s="27">
        <v>2.048</v>
      </c>
      <c r="H401" s="27">
        <v>54308</v>
      </c>
      <c r="I401" s="27">
        <v>74</v>
      </c>
      <c r="J401" s="27">
        <v>5.407</v>
      </c>
      <c r="K401" s="27">
        <v>5.407</v>
      </c>
      <c r="L401" s="27">
        <v>5.407</v>
      </c>
      <c r="M401" s="27">
        <v>83</v>
      </c>
      <c r="N401" s="27">
        <v>83</v>
      </c>
      <c r="O401" s="27">
        <v>83</v>
      </c>
      <c r="P401" s="27">
        <v>2.2719999999999998</v>
      </c>
      <c r="Q401" s="27">
        <v>2.2719999999999998</v>
      </c>
      <c r="R401" s="27">
        <v>2.2719999999999998</v>
      </c>
      <c r="S401" s="27">
        <v>16</v>
      </c>
      <c r="T401" s="27">
        <v>16</v>
      </c>
      <c r="U401" s="27">
        <v>16</v>
      </c>
      <c r="V401" s="27">
        <v>-0.25890000000000002</v>
      </c>
      <c r="W401" s="27">
        <v>-0.25890000000000002</v>
      </c>
      <c r="X401" s="27">
        <v>-0.25890000000000002</v>
      </c>
      <c r="Y401" s="27" t="s">
        <v>44</v>
      </c>
      <c r="Z401" s="27">
        <v>31.998999999999999</v>
      </c>
      <c r="AA401" s="85">
        <v>1.5402755908922099E-5</v>
      </c>
      <c r="AB401" s="27">
        <v>2.1999999999999999E-2</v>
      </c>
      <c r="AC401" s="27">
        <v>2.94</v>
      </c>
      <c r="AD401" s="27">
        <v>3.46</v>
      </c>
      <c r="AE401" s="118"/>
      <c r="AF401" s="28"/>
      <c r="AG401" s="29">
        <f t="shared" si="26"/>
        <v>0</v>
      </c>
    </row>
    <row r="402" spans="1:33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25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5.407</v>
      </c>
      <c r="K402" s="27">
        <v>5.407</v>
      </c>
      <c r="L402" s="27">
        <v>5.407</v>
      </c>
      <c r="M402" s="27">
        <v>83</v>
      </c>
      <c r="N402" s="27">
        <v>83</v>
      </c>
      <c r="O402" s="27">
        <v>83</v>
      </c>
      <c r="P402" s="27">
        <v>2.2719999999999998</v>
      </c>
      <c r="Q402" s="27">
        <v>2.2719999999999998</v>
      </c>
      <c r="R402" s="27">
        <v>2.2719999999999998</v>
      </c>
      <c r="S402" s="27">
        <v>16</v>
      </c>
      <c r="T402" s="27">
        <v>16</v>
      </c>
      <c r="U402" s="27">
        <v>16</v>
      </c>
      <c r="V402" s="27">
        <v>-0.25890000000000002</v>
      </c>
      <c r="W402" s="27">
        <v>-0.25890000000000002</v>
      </c>
      <c r="X402" s="27">
        <v>-0.25890000000000002</v>
      </c>
      <c r="Y402" s="27" t="s">
        <v>45</v>
      </c>
      <c r="Z402" s="27">
        <v>44.01</v>
      </c>
      <c r="AA402" s="85">
        <v>8.9625087063364713E-6</v>
      </c>
      <c r="AB402" s="27">
        <v>0.22500000000000001</v>
      </c>
      <c r="AC402" s="27">
        <v>3.24</v>
      </c>
      <c r="AD402" s="27">
        <v>3.3</v>
      </c>
      <c r="AE402" s="118">
        <v>2.0000000000000001E-9</v>
      </c>
      <c r="AF402" s="28"/>
      <c r="AG402" s="29">
        <f t="shared" si="26"/>
        <v>0</v>
      </c>
    </row>
    <row r="403" spans="1:33" x14ac:dyDescent="0.25">
      <c r="A403" s="26" t="s">
        <v>92</v>
      </c>
      <c r="B403" s="26"/>
      <c r="C403" s="27">
        <v>3.36</v>
      </c>
      <c r="D403" s="27"/>
      <c r="E403" s="27">
        <f t="shared" si="25"/>
        <v>0</v>
      </c>
      <c r="F403" s="27"/>
      <c r="G403" s="27">
        <v>2.048</v>
      </c>
      <c r="H403" s="27">
        <v>54308</v>
      </c>
      <c r="I403" s="27">
        <v>74</v>
      </c>
      <c r="J403" s="27">
        <v>5.407</v>
      </c>
      <c r="K403" s="27">
        <v>5.407</v>
      </c>
      <c r="L403" s="27">
        <v>5.407</v>
      </c>
      <c r="M403" s="27">
        <v>83</v>
      </c>
      <c r="N403" s="27">
        <v>83</v>
      </c>
      <c r="O403" s="27">
        <v>83</v>
      </c>
      <c r="P403" s="27">
        <v>2.2719999999999998</v>
      </c>
      <c r="Q403" s="27">
        <v>2.2719999999999998</v>
      </c>
      <c r="R403" s="27">
        <v>2.2719999999999998</v>
      </c>
      <c r="S403" s="27">
        <v>16</v>
      </c>
      <c r="T403" s="27">
        <v>16</v>
      </c>
      <c r="U403" s="27">
        <v>16</v>
      </c>
      <c r="V403" s="27">
        <v>-0.25890000000000002</v>
      </c>
      <c r="W403" s="27">
        <v>-0.25890000000000002</v>
      </c>
      <c r="X403" s="27">
        <v>-0.25890000000000002</v>
      </c>
      <c r="Y403" s="27" t="s">
        <v>46</v>
      </c>
      <c r="Z403" s="27">
        <v>28</v>
      </c>
      <c r="AA403" s="85">
        <v>1.4859953853764374E-5</v>
      </c>
      <c r="AB403" s="27">
        <v>3.6999999999999998E-2</v>
      </c>
      <c r="AC403" s="27">
        <v>3.13</v>
      </c>
      <c r="AD403" s="27">
        <v>3.64</v>
      </c>
      <c r="AE403" s="126"/>
      <c r="AF403" s="28"/>
      <c r="AG403" s="29">
        <f t="shared" si="26"/>
        <v>0</v>
      </c>
    </row>
    <row r="404" spans="1:33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25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5.407</v>
      </c>
      <c r="K404" s="27">
        <v>5.407</v>
      </c>
      <c r="L404" s="27">
        <v>5.407</v>
      </c>
      <c r="M404" s="27">
        <v>83</v>
      </c>
      <c r="N404" s="27">
        <v>83</v>
      </c>
      <c r="O404" s="27">
        <v>83</v>
      </c>
      <c r="P404" s="27">
        <v>2.2719999999999998</v>
      </c>
      <c r="Q404" s="27">
        <v>2.2719999999999998</v>
      </c>
      <c r="R404" s="27">
        <v>2.2719999999999998</v>
      </c>
      <c r="S404" s="27">
        <v>16</v>
      </c>
      <c r="T404" s="27">
        <v>16</v>
      </c>
      <c r="U404" s="27">
        <v>16</v>
      </c>
      <c r="V404" s="27">
        <v>-0.25890000000000002</v>
      </c>
      <c r="W404" s="27">
        <v>-0.25890000000000002</v>
      </c>
      <c r="X404" s="27">
        <v>-0.25890000000000002</v>
      </c>
      <c r="Y404" s="27" t="s">
        <v>47</v>
      </c>
      <c r="Z404" s="27">
        <v>16.04</v>
      </c>
      <c r="AA404" s="85">
        <v>1.6328551327402565E-5</v>
      </c>
      <c r="AB404" s="27">
        <v>1.0999999999999999E-2</v>
      </c>
      <c r="AC404" s="27">
        <v>3.25</v>
      </c>
      <c r="AD404" s="27">
        <v>3.8</v>
      </c>
      <c r="AE404" s="126">
        <v>2.4399999999999998E-10</v>
      </c>
      <c r="AF404" s="28"/>
      <c r="AG404" s="29">
        <f t="shared" si="26"/>
        <v>0</v>
      </c>
    </row>
    <row r="405" spans="1:33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25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5.407</v>
      </c>
      <c r="K405" s="27">
        <v>5.407</v>
      </c>
      <c r="L405" s="27">
        <v>5.407</v>
      </c>
      <c r="M405" s="27">
        <v>83</v>
      </c>
      <c r="N405" s="27">
        <v>83</v>
      </c>
      <c r="O405" s="27">
        <v>83</v>
      </c>
      <c r="P405" s="27">
        <v>2.2719999999999998</v>
      </c>
      <c r="Q405" s="27">
        <v>2.2719999999999998</v>
      </c>
      <c r="R405" s="27">
        <v>2.2719999999999998</v>
      </c>
      <c r="S405" s="27">
        <v>16</v>
      </c>
      <c r="T405" s="27">
        <v>16</v>
      </c>
      <c r="U405" s="27">
        <v>16</v>
      </c>
      <c r="V405" s="27">
        <v>-0.25890000000000002</v>
      </c>
      <c r="W405" s="27">
        <v>-0.25890000000000002</v>
      </c>
      <c r="X405" s="27">
        <v>-0.25890000000000002</v>
      </c>
      <c r="Y405" s="27" t="s">
        <v>48</v>
      </c>
      <c r="Z405" s="27">
        <v>28.05</v>
      </c>
      <c r="AA405" s="27">
        <v>8.597859657763983E-6</v>
      </c>
      <c r="AB405" s="27">
        <v>8.6999999999999994E-2</v>
      </c>
      <c r="AC405" s="27">
        <v>3.59</v>
      </c>
      <c r="AD405" s="27">
        <v>3.9</v>
      </c>
      <c r="AE405" s="126">
        <v>3.9999999999999998E-11</v>
      </c>
      <c r="AF405" s="28"/>
      <c r="AG405" s="30">
        <f t="shared" si="26"/>
        <v>0</v>
      </c>
    </row>
    <row r="406" spans="1:33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25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5.407</v>
      </c>
      <c r="K406" s="27">
        <v>5.407</v>
      </c>
      <c r="L406" s="27">
        <v>5.407</v>
      </c>
      <c r="M406" s="27">
        <v>83</v>
      </c>
      <c r="N406" s="27">
        <v>83</v>
      </c>
      <c r="O406" s="27">
        <v>83</v>
      </c>
      <c r="P406" s="27">
        <v>2.2719999999999998</v>
      </c>
      <c r="Q406" s="27">
        <v>2.2719999999999998</v>
      </c>
      <c r="R406" s="27">
        <v>2.2719999999999998</v>
      </c>
      <c r="S406" s="27">
        <v>16</v>
      </c>
      <c r="T406" s="27">
        <v>16</v>
      </c>
      <c r="U406" s="27">
        <v>16</v>
      </c>
      <c r="V406" s="27">
        <v>-0.25890000000000002</v>
      </c>
      <c r="W406" s="27">
        <v>-0.25890000000000002</v>
      </c>
      <c r="X406" s="27">
        <v>-0.25890000000000002</v>
      </c>
      <c r="Y406" s="27" t="s">
        <v>49</v>
      </c>
      <c r="Z406" s="27">
        <v>30.07</v>
      </c>
      <c r="AA406" s="27">
        <v>7.4674534117532306E-6</v>
      </c>
      <c r="AB406" s="27">
        <v>9.9000000000000005E-2</v>
      </c>
      <c r="AC406" s="27">
        <v>3.72</v>
      </c>
      <c r="AD406" s="27">
        <v>4</v>
      </c>
      <c r="AE406" s="126">
        <v>3.2200000000000003E-11</v>
      </c>
      <c r="AF406" s="28"/>
      <c r="AG406" s="30">
        <f t="shared" si="26"/>
        <v>0</v>
      </c>
    </row>
    <row r="407" spans="1:33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25"/>
        <v>1.0625</v>
      </c>
      <c r="F407" s="27"/>
      <c r="G407" s="27">
        <v>2.048</v>
      </c>
      <c r="H407" s="27">
        <v>54308</v>
      </c>
      <c r="I407" s="27">
        <v>74</v>
      </c>
      <c r="J407" s="27">
        <v>5.407</v>
      </c>
      <c r="K407" s="27">
        <v>5.407</v>
      </c>
      <c r="L407" s="27">
        <v>5.407</v>
      </c>
      <c r="M407" s="27">
        <v>83</v>
      </c>
      <c r="N407" s="27">
        <v>83</v>
      </c>
      <c r="O407" s="27">
        <v>83</v>
      </c>
      <c r="P407" s="27">
        <v>2.2719999999999998</v>
      </c>
      <c r="Q407" s="27">
        <v>2.2719999999999998</v>
      </c>
      <c r="R407" s="27">
        <v>2.2719999999999998</v>
      </c>
      <c r="S407" s="27">
        <v>16</v>
      </c>
      <c r="T407" s="27">
        <v>16</v>
      </c>
      <c r="U407" s="27">
        <v>16</v>
      </c>
      <c r="V407" s="27">
        <v>-0.25890000000000002</v>
      </c>
      <c r="W407" s="27">
        <v>-0.25890000000000002</v>
      </c>
      <c r="X407" s="27">
        <v>-0.25890000000000002</v>
      </c>
      <c r="Y407" s="27" t="s">
        <v>50</v>
      </c>
      <c r="Z407" s="27">
        <v>42.08</v>
      </c>
      <c r="AA407" s="27">
        <v>4.9578486170417476E-6</v>
      </c>
      <c r="AB407" s="27">
        <v>0.14199999999999999</v>
      </c>
      <c r="AC407" s="27">
        <v>4.03</v>
      </c>
      <c r="AD407" s="27">
        <v>4.5</v>
      </c>
      <c r="AE407" s="126">
        <v>8.2699999999999993E-12</v>
      </c>
      <c r="AF407" s="28"/>
      <c r="AG407" s="30">
        <f t="shared" si="26"/>
        <v>0</v>
      </c>
    </row>
    <row r="408" spans="1:33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25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5.407</v>
      </c>
      <c r="K408" s="27">
        <v>5.407</v>
      </c>
      <c r="L408" s="27">
        <v>5.407</v>
      </c>
      <c r="M408" s="27">
        <v>83</v>
      </c>
      <c r="N408" s="27">
        <v>83</v>
      </c>
      <c r="O408" s="27">
        <v>83</v>
      </c>
      <c r="P408" s="27">
        <v>2.2719999999999998</v>
      </c>
      <c r="Q408" s="27">
        <v>2.2719999999999998</v>
      </c>
      <c r="R408" s="27">
        <v>2.2719999999999998</v>
      </c>
      <c r="S408" s="27">
        <v>16</v>
      </c>
      <c r="T408" s="27">
        <v>16</v>
      </c>
      <c r="U408" s="27">
        <v>16</v>
      </c>
      <c r="V408" s="27">
        <v>-0.25890000000000002</v>
      </c>
      <c r="W408" s="27">
        <v>-0.25890000000000002</v>
      </c>
      <c r="X408" s="27">
        <v>-0.25890000000000002</v>
      </c>
      <c r="Y408" s="27" t="s">
        <v>51</v>
      </c>
      <c r="Z408" s="27">
        <v>44.1</v>
      </c>
      <c r="AA408" s="27">
        <v>4.5187843755253608E-6</v>
      </c>
      <c r="AB408" s="27">
        <v>0.152</v>
      </c>
      <c r="AC408" s="27">
        <v>4.16</v>
      </c>
      <c r="AD408" s="27">
        <v>4.3</v>
      </c>
      <c r="AE408" s="126">
        <v>1.95E-13</v>
      </c>
      <c r="AF408" s="28"/>
      <c r="AG408" s="30">
        <f t="shared" si="26"/>
        <v>0</v>
      </c>
    </row>
    <row r="409" spans="1:33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25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5.407</v>
      </c>
      <c r="K409" s="27">
        <v>5.407</v>
      </c>
      <c r="L409" s="27">
        <v>5.407</v>
      </c>
      <c r="M409" s="27">
        <v>83</v>
      </c>
      <c r="N409" s="27">
        <v>83</v>
      </c>
      <c r="O409" s="27">
        <v>83</v>
      </c>
      <c r="P409" s="27">
        <v>2.2719999999999998</v>
      </c>
      <c r="Q409" s="27">
        <v>2.2719999999999998</v>
      </c>
      <c r="R409" s="27">
        <v>2.2719999999999998</v>
      </c>
      <c r="S409" s="27">
        <v>16</v>
      </c>
      <c r="T409" s="27">
        <v>16</v>
      </c>
      <c r="U409" s="27">
        <v>16</v>
      </c>
      <c r="V409" s="27">
        <v>-0.25890000000000002</v>
      </c>
      <c r="W409" s="27">
        <v>-0.25890000000000002</v>
      </c>
      <c r="X409" s="27">
        <v>-0.25890000000000002</v>
      </c>
      <c r="Y409" s="27" t="s">
        <v>52</v>
      </c>
      <c r="Z409" s="27">
        <v>58.12</v>
      </c>
      <c r="AA409" s="27">
        <v>2.9135357642312415E-6</v>
      </c>
      <c r="AB409" s="27">
        <v>0.2</v>
      </c>
      <c r="AC409" s="27">
        <v>4.5199999999999996</v>
      </c>
      <c r="AD409" s="27">
        <v>4.5</v>
      </c>
      <c r="AE409" s="118">
        <v>1.7000000000000001E-13</v>
      </c>
      <c r="AF409" s="28"/>
      <c r="AG409" s="30">
        <f t="shared" si="26"/>
        <v>0</v>
      </c>
    </row>
    <row r="410" spans="1:33" x14ac:dyDescent="0.25">
      <c r="A410" s="26" t="s">
        <v>92</v>
      </c>
      <c r="B410" s="26"/>
      <c r="C410" s="27">
        <v>3.36</v>
      </c>
      <c r="D410" s="27"/>
      <c r="E410" s="27">
        <f t="shared" si="25"/>
        <v>0</v>
      </c>
      <c r="F410" s="27"/>
      <c r="G410" s="27">
        <v>2.048</v>
      </c>
      <c r="H410" s="27">
        <v>54308</v>
      </c>
      <c r="I410" s="27">
        <v>74</v>
      </c>
      <c r="J410" s="27">
        <v>5.407</v>
      </c>
      <c r="K410" s="27">
        <v>5.407</v>
      </c>
      <c r="L410" s="27">
        <v>5.407</v>
      </c>
      <c r="M410" s="27">
        <v>83</v>
      </c>
      <c r="N410" s="27">
        <v>83</v>
      </c>
      <c r="O410" s="27">
        <v>83</v>
      </c>
      <c r="P410" s="27">
        <v>2.2719999999999998</v>
      </c>
      <c r="Q410" s="27">
        <v>2.2719999999999998</v>
      </c>
      <c r="R410" s="27">
        <v>2.2719999999999998</v>
      </c>
      <c r="S410" s="27">
        <v>16</v>
      </c>
      <c r="T410" s="27">
        <v>16</v>
      </c>
      <c r="U410" s="27">
        <v>16</v>
      </c>
      <c r="V410" s="27">
        <v>-0.25890000000000002</v>
      </c>
      <c r="W410" s="27">
        <v>-0.25890000000000002</v>
      </c>
      <c r="X410" s="27">
        <v>-0.25890000000000002</v>
      </c>
      <c r="Y410" s="27" t="s">
        <v>58</v>
      </c>
      <c r="Z410" s="27">
        <v>58.12</v>
      </c>
      <c r="AA410" s="27">
        <v>3.1459786150702568E-6</v>
      </c>
      <c r="AB410" s="27">
        <v>0.183</v>
      </c>
      <c r="AC410" s="27">
        <v>4.8</v>
      </c>
      <c r="AD410" s="27">
        <v>4.42</v>
      </c>
      <c r="AE410" s="118"/>
      <c r="AF410" s="28"/>
      <c r="AG410" s="30"/>
    </row>
    <row r="411" spans="1:33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25"/>
        <v>0</v>
      </c>
      <c r="F411" s="112"/>
      <c r="G411" s="112">
        <v>1.748</v>
      </c>
      <c r="H411" s="112">
        <v>60835</v>
      </c>
      <c r="I411" s="112">
        <v>41</v>
      </c>
      <c r="J411" s="112">
        <v>5.407</v>
      </c>
      <c r="K411" s="112">
        <v>5.407</v>
      </c>
      <c r="L411" s="112">
        <v>5.407</v>
      </c>
      <c r="M411" s="112">
        <v>83</v>
      </c>
      <c r="N411" s="112">
        <v>83</v>
      </c>
      <c r="O411" s="112">
        <v>83</v>
      </c>
      <c r="P411" s="112">
        <v>2.2719999999999998</v>
      </c>
      <c r="Q411" s="112">
        <v>2.2719999999999998</v>
      </c>
      <c r="R411" s="112">
        <v>2.2719999999999998</v>
      </c>
      <c r="S411" s="112">
        <v>16</v>
      </c>
      <c r="T411" s="112">
        <v>16</v>
      </c>
      <c r="U411" s="112">
        <v>16</v>
      </c>
      <c r="V411" s="112">
        <v>-0.2611</v>
      </c>
      <c r="W411" s="112">
        <v>-0.2611</v>
      </c>
      <c r="X411" s="112">
        <v>-0.2611</v>
      </c>
      <c r="Y411" s="112" t="s">
        <v>42</v>
      </c>
      <c r="Z411" s="112">
        <v>4.0019999999999998</v>
      </c>
      <c r="AA411" s="113">
        <v>1.213598928416634E-4</v>
      </c>
      <c r="AB411" s="112">
        <v>-0.39</v>
      </c>
      <c r="AC411" s="112">
        <v>2.66</v>
      </c>
      <c r="AD411" s="112">
        <v>2.6</v>
      </c>
      <c r="AE411" s="122"/>
      <c r="AF411" s="114"/>
      <c r="AG411" s="115">
        <f t="shared" ref="AG411:AG433" si="28">AE411*10000*(AF411)*10000000000</f>
        <v>0</v>
      </c>
    </row>
    <row r="412" spans="1:33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25"/>
        <v>0</v>
      </c>
      <c r="F412" s="112"/>
      <c r="G412" s="112">
        <v>1.748</v>
      </c>
      <c r="H412" s="112">
        <v>60835</v>
      </c>
      <c r="I412" s="112">
        <v>41</v>
      </c>
      <c r="J412" s="112">
        <v>5.407</v>
      </c>
      <c r="K412" s="112">
        <v>5.407</v>
      </c>
      <c r="L412" s="112">
        <v>5.407</v>
      </c>
      <c r="M412" s="112">
        <v>83</v>
      </c>
      <c r="N412" s="112">
        <v>83</v>
      </c>
      <c r="O412" s="112">
        <v>83</v>
      </c>
      <c r="P412" s="112">
        <v>2.2719999999999998</v>
      </c>
      <c r="Q412" s="112">
        <v>2.2719999999999998</v>
      </c>
      <c r="R412" s="112">
        <v>2.2719999999999998</v>
      </c>
      <c r="S412" s="112">
        <v>16</v>
      </c>
      <c r="T412" s="112">
        <v>16</v>
      </c>
      <c r="U412" s="112">
        <v>16</v>
      </c>
      <c r="V412" s="112">
        <v>-0.2611</v>
      </c>
      <c r="W412" s="112">
        <v>-0.2611</v>
      </c>
      <c r="X412" s="112">
        <v>-0.2611</v>
      </c>
      <c r="Y412" s="112" t="s">
        <v>43</v>
      </c>
      <c r="Z412" s="112">
        <v>2.0099999999999998</v>
      </c>
      <c r="AA412" s="113">
        <v>1.0828692705685033E-4</v>
      </c>
      <c r="AB412" s="112">
        <v>-0.217</v>
      </c>
      <c r="AC412" s="112">
        <v>3.13</v>
      </c>
      <c r="AD412" s="112">
        <v>2.89</v>
      </c>
      <c r="AE412" s="122"/>
      <c r="AF412" s="114"/>
      <c r="AG412" s="115">
        <f t="shared" si="28"/>
        <v>0</v>
      </c>
    </row>
    <row r="413" spans="1:33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25"/>
        <v>0</v>
      </c>
      <c r="F413" s="112"/>
      <c r="G413" s="112">
        <v>1.748</v>
      </c>
      <c r="H413" s="112">
        <v>60835</v>
      </c>
      <c r="I413" s="112">
        <v>41</v>
      </c>
      <c r="J413" s="112">
        <v>5.407</v>
      </c>
      <c r="K413" s="112">
        <v>5.407</v>
      </c>
      <c r="L413" s="112">
        <v>5.407</v>
      </c>
      <c r="M413" s="112">
        <v>83</v>
      </c>
      <c r="N413" s="112">
        <v>83</v>
      </c>
      <c r="O413" s="112">
        <v>83</v>
      </c>
      <c r="P413" s="112">
        <v>2.2719999999999998</v>
      </c>
      <c r="Q413" s="112">
        <v>2.2719999999999998</v>
      </c>
      <c r="R413" s="112">
        <v>2.2719999999999998</v>
      </c>
      <c r="S413" s="112">
        <v>16</v>
      </c>
      <c r="T413" s="112">
        <v>16</v>
      </c>
      <c r="U413" s="112">
        <v>16</v>
      </c>
      <c r="V413" s="112">
        <v>-0.2611</v>
      </c>
      <c r="W413" s="112">
        <v>-0.2611</v>
      </c>
      <c r="X413" s="112">
        <v>-0.2611</v>
      </c>
      <c r="Y413" s="112" t="s">
        <v>44</v>
      </c>
      <c r="Z413" s="112">
        <v>31.998999999999999</v>
      </c>
      <c r="AA413" s="113">
        <v>1.5402755908922099E-5</v>
      </c>
      <c r="AB413" s="112">
        <v>2.1999999999999999E-2</v>
      </c>
      <c r="AC413" s="112">
        <v>2.94</v>
      </c>
      <c r="AD413" s="112">
        <v>3.46</v>
      </c>
      <c r="AE413" s="122"/>
      <c r="AF413" s="114"/>
      <c r="AG413" s="115">
        <f t="shared" si="28"/>
        <v>0</v>
      </c>
    </row>
    <row r="414" spans="1:33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25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5.407</v>
      </c>
      <c r="K414" s="112">
        <v>5.407</v>
      </c>
      <c r="L414" s="112">
        <v>5.407</v>
      </c>
      <c r="M414" s="112">
        <v>83</v>
      </c>
      <c r="N414" s="112">
        <v>83</v>
      </c>
      <c r="O414" s="112">
        <v>83</v>
      </c>
      <c r="P414" s="112">
        <v>2.2719999999999998</v>
      </c>
      <c r="Q414" s="112">
        <v>2.2719999999999998</v>
      </c>
      <c r="R414" s="112">
        <v>2.2719999999999998</v>
      </c>
      <c r="S414" s="112">
        <v>16</v>
      </c>
      <c r="T414" s="112">
        <v>16</v>
      </c>
      <c r="U414" s="112">
        <v>16</v>
      </c>
      <c r="V414" s="112">
        <v>-0.2611</v>
      </c>
      <c r="W414" s="112">
        <v>-0.2611</v>
      </c>
      <c r="X414" s="112">
        <v>-0.2611</v>
      </c>
      <c r="Y414" s="112" t="s">
        <v>45</v>
      </c>
      <c r="Z414" s="112">
        <v>44.01</v>
      </c>
      <c r="AA414" s="113">
        <v>8.9625087063364713E-6</v>
      </c>
      <c r="AB414" s="112">
        <v>0.22500000000000001</v>
      </c>
      <c r="AC414" s="112">
        <v>3.24</v>
      </c>
      <c r="AD414" s="112">
        <v>3.3</v>
      </c>
      <c r="AE414" s="122">
        <v>1E-10</v>
      </c>
      <c r="AF414" s="114"/>
      <c r="AG414" s="115">
        <f t="shared" si="28"/>
        <v>0</v>
      </c>
    </row>
    <row r="415" spans="1:33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25"/>
        <v>0</v>
      </c>
      <c r="F415" s="112"/>
      <c r="G415" s="112">
        <v>1.748</v>
      </c>
      <c r="H415" s="112">
        <v>60835</v>
      </c>
      <c r="I415" s="112">
        <v>41</v>
      </c>
      <c r="J415" s="112">
        <v>5.407</v>
      </c>
      <c r="K415" s="112">
        <v>5.407</v>
      </c>
      <c r="L415" s="112">
        <v>5.407</v>
      </c>
      <c r="M415" s="112">
        <v>83</v>
      </c>
      <c r="N415" s="112">
        <v>83</v>
      </c>
      <c r="O415" s="112">
        <v>83</v>
      </c>
      <c r="P415" s="112">
        <v>2.2719999999999998</v>
      </c>
      <c r="Q415" s="112">
        <v>2.2719999999999998</v>
      </c>
      <c r="R415" s="112">
        <v>2.2719999999999998</v>
      </c>
      <c r="S415" s="112">
        <v>16</v>
      </c>
      <c r="T415" s="112">
        <v>16</v>
      </c>
      <c r="U415" s="112">
        <v>16</v>
      </c>
      <c r="V415" s="112">
        <v>-0.2611</v>
      </c>
      <c r="W415" s="112">
        <v>-0.2611</v>
      </c>
      <c r="X415" s="112">
        <v>-0.2611</v>
      </c>
      <c r="Y415" s="112" t="s">
        <v>46</v>
      </c>
      <c r="Z415" s="112">
        <v>28</v>
      </c>
      <c r="AA415" s="113">
        <v>1.4859953853764374E-5</v>
      </c>
      <c r="AB415" s="112">
        <v>3.6999999999999998E-2</v>
      </c>
      <c r="AC415" s="112">
        <v>3.13</v>
      </c>
      <c r="AD415" s="112">
        <v>3.64</v>
      </c>
      <c r="AE415" s="129"/>
      <c r="AF415" s="114"/>
      <c r="AG415" s="115">
        <f t="shared" si="28"/>
        <v>0</v>
      </c>
    </row>
    <row r="416" spans="1:33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25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5.407</v>
      </c>
      <c r="K416" s="112">
        <v>5.407</v>
      </c>
      <c r="L416" s="112">
        <v>5.407</v>
      </c>
      <c r="M416" s="112">
        <v>83</v>
      </c>
      <c r="N416" s="112">
        <v>83</v>
      </c>
      <c r="O416" s="112">
        <v>83</v>
      </c>
      <c r="P416" s="112">
        <v>2.2719999999999998</v>
      </c>
      <c r="Q416" s="112">
        <v>2.2719999999999998</v>
      </c>
      <c r="R416" s="112">
        <v>2.2719999999999998</v>
      </c>
      <c r="S416" s="112">
        <v>16</v>
      </c>
      <c r="T416" s="112">
        <v>16</v>
      </c>
      <c r="U416" s="112">
        <v>16</v>
      </c>
      <c r="V416" s="112">
        <v>-0.2611</v>
      </c>
      <c r="W416" s="112">
        <v>-0.2611</v>
      </c>
      <c r="X416" s="112">
        <v>-0.2611</v>
      </c>
      <c r="Y416" s="112" t="s">
        <v>47</v>
      </c>
      <c r="Z416" s="112">
        <v>16.04</v>
      </c>
      <c r="AA416" s="113">
        <v>1.6328551327402565E-5</v>
      </c>
      <c r="AB416" s="112">
        <v>1.0999999999999999E-2</v>
      </c>
      <c r="AC416" s="112">
        <v>3.25</v>
      </c>
      <c r="AD416" s="112">
        <v>3.8</v>
      </c>
      <c r="AE416" s="129">
        <v>2.5500000000000002E-13</v>
      </c>
      <c r="AF416" s="114"/>
      <c r="AG416" s="115">
        <f t="shared" si="28"/>
        <v>0</v>
      </c>
    </row>
    <row r="417" spans="1:33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25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5.407</v>
      </c>
      <c r="K417" s="112">
        <v>5.407</v>
      </c>
      <c r="L417" s="112">
        <v>5.407</v>
      </c>
      <c r="M417" s="112">
        <v>83</v>
      </c>
      <c r="N417" s="112">
        <v>83</v>
      </c>
      <c r="O417" s="112">
        <v>83</v>
      </c>
      <c r="P417" s="112">
        <v>2.2719999999999998</v>
      </c>
      <c r="Q417" s="112">
        <v>2.2719999999999998</v>
      </c>
      <c r="R417" s="112">
        <v>2.2719999999999998</v>
      </c>
      <c r="S417" s="112">
        <v>16</v>
      </c>
      <c r="T417" s="112">
        <v>16</v>
      </c>
      <c r="U417" s="112">
        <v>16</v>
      </c>
      <c r="V417" s="112">
        <v>-0.2611</v>
      </c>
      <c r="W417" s="112">
        <v>-0.2611</v>
      </c>
      <c r="X417" s="112">
        <v>-0.2611</v>
      </c>
      <c r="Y417" s="112" t="s">
        <v>48</v>
      </c>
      <c r="Z417" s="112">
        <v>28.05</v>
      </c>
      <c r="AA417" s="112">
        <v>8.597859657763983E-6</v>
      </c>
      <c r="AB417" s="112">
        <v>8.6999999999999994E-2</v>
      </c>
      <c r="AC417" s="112">
        <v>3.59</v>
      </c>
      <c r="AD417" s="112">
        <v>3.9</v>
      </c>
      <c r="AE417" s="129">
        <v>2.68E-14</v>
      </c>
      <c r="AF417" s="114"/>
      <c r="AG417" s="117">
        <f t="shared" si="28"/>
        <v>0</v>
      </c>
    </row>
    <row r="418" spans="1:33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25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5.407</v>
      </c>
      <c r="K418" s="112">
        <v>5.407</v>
      </c>
      <c r="L418" s="112">
        <v>5.407</v>
      </c>
      <c r="M418" s="112">
        <v>83</v>
      </c>
      <c r="N418" s="112">
        <v>83</v>
      </c>
      <c r="O418" s="112">
        <v>83</v>
      </c>
      <c r="P418" s="112">
        <v>2.2719999999999998</v>
      </c>
      <c r="Q418" s="112">
        <v>2.2719999999999998</v>
      </c>
      <c r="R418" s="112">
        <v>2.2719999999999998</v>
      </c>
      <c r="S418" s="112">
        <v>16</v>
      </c>
      <c r="T418" s="112">
        <v>16</v>
      </c>
      <c r="U418" s="112">
        <v>16</v>
      </c>
      <c r="V418" s="112">
        <v>-0.2611</v>
      </c>
      <c r="W418" s="112">
        <v>-0.2611</v>
      </c>
      <c r="X418" s="112">
        <v>-0.2611</v>
      </c>
      <c r="Y418" s="112" t="s">
        <v>49</v>
      </c>
      <c r="Z418" s="112">
        <v>30.07</v>
      </c>
      <c r="AA418" s="112">
        <v>7.4674534117532306E-6</v>
      </c>
      <c r="AB418" s="112">
        <v>9.9000000000000005E-2</v>
      </c>
      <c r="AC418" s="112">
        <v>3.72</v>
      </c>
      <c r="AD418" s="112">
        <v>4</v>
      </c>
      <c r="AE418" s="129">
        <v>1.25E-14</v>
      </c>
      <c r="AF418" s="114"/>
      <c r="AG418" s="117">
        <f t="shared" si="28"/>
        <v>0</v>
      </c>
    </row>
    <row r="419" spans="1:33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25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5.407</v>
      </c>
      <c r="K419" s="112">
        <v>5.407</v>
      </c>
      <c r="L419" s="112">
        <v>5.407</v>
      </c>
      <c r="M419" s="112">
        <v>83</v>
      </c>
      <c r="N419" s="112">
        <v>83</v>
      </c>
      <c r="O419" s="112">
        <v>83</v>
      </c>
      <c r="P419" s="112">
        <v>2.2719999999999998</v>
      </c>
      <c r="Q419" s="112">
        <v>2.2719999999999998</v>
      </c>
      <c r="R419" s="112">
        <v>2.2719999999999998</v>
      </c>
      <c r="S419" s="112">
        <v>16</v>
      </c>
      <c r="T419" s="112">
        <v>16</v>
      </c>
      <c r="U419" s="112">
        <v>16</v>
      </c>
      <c r="V419" s="112">
        <v>-0.2611</v>
      </c>
      <c r="W419" s="112">
        <v>-0.2611</v>
      </c>
      <c r="X419" s="112">
        <v>-0.2611</v>
      </c>
      <c r="Y419" s="112" t="s">
        <v>50</v>
      </c>
      <c r="Z419" s="112">
        <v>42.08</v>
      </c>
      <c r="AA419" s="112">
        <v>4.9578486170417476E-6</v>
      </c>
      <c r="AB419" s="112">
        <v>0.14199999999999999</v>
      </c>
      <c r="AC419" s="112">
        <v>4.03</v>
      </c>
      <c r="AD419" s="112">
        <v>4.5</v>
      </c>
      <c r="AE419" s="129">
        <v>1.11E-16</v>
      </c>
      <c r="AF419" s="114"/>
      <c r="AG419" s="117">
        <f t="shared" si="28"/>
        <v>0</v>
      </c>
    </row>
    <row r="420" spans="1:33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25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5.407</v>
      </c>
      <c r="K420" s="112">
        <v>5.407</v>
      </c>
      <c r="L420" s="112">
        <v>5.407</v>
      </c>
      <c r="M420" s="112">
        <v>83</v>
      </c>
      <c r="N420" s="112">
        <v>83</v>
      </c>
      <c r="O420" s="112">
        <v>83</v>
      </c>
      <c r="P420" s="112">
        <v>2.2719999999999998</v>
      </c>
      <c r="Q420" s="112">
        <v>2.2719999999999998</v>
      </c>
      <c r="R420" s="112">
        <v>2.2719999999999998</v>
      </c>
      <c r="S420" s="112">
        <v>16</v>
      </c>
      <c r="T420" s="112">
        <v>16</v>
      </c>
      <c r="U420" s="112">
        <v>16</v>
      </c>
      <c r="V420" s="112">
        <v>-0.2611</v>
      </c>
      <c r="W420" s="112">
        <v>-0.2611</v>
      </c>
      <c r="X420" s="112">
        <v>-0.2611</v>
      </c>
      <c r="Y420" s="112" t="s">
        <v>51</v>
      </c>
      <c r="Z420" s="112">
        <v>44.1</v>
      </c>
      <c r="AA420" s="112">
        <v>4.5187843755253608E-6</v>
      </c>
      <c r="AB420" s="112">
        <v>0.152</v>
      </c>
      <c r="AC420" s="112">
        <v>4.16</v>
      </c>
      <c r="AD420" s="112">
        <v>4.3</v>
      </c>
      <c r="AE420" s="129">
        <v>3.9E-19</v>
      </c>
      <c r="AF420" s="114"/>
      <c r="AG420" s="117">
        <f t="shared" si="28"/>
        <v>0</v>
      </c>
    </row>
    <row r="421" spans="1:33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25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5.407</v>
      </c>
      <c r="K421" s="112">
        <v>5.407</v>
      </c>
      <c r="L421" s="112">
        <v>5.407</v>
      </c>
      <c r="M421" s="112">
        <v>83</v>
      </c>
      <c r="N421" s="112">
        <v>83</v>
      </c>
      <c r="O421" s="112">
        <v>83</v>
      </c>
      <c r="P421" s="112">
        <v>2.2719999999999998</v>
      </c>
      <c r="Q421" s="112">
        <v>2.2719999999999998</v>
      </c>
      <c r="R421" s="112">
        <v>2.2719999999999998</v>
      </c>
      <c r="S421" s="112">
        <v>16</v>
      </c>
      <c r="T421" s="112">
        <v>16</v>
      </c>
      <c r="U421" s="112">
        <v>16</v>
      </c>
      <c r="V421" s="112">
        <v>-0.2611</v>
      </c>
      <c r="W421" s="112">
        <v>-0.2611</v>
      </c>
      <c r="X421" s="112">
        <v>-0.2611</v>
      </c>
      <c r="Y421" s="112" t="s">
        <v>52</v>
      </c>
      <c r="Z421" s="112">
        <v>58.12</v>
      </c>
      <c r="AA421" s="112">
        <v>2.9135357642312415E-6</v>
      </c>
      <c r="AB421" s="112">
        <v>0.2</v>
      </c>
      <c r="AC421" s="112">
        <v>4.5199999999999996</v>
      </c>
      <c r="AD421" s="112">
        <v>4.5</v>
      </c>
      <c r="AE421" s="122">
        <v>1.4E-19</v>
      </c>
      <c r="AF421" s="114"/>
      <c r="AG421" s="117">
        <f t="shared" si="28"/>
        <v>0</v>
      </c>
    </row>
    <row r="422" spans="1:33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25"/>
        <v>0</v>
      </c>
      <c r="F422" s="112"/>
      <c r="G422" s="112">
        <v>1.748</v>
      </c>
      <c r="H422" s="112">
        <v>60835</v>
      </c>
      <c r="I422" s="112">
        <v>41</v>
      </c>
      <c r="J422" s="112">
        <v>5.407</v>
      </c>
      <c r="K422" s="112">
        <v>5.407</v>
      </c>
      <c r="L422" s="112">
        <v>5.407</v>
      </c>
      <c r="M422" s="112">
        <v>83</v>
      </c>
      <c r="N422" s="112">
        <v>83</v>
      </c>
      <c r="O422" s="112">
        <v>83</v>
      </c>
      <c r="P422" s="112">
        <v>2.2719999999999998</v>
      </c>
      <c r="Q422" s="112">
        <v>2.2719999999999998</v>
      </c>
      <c r="R422" s="112">
        <v>2.2719999999999998</v>
      </c>
      <c r="S422" s="112">
        <v>16</v>
      </c>
      <c r="T422" s="112">
        <v>16</v>
      </c>
      <c r="U422" s="112">
        <v>16</v>
      </c>
      <c r="V422" s="112">
        <v>-0.2611</v>
      </c>
      <c r="W422" s="112">
        <v>-0.2611</v>
      </c>
      <c r="X422" s="112">
        <v>-0.2611</v>
      </c>
      <c r="Y422" s="112" t="s">
        <v>58</v>
      </c>
      <c r="Z422" s="112">
        <v>58.12</v>
      </c>
      <c r="AA422" s="112">
        <v>3.1459786150702568E-6</v>
      </c>
      <c r="AB422" s="112">
        <v>0.183</v>
      </c>
      <c r="AC422" s="112">
        <v>4.8</v>
      </c>
      <c r="AD422" s="112">
        <v>4.42</v>
      </c>
      <c r="AE422" s="122"/>
      <c r="AF422" s="114"/>
      <c r="AG422" s="117">
        <f t="shared" si="28"/>
        <v>0</v>
      </c>
    </row>
    <row r="423" spans="1:33" x14ac:dyDescent="0.25">
      <c r="A423" s="26" t="s">
        <v>94</v>
      </c>
      <c r="B423" s="26"/>
      <c r="C423" s="27">
        <v>3.57</v>
      </c>
      <c r="D423" s="27"/>
      <c r="E423" s="27">
        <f t="shared" si="25"/>
        <v>0</v>
      </c>
      <c r="F423" s="27"/>
      <c r="G423" s="27">
        <v>2.044</v>
      </c>
      <c r="H423" s="27">
        <v>60249.599999999999</v>
      </c>
      <c r="I423" s="27">
        <v>72</v>
      </c>
      <c r="J423" s="27">
        <v>5.407</v>
      </c>
      <c r="K423" s="27">
        <v>5.407</v>
      </c>
      <c r="L423" s="27">
        <v>5.407</v>
      </c>
      <c r="M423" s="27"/>
      <c r="N423" s="27"/>
      <c r="O423" s="27"/>
      <c r="P423" s="27">
        <v>2.2719999999999998</v>
      </c>
      <c r="Q423" s="27">
        <v>2.2719999999999998</v>
      </c>
      <c r="R423" s="27">
        <v>2.2719999999999998</v>
      </c>
      <c r="S423" s="27">
        <v>16</v>
      </c>
      <c r="T423" s="27">
        <v>16</v>
      </c>
      <c r="U423" s="27">
        <v>16</v>
      </c>
      <c r="V423" s="27">
        <v>-0.25269999999999998</v>
      </c>
      <c r="W423" s="27">
        <f>V423</f>
        <v>-0.25269999999999998</v>
      </c>
      <c r="X423" s="27">
        <f>W423</f>
        <v>-0.25269999999999998</v>
      </c>
      <c r="Y423" s="27" t="s">
        <v>42</v>
      </c>
      <c r="Z423" s="27">
        <v>4.0019999999999998</v>
      </c>
      <c r="AA423" s="85">
        <v>1.213598928416634E-4</v>
      </c>
      <c r="AB423" s="27">
        <v>-0.39</v>
      </c>
      <c r="AC423" s="27">
        <v>2.66</v>
      </c>
      <c r="AD423" s="27">
        <v>2.6</v>
      </c>
      <c r="AE423" s="118"/>
      <c r="AF423" s="28"/>
      <c r="AG423" s="29">
        <f t="shared" si="28"/>
        <v>0</v>
      </c>
    </row>
    <row r="424" spans="1:33" x14ac:dyDescent="0.25">
      <c r="A424" s="26" t="s">
        <v>94</v>
      </c>
      <c r="B424" s="26"/>
      <c r="C424" s="27">
        <v>3.57</v>
      </c>
      <c r="D424" s="27"/>
      <c r="E424" s="27">
        <f t="shared" si="25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5.407</v>
      </c>
      <c r="K424" s="27">
        <v>5.407</v>
      </c>
      <c r="L424" s="27">
        <v>5.407</v>
      </c>
      <c r="M424" s="27"/>
      <c r="N424" s="27"/>
      <c r="O424" s="27"/>
      <c r="P424" s="27">
        <v>2.2719999999999998</v>
      </c>
      <c r="Q424" s="27">
        <v>2.2719999999999998</v>
      </c>
      <c r="R424" s="27">
        <v>2.2719999999999998</v>
      </c>
      <c r="S424" s="27">
        <v>16</v>
      </c>
      <c r="T424" s="27">
        <v>16</v>
      </c>
      <c r="U424" s="27">
        <v>16</v>
      </c>
      <c r="V424" s="27">
        <f>V423</f>
        <v>-0.25269999999999998</v>
      </c>
      <c r="W424" s="27">
        <f t="shared" ref="W424:X434" si="29">V424</f>
        <v>-0.25269999999999998</v>
      </c>
      <c r="X424" s="27">
        <f t="shared" si="29"/>
        <v>-0.25269999999999998</v>
      </c>
      <c r="Y424" s="27" t="s">
        <v>43</v>
      </c>
      <c r="Z424" s="27">
        <v>2.0099999999999998</v>
      </c>
      <c r="AA424" s="85">
        <v>1.0828692705685033E-4</v>
      </c>
      <c r="AB424" s="27">
        <v>-0.217</v>
      </c>
      <c r="AC424" s="27">
        <v>3.13</v>
      </c>
      <c r="AD424" s="27">
        <v>2.89</v>
      </c>
      <c r="AE424" s="118"/>
      <c r="AF424" s="28"/>
      <c r="AG424" s="29">
        <f t="shared" si="28"/>
        <v>0</v>
      </c>
    </row>
    <row r="425" spans="1:33" x14ac:dyDescent="0.25">
      <c r="A425" s="26" t="s">
        <v>94</v>
      </c>
      <c r="B425" s="26"/>
      <c r="C425" s="27">
        <v>3.57</v>
      </c>
      <c r="D425" s="27"/>
      <c r="E425" s="27">
        <f t="shared" si="25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5.407</v>
      </c>
      <c r="K425" s="27">
        <v>5.407</v>
      </c>
      <c r="L425" s="27">
        <v>5.407</v>
      </c>
      <c r="M425" s="27"/>
      <c r="N425" s="27"/>
      <c r="O425" s="27"/>
      <c r="P425" s="27">
        <v>2.2719999999999998</v>
      </c>
      <c r="Q425" s="27">
        <v>2.2719999999999998</v>
      </c>
      <c r="R425" s="27">
        <v>2.2719999999999998</v>
      </c>
      <c r="S425" s="27">
        <v>16</v>
      </c>
      <c r="T425" s="27">
        <v>16</v>
      </c>
      <c r="U425" s="27">
        <v>16</v>
      </c>
      <c r="V425" s="27">
        <f t="shared" ref="V425:V434" si="30">V424</f>
        <v>-0.25269999999999998</v>
      </c>
      <c r="W425" s="27">
        <f t="shared" si="29"/>
        <v>-0.25269999999999998</v>
      </c>
      <c r="X425" s="27">
        <f t="shared" si="29"/>
        <v>-0.25269999999999998</v>
      </c>
      <c r="Y425" s="27" t="s">
        <v>44</v>
      </c>
      <c r="Z425" s="27">
        <v>31.998999999999999</v>
      </c>
      <c r="AA425" s="85">
        <v>1.5402755908922099E-5</v>
      </c>
      <c r="AB425" s="27">
        <v>2.1999999999999999E-2</v>
      </c>
      <c r="AC425" s="27">
        <v>2.94</v>
      </c>
      <c r="AD425" s="27">
        <v>3.46</v>
      </c>
      <c r="AE425" s="118"/>
      <c r="AF425" s="28"/>
      <c r="AG425" s="29">
        <f t="shared" si="28"/>
        <v>0</v>
      </c>
    </row>
    <row r="426" spans="1:33" x14ac:dyDescent="0.25">
      <c r="A426" s="26" t="s">
        <v>94</v>
      </c>
      <c r="B426" s="26"/>
      <c r="C426" s="27">
        <v>3.57</v>
      </c>
      <c r="D426" s="27"/>
      <c r="E426" s="27">
        <f t="shared" si="25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5.407</v>
      </c>
      <c r="K426" s="27">
        <v>5.407</v>
      </c>
      <c r="L426" s="27">
        <v>5.407</v>
      </c>
      <c r="M426" s="27"/>
      <c r="N426" s="27"/>
      <c r="O426" s="27"/>
      <c r="P426" s="27">
        <v>2.2719999999999998</v>
      </c>
      <c r="Q426" s="27">
        <v>2.2719999999999998</v>
      </c>
      <c r="R426" s="27">
        <v>2.2719999999999998</v>
      </c>
      <c r="S426" s="27">
        <v>16</v>
      </c>
      <c r="T426" s="27">
        <v>16</v>
      </c>
      <c r="U426" s="27">
        <v>16</v>
      </c>
      <c r="V426" s="27">
        <f t="shared" si="30"/>
        <v>-0.25269999999999998</v>
      </c>
      <c r="W426" s="27">
        <f t="shared" si="29"/>
        <v>-0.25269999999999998</v>
      </c>
      <c r="X426" s="27">
        <f t="shared" si="29"/>
        <v>-0.25269999999999998</v>
      </c>
      <c r="Y426" s="27" t="s">
        <v>45</v>
      </c>
      <c r="Z426" s="27">
        <v>44.01</v>
      </c>
      <c r="AA426" s="85">
        <v>8.9625087063364713E-6</v>
      </c>
      <c r="AB426" s="27">
        <v>0.22500000000000001</v>
      </c>
      <c r="AC426" s="27">
        <v>3.24</v>
      </c>
      <c r="AD426" s="27">
        <v>3.3</v>
      </c>
      <c r="AE426" s="118"/>
      <c r="AF426" s="28"/>
      <c r="AG426" s="29">
        <f t="shared" si="28"/>
        <v>0</v>
      </c>
    </row>
    <row r="427" spans="1:33" x14ac:dyDescent="0.25">
      <c r="A427" s="26" t="s">
        <v>94</v>
      </c>
      <c r="B427" s="26"/>
      <c r="C427" s="27">
        <v>3.57</v>
      </c>
      <c r="D427" s="27"/>
      <c r="E427" s="27">
        <f t="shared" si="25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5.407</v>
      </c>
      <c r="K427" s="27">
        <v>5.407</v>
      </c>
      <c r="L427" s="27">
        <v>5.407</v>
      </c>
      <c r="M427" s="27"/>
      <c r="N427" s="27"/>
      <c r="O427" s="27"/>
      <c r="P427" s="27">
        <v>2.2719999999999998</v>
      </c>
      <c r="Q427" s="27">
        <v>2.2719999999999998</v>
      </c>
      <c r="R427" s="27">
        <v>2.2719999999999998</v>
      </c>
      <c r="S427" s="27">
        <v>16</v>
      </c>
      <c r="T427" s="27">
        <v>16</v>
      </c>
      <c r="U427" s="27">
        <v>16</v>
      </c>
      <c r="V427" s="27">
        <f t="shared" si="30"/>
        <v>-0.25269999999999998</v>
      </c>
      <c r="W427" s="27">
        <f t="shared" si="29"/>
        <v>-0.25269999999999998</v>
      </c>
      <c r="X427" s="27">
        <f t="shared" si="29"/>
        <v>-0.25269999999999998</v>
      </c>
      <c r="Y427" s="27" t="s">
        <v>46</v>
      </c>
      <c r="Z427" s="27">
        <v>28</v>
      </c>
      <c r="AA427" s="85">
        <v>1.4859953853764374E-5</v>
      </c>
      <c r="AB427" s="27">
        <v>3.6999999999999998E-2</v>
      </c>
      <c r="AC427" s="27">
        <v>3.13</v>
      </c>
      <c r="AD427" s="27">
        <v>3.64</v>
      </c>
      <c r="AE427" s="126"/>
      <c r="AF427" s="28"/>
      <c r="AG427" s="29">
        <f t="shared" si="28"/>
        <v>0</v>
      </c>
    </row>
    <row r="428" spans="1:33" x14ac:dyDescent="0.25">
      <c r="A428" s="26" t="s">
        <v>94</v>
      </c>
      <c r="B428" s="26"/>
      <c r="C428" s="27">
        <v>3.57</v>
      </c>
      <c r="D428" s="27"/>
      <c r="E428" s="27">
        <f t="shared" si="25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5.407</v>
      </c>
      <c r="K428" s="27">
        <v>5.407</v>
      </c>
      <c r="L428" s="27">
        <v>5.407</v>
      </c>
      <c r="M428" s="27"/>
      <c r="N428" s="27"/>
      <c r="O428" s="27"/>
      <c r="P428" s="27">
        <v>2.2719999999999998</v>
      </c>
      <c r="Q428" s="27">
        <v>2.2719999999999998</v>
      </c>
      <c r="R428" s="27">
        <v>2.2719999999999998</v>
      </c>
      <c r="S428" s="27">
        <v>16</v>
      </c>
      <c r="T428" s="27">
        <v>16</v>
      </c>
      <c r="U428" s="27">
        <v>16</v>
      </c>
      <c r="V428" s="27">
        <f t="shared" si="30"/>
        <v>-0.25269999999999998</v>
      </c>
      <c r="W428" s="27">
        <f t="shared" si="29"/>
        <v>-0.25269999999999998</v>
      </c>
      <c r="X428" s="27">
        <f t="shared" si="29"/>
        <v>-0.25269999999999998</v>
      </c>
      <c r="Y428" s="27" t="s">
        <v>47</v>
      </c>
      <c r="Z428" s="27">
        <v>16.04</v>
      </c>
      <c r="AA428" s="85">
        <v>1.6328551327402565E-5</v>
      </c>
      <c r="AB428" s="27">
        <v>1.0999999999999999E-2</v>
      </c>
      <c r="AC428" s="27">
        <v>3.25</v>
      </c>
      <c r="AD428" s="27">
        <v>3.8</v>
      </c>
      <c r="AE428" s="126"/>
      <c r="AF428" s="28"/>
      <c r="AG428" s="29">
        <f t="shared" si="28"/>
        <v>0</v>
      </c>
    </row>
    <row r="429" spans="1:33" x14ac:dyDescent="0.25">
      <c r="A429" s="26" t="s">
        <v>94</v>
      </c>
      <c r="B429" s="26"/>
      <c r="C429" s="27">
        <v>3.57</v>
      </c>
      <c r="D429" s="27"/>
      <c r="E429" s="27">
        <f t="shared" si="25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5.407</v>
      </c>
      <c r="K429" s="27">
        <v>5.407</v>
      </c>
      <c r="L429" s="27">
        <v>5.407</v>
      </c>
      <c r="M429" s="27"/>
      <c r="N429" s="27"/>
      <c r="O429" s="27"/>
      <c r="P429" s="27">
        <v>2.2719999999999998</v>
      </c>
      <c r="Q429" s="27">
        <v>2.2719999999999998</v>
      </c>
      <c r="R429" s="27">
        <v>2.2719999999999998</v>
      </c>
      <c r="S429" s="27">
        <v>16</v>
      </c>
      <c r="T429" s="27">
        <v>16</v>
      </c>
      <c r="U429" s="27">
        <v>16</v>
      </c>
      <c r="V429" s="27">
        <f t="shared" si="30"/>
        <v>-0.25269999999999998</v>
      </c>
      <c r="W429" s="27">
        <f t="shared" si="29"/>
        <v>-0.25269999999999998</v>
      </c>
      <c r="X429" s="27">
        <f t="shared" si="29"/>
        <v>-0.25269999999999998</v>
      </c>
      <c r="Y429" s="27" t="s">
        <v>48</v>
      </c>
      <c r="Z429" s="27">
        <v>28.05</v>
      </c>
      <c r="AA429" s="27">
        <v>8.597859657763983E-6</v>
      </c>
      <c r="AB429" s="27">
        <v>8.6999999999999994E-2</v>
      </c>
      <c r="AC429" s="27">
        <v>3.59</v>
      </c>
      <c r="AD429" s="27">
        <v>3.9</v>
      </c>
      <c r="AE429" s="126"/>
      <c r="AF429" s="28"/>
      <c r="AG429" s="30">
        <f t="shared" si="28"/>
        <v>0</v>
      </c>
    </row>
    <row r="430" spans="1:33" x14ac:dyDescent="0.25">
      <c r="A430" s="26" t="s">
        <v>94</v>
      </c>
      <c r="B430" s="26"/>
      <c r="C430" s="27">
        <v>3.57</v>
      </c>
      <c r="D430" s="27"/>
      <c r="E430" s="27">
        <f t="shared" si="25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5.407</v>
      </c>
      <c r="K430" s="27">
        <v>5.407</v>
      </c>
      <c r="L430" s="27">
        <v>5.407</v>
      </c>
      <c r="M430" s="27"/>
      <c r="N430" s="27"/>
      <c r="O430" s="27"/>
      <c r="P430" s="27">
        <v>2.2719999999999998</v>
      </c>
      <c r="Q430" s="27">
        <v>2.2719999999999998</v>
      </c>
      <c r="R430" s="27">
        <v>2.2719999999999998</v>
      </c>
      <c r="S430" s="27">
        <v>16</v>
      </c>
      <c r="T430" s="27">
        <v>16</v>
      </c>
      <c r="U430" s="27">
        <v>16</v>
      </c>
      <c r="V430" s="27">
        <f t="shared" si="30"/>
        <v>-0.25269999999999998</v>
      </c>
      <c r="W430" s="27">
        <f t="shared" si="29"/>
        <v>-0.25269999999999998</v>
      </c>
      <c r="X430" s="27">
        <f t="shared" si="29"/>
        <v>-0.25269999999999998</v>
      </c>
      <c r="Y430" s="27" t="s">
        <v>49</v>
      </c>
      <c r="Z430" s="27">
        <v>30.07</v>
      </c>
      <c r="AA430" s="27">
        <v>7.4674534117532306E-6</v>
      </c>
      <c r="AB430" s="27">
        <v>9.9000000000000005E-2</v>
      </c>
      <c r="AC430" s="27">
        <v>3.72</v>
      </c>
      <c r="AD430" s="27">
        <v>4</v>
      </c>
      <c r="AE430" s="126"/>
      <c r="AF430" s="28"/>
      <c r="AG430" s="30">
        <f t="shared" si="28"/>
        <v>0</v>
      </c>
    </row>
    <row r="431" spans="1:33" x14ac:dyDescent="0.25">
      <c r="A431" s="26" t="s">
        <v>94</v>
      </c>
      <c r="B431" s="26"/>
      <c r="C431" s="27">
        <v>3.57</v>
      </c>
      <c r="D431" s="27"/>
      <c r="E431" s="27">
        <f t="shared" si="25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5.407</v>
      </c>
      <c r="K431" s="27">
        <v>5.407</v>
      </c>
      <c r="L431" s="27">
        <v>5.407</v>
      </c>
      <c r="M431" s="27"/>
      <c r="N431" s="27"/>
      <c r="O431" s="27"/>
      <c r="P431" s="27">
        <v>2.2719999999999998</v>
      </c>
      <c r="Q431" s="27">
        <v>2.2719999999999998</v>
      </c>
      <c r="R431" s="27">
        <v>2.2719999999999998</v>
      </c>
      <c r="S431" s="27">
        <v>16</v>
      </c>
      <c r="T431" s="27">
        <v>16</v>
      </c>
      <c r="U431" s="27">
        <v>16</v>
      </c>
      <c r="V431" s="27">
        <f t="shared" si="30"/>
        <v>-0.25269999999999998</v>
      </c>
      <c r="W431" s="27">
        <f t="shared" si="29"/>
        <v>-0.25269999999999998</v>
      </c>
      <c r="X431" s="27">
        <f t="shared" si="29"/>
        <v>-0.25269999999999998</v>
      </c>
      <c r="Y431" s="27" t="s">
        <v>50</v>
      </c>
      <c r="Z431" s="27">
        <v>42.08</v>
      </c>
      <c r="AA431" s="27">
        <v>4.9578486170417476E-6</v>
      </c>
      <c r="AB431" s="27">
        <v>0.14199999999999999</v>
      </c>
      <c r="AC431" s="27">
        <v>4.03</v>
      </c>
      <c r="AD431" s="27">
        <v>4.5</v>
      </c>
      <c r="AE431" s="126"/>
      <c r="AF431" s="28"/>
      <c r="AG431" s="30">
        <f t="shared" si="28"/>
        <v>0</v>
      </c>
    </row>
    <row r="432" spans="1:33" x14ac:dyDescent="0.25">
      <c r="A432" s="26" t="s">
        <v>94</v>
      </c>
      <c r="B432" s="26"/>
      <c r="C432" s="27">
        <v>3.57</v>
      </c>
      <c r="D432" s="27"/>
      <c r="E432" s="27">
        <f t="shared" si="25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5.407</v>
      </c>
      <c r="K432" s="27">
        <v>5.407</v>
      </c>
      <c r="L432" s="27">
        <v>5.407</v>
      </c>
      <c r="M432" s="27"/>
      <c r="N432" s="27"/>
      <c r="O432" s="27"/>
      <c r="P432" s="27">
        <v>2.2719999999999998</v>
      </c>
      <c r="Q432" s="27">
        <v>2.2719999999999998</v>
      </c>
      <c r="R432" s="27">
        <v>2.2719999999999998</v>
      </c>
      <c r="S432" s="27">
        <v>16</v>
      </c>
      <c r="T432" s="27">
        <v>16</v>
      </c>
      <c r="U432" s="27">
        <v>16</v>
      </c>
      <c r="V432" s="27">
        <f t="shared" si="30"/>
        <v>-0.25269999999999998</v>
      </c>
      <c r="W432" s="27">
        <f t="shared" si="29"/>
        <v>-0.25269999999999998</v>
      </c>
      <c r="X432" s="27">
        <f t="shared" si="29"/>
        <v>-0.25269999999999998</v>
      </c>
      <c r="Y432" s="27" t="s">
        <v>51</v>
      </c>
      <c r="Z432" s="27">
        <v>44.1</v>
      </c>
      <c r="AA432" s="27">
        <v>4.5187843755253608E-6</v>
      </c>
      <c r="AB432" s="27">
        <v>0.152</v>
      </c>
      <c r="AC432" s="27">
        <v>4.16</v>
      </c>
      <c r="AD432" s="27">
        <v>4.3</v>
      </c>
      <c r="AE432" s="126"/>
      <c r="AF432" s="28"/>
      <c r="AG432" s="30">
        <f t="shared" si="28"/>
        <v>0</v>
      </c>
    </row>
    <row r="433" spans="1:33" x14ac:dyDescent="0.25">
      <c r="A433" s="26" t="s">
        <v>94</v>
      </c>
      <c r="B433" s="26"/>
      <c r="C433" s="27">
        <v>3.57</v>
      </c>
      <c r="D433" s="27"/>
      <c r="E433" s="27">
        <f t="shared" si="25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5.407</v>
      </c>
      <c r="K433" s="27">
        <v>5.407</v>
      </c>
      <c r="L433" s="27">
        <v>5.407</v>
      </c>
      <c r="M433" s="27"/>
      <c r="N433" s="27"/>
      <c r="O433" s="27"/>
      <c r="P433" s="27">
        <v>2.2719999999999998</v>
      </c>
      <c r="Q433" s="27">
        <v>2.2719999999999998</v>
      </c>
      <c r="R433" s="27">
        <v>2.2719999999999998</v>
      </c>
      <c r="S433" s="27">
        <v>16</v>
      </c>
      <c r="T433" s="27">
        <v>16</v>
      </c>
      <c r="U433" s="27">
        <v>16</v>
      </c>
      <c r="V433" s="27">
        <f t="shared" si="30"/>
        <v>-0.25269999999999998</v>
      </c>
      <c r="W433" s="27">
        <f t="shared" si="29"/>
        <v>-0.25269999999999998</v>
      </c>
      <c r="X433" s="27">
        <f t="shared" si="29"/>
        <v>-0.25269999999999998</v>
      </c>
      <c r="Y433" s="27" t="s">
        <v>52</v>
      </c>
      <c r="Z433" s="27">
        <v>58.12</v>
      </c>
      <c r="AA433" s="27">
        <v>2.9135357642312415E-6</v>
      </c>
      <c r="AB433" s="27">
        <v>0.2</v>
      </c>
      <c r="AC433" s="27">
        <v>4.5199999999999996</v>
      </c>
      <c r="AD433" s="27">
        <v>4.5</v>
      </c>
      <c r="AE433" s="118"/>
      <c r="AF433" s="28"/>
      <c r="AG433" s="30">
        <f t="shared" si="28"/>
        <v>0</v>
      </c>
    </row>
    <row r="434" spans="1:33" x14ac:dyDescent="0.25">
      <c r="A434" s="26" t="s">
        <v>94</v>
      </c>
      <c r="B434" s="26"/>
      <c r="C434" s="27">
        <v>3.57</v>
      </c>
      <c r="D434" s="27"/>
      <c r="E434" s="27">
        <f t="shared" si="25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5.407</v>
      </c>
      <c r="K434" s="27">
        <v>5.407</v>
      </c>
      <c r="L434" s="27">
        <v>5.407</v>
      </c>
      <c r="M434" s="27"/>
      <c r="N434" s="27"/>
      <c r="O434" s="27"/>
      <c r="P434" s="27">
        <v>2.2719999999999998</v>
      </c>
      <c r="Q434" s="27">
        <v>2.2719999999999998</v>
      </c>
      <c r="R434" s="27">
        <v>2.2719999999999998</v>
      </c>
      <c r="S434" s="27">
        <v>16</v>
      </c>
      <c r="T434" s="27">
        <v>16</v>
      </c>
      <c r="U434" s="27">
        <v>16</v>
      </c>
      <c r="V434" s="27">
        <f t="shared" si="30"/>
        <v>-0.25269999999999998</v>
      </c>
      <c r="W434" s="27">
        <f t="shared" si="29"/>
        <v>-0.25269999999999998</v>
      </c>
      <c r="X434" s="27">
        <f t="shared" si="29"/>
        <v>-0.25269999999999998</v>
      </c>
      <c r="Y434" s="27" t="s">
        <v>58</v>
      </c>
      <c r="Z434" s="27">
        <v>58.12</v>
      </c>
      <c r="AA434" s="27">
        <v>3.1459786150702568E-6</v>
      </c>
      <c r="AB434" s="27">
        <v>0.183</v>
      </c>
      <c r="AC434" s="27">
        <v>4.8</v>
      </c>
      <c r="AD434" s="27">
        <v>4.42</v>
      </c>
      <c r="AE434" s="118"/>
      <c r="AF434" s="28"/>
      <c r="AG434" s="30"/>
    </row>
    <row r="435" spans="1:33" s="116" customFormat="1" x14ac:dyDescent="0.25">
      <c r="A435" s="111" t="s">
        <v>95</v>
      </c>
      <c r="B435" s="111"/>
      <c r="C435" s="112">
        <v>3.29</v>
      </c>
      <c r="D435" s="112"/>
      <c r="E435" s="112">
        <f t="shared" si="25"/>
        <v>0</v>
      </c>
      <c r="F435" s="112"/>
      <c r="G435" s="112">
        <v>2.0699999999999998</v>
      </c>
      <c r="H435" s="112">
        <v>44350</v>
      </c>
      <c r="I435" s="112">
        <v>74</v>
      </c>
      <c r="J435" s="112">
        <v>7.2549999999999999</v>
      </c>
      <c r="K435" s="112">
        <v>7.2549999999999999</v>
      </c>
      <c r="L435" s="112">
        <v>7.2549999999999999</v>
      </c>
      <c r="M435" s="112">
        <v>134.90600000000001</v>
      </c>
      <c r="N435" s="112">
        <v>134.90600000000001</v>
      </c>
      <c r="O435" s="112">
        <v>134.90600000000001</v>
      </c>
      <c r="P435" s="112">
        <v>2.1</v>
      </c>
      <c r="Q435" s="112">
        <v>2.1</v>
      </c>
      <c r="R435" s="112">
        <v>2.1</v>
      </c>
      <c r="S435" s="112">
        <v>15</v>
      </c>
      <c r="T435" s="112">
        <v>15</v>
      </c>
      <c r="U435" s="112">
        <v>15</v>
      </c>
      <c r="V435" s="112">
        <v>-0.2611</v>
      </c>
      <c r="W435" s="112">
        <v>-0.2611</v>
      </c>
      <c r="X435" s="112">
        <v>-0.2611</v>
      </c>
      <c r="Y435" s="112" t="s">
        <v>42</v>
      </c>
      <c r="Z435" s="112">
        <v>4.0019999999999998</v>
      </c>
      <c r="AA435" s="113">
        <v>1.213598928416634E-4</v>
      </c>
      <c r="AB435" s="112">
        <v>-0.39</v>
      </c>
      <c r="AC435" s="112">
        <v>2.66</v>
      </c>
      <c r="AD435" s="112">
        <v>2.6</v>
      </c>
      <c r="AE435" s="122"/>
      <c r="AF435" s="114"/>
      <c r="AG435" s="115">
        <f t="shared" ref="AG435:AG498" si="31">AE435*10000*(AF435)*10000000000</f>
        <v>0</v>
      </c>
    </row>
    <row r="436" spans="1:33" s="116" customFormat="1" x14ac:dyDescent="0.25">
      <c r="A436" s="111" t="s">
        <v>95</v>
      </c>
      <c r="B436" s="111"/>
      <c r="C436" s="112">
        <v>3.29</v>
      </c>
      <c r="D436" s="112"/>
      <c r="E436" s="112">
        <f t="shared" si="25"/>
        <v>0</v>
      </c>
      <c r="F436" s="112"/>
      <c r="G436" s="112">
        <v>2.0699999999999998</v>
      </c>
      <c r="H436" s="112">
        <v>44350</v>
      </c>
      <c r="I436" s="112">
        <v>74</v>
      </c>
      <c r="J436" s="112">
        <v>7.2549999999999999</v>
      </c>
      <c r="K436" s="112">
        <v>7.2549999999999999</v>
      </c>
      <c r="L436" s="112">
        <v>7.2549999999999999</v>
      </c>
      <c r="M436" s="112">
        <v>134.90600000000001</v>
      </c>
      <c r="N436" s="112">
        <v>134.90600000000001</v>
      </c>
      <c r="O436" s="112">
        <v>134.90600000000001</v>
      </c>
      <c r="P436" s="112">
        <v>2.1</v>
      </c>
      <c r="Q436" s="112">
        <v>2.1</v>
      </c>
      <c r="R436" s="112">
        <v>2.1</v>
      </c>
      <c r="S436" s="112">
        <v>15</v>
      </c>
      <c r="T436" s="112">
        <v>15</v>
      </c>
      <c r="U436" s="112">
        <v>15</v>
      </c>
      <c r="V436" s="112">
        <v>-0.2611</v>
      </c>
      <c r="W436" s="112">
        <v>-0.2611</v>
      </c>
      <c r="X436" s="112">
        <v>-0.2611</v>
      </c>
      <c r="Y436" s="112" t="s">
        <v>43</v>
      </c>
      <c r="Z436" s="112">
        <v>2.0099999999999998</v>
      </c>
      <c r="AA436" s="113">
        <v>1.0828692705685033E-4</v>
      </c>
      <c r="AB436" s="112">
        <v>-0.217</v>
      </c>
      <c r="AC436" s="112">
        <v>3.13</v>
      </c>
      <c r="AD436" s="112">
        <v>2.89</v>
      </c>
      <c r="AE436" s="122"/>
      <c r="AF436" s="114"/>
      <c r="AG436" s="115">
        <f t="shared" si="31"/>
        <v>0</v>
      </c>
    </row>
    <row r="437" spans="1:33" s="116" customFormat="1" x14ac:dyDescent="0.25">
      <c r="A437" s="111" t="s">
        <v>95</v>
      </c>
      <c r="B437" s="111"/>
      <c r="C437" s="112">
        <v>3.29</v>
      </c>
      <c r="D437" s="112"/>
      <c r="E437" s="112">
        <f t="shared" si="25"/>
        <v>0</v>
      </c>
      <c r="F437" s="112"/>
      <c r="G437" s="112">
        <v>2.0699999999999998</v>
      </c>
      <c r="H437" s="112">
        <v>44350</v>
      </c>
      <c r="I437" s="112">
        <v>74</v>
      </c>
      <c r="J437" s="112">
        <v>7.2549999999999999</v>
      </c>
      <c r="K437" s="112">
        <v>7.2549999999999999</v>
      </c>
      <c r="L437" s="112">
        <v>7.2549999999999999</v>
      </c>
      <c r="M437" s="112">
        <v>134.90600000000001</v>
      </c>
      <c r="N437" s="112">
        <v>134.90600000000001</v>
      </c>
      <c r="O437" s="112">
        <v>134.90600000000001</v>
      </c>
      <c r="P437" s="112">
        <v>2.1</v>
      </c>
      <c r="Q437" s="112">
        <v>2.1</v>
      </c>
      <c r="R437" s="112">
        <v>2.1</v>
      </c>
      <c r="S437" s="112">
        <v>15</v>
      </c>
      <c r="T437" s="112">
        <v>15</v>
      </c>
      <c r="U437" s="112">
        <v>15</v>
      </c>
      <c r="V437" s="112">
        <v>-0.2611</v>
      </c>
      <c r="W437" s="112">
        <v>-0.2611</v>
      </c>
      <c r="X437" s="112">
        <v>-0.2611</v>
      </c>
      <c r="Y437" s="112" t="s">
        <v>44</v>
      </c>
      <c r="Z437" s="112">
        <v>31.998999999999999</v>
      </c>
      <c r="AA437" s="113">
        <v>1.5402755908922099E-5</v>
      </c>
      <c r="AB437" s="112">
        <v>2.1999999999999999E-2</v>
      </c>
      <c r="AC437" s="112">
        <v>2.94</v>
      </c>
      <c r="AD437" s="112">
        <v>3.46</v>
      </c>
      <c r="AE437" s="122"/>
      <c r="AF437" s="114"/>
      <c r="AG437" s="115">
        <f t="shared" si="31"/>
        <v>0</v>
      </c>
    </row>
    <row r="438" spans="1:33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25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7.2549999999999999</v>
      </c>
      <c r="K438" s="112">
        <v>7.2549999999999999</v>
      </c>
      <c r="L438" s="112">
        <v>7.2549999999999999</v>
      </c>
      <c r="M438" s="112">
        <v>134.90600000000001</v>
      </c>
      <c r="N438" s="112">
        <v>134.90600000000001</v>
      </c>
      <c r="O438" s="112">
        <v>134.90600000000001</v>
      </c>
      <c r="P438" s="112">
        <v>2.1</v>
      </c>
      <c r="Q438" s="112">
        <v>2.1</v>
      </c>
      <c r="R438" s="112">
        <v>2.1</v>
      </c>
      <c r="S438" s="112">
        <v>15</v>
      </c>
      <c r="T438" s="112">
        <v>15</v>
      </c>
      <c r="U438" s="112">
        <v>15</v>
      </c>
      <c r="V438" s="112">
        <v>-0.2611</v>
      </c>
      <c r="W438" s="112">
        <v>-0.2611</v>
      </c>
      <c r="X438" s="112">
        <v>-0.2611</v>
      </c>
      <c r="Y438" s="112" t="s">
        <v>45</v>
      </c>
      <c r="Z438" s="112">
        <v>44.01</v>
      </c>
      <c r="AA438" s="113">
        <v>8.9625087063364713E-6</v>
      </c>
      <c r="AB438" s="112">
        <v>0.22500000000000001</v>
      </c>
      <c r="AC438" s="112">
        <v>3.24</v>
      </c>
      <c r="AD438" s="112">
        <v>3.3</v>
      </c>
      <c r="AE438" s="122">
        <v>5.0000000000000001E-9</v>
      </c>
      <c r="AF438" s="114"/>
      <c r="AG438" s="115">
        <f t="shared" si="31"/>
        <v>0</v>
      </c>
    </row>
    <row r="439" spans="1:33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25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7.2549999999999999</v>
      </c>
      <c r="K439" s="112">
        <v>7.2549999999999999</v>
      </c>
      <c r="L439" s="112">
        <v>7.2549999999999999</v>
      </c>
      <c r="M439" s="112">
        <v>134.90600000000001</v>
      </c>
      <c r="N439" s="112">
        <v>134.90600000000001</v>
      </c>
      <c r="O439" s="112">
        <v>134.90600000000001</v>
      </c>
      <c r="P439" s="112">
        <v>2.1</v>
      </c>
      <c r="Q439" s="112">
        <v>2.1</v>
      </c>
      <c r="R439" s="112">
        <v>2.1</v>
      </c>
      <c r="S439" s="112">
        <v>15</v>
      </c>
      <c r="T439" s="112">
        <v>15</v>
      </c>
      <c r="U439" s="112">
        <v>15</v>
      </c>
      <c r="V439" s="112">
        <v>-0.2611</v>
      </c>
      <c r="W439" s="112">
        <v>-0.2611</v>
      </c>
      <c r="X439" s="112">
        <v>-0.2611</v>
      </c>
      <c r="Y439" s="112" t="s">
        <v>46</v>
      </c>
      <c r="Z439" s="112">
        <v>28</v>
      </c>
      <c r="AA439" s="113">
        <v>1.4859953853764374E-5</v>
      </c>
      <c r="AB439" s="112">
        <v>3.6999999999999998E-2</v>
      </c>
      <c r="AC439" s="112">
        <v>3.13</v>
      </c>
      <c r="AD439" s="112">
        <v>3.64</v>
      </c>
      <c r="AE439" s="129">
        <v>1.97E-9</v>
      </c>
      <c r="AF439" s="114"/>
      <c r="AG439" s="115">
        <f t="shared" si="31"/>
        <v>0</v>
      </c>
    </row>
    <row r="440" spans="1:33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25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7.2549999999999999</v>
      </c>
      <c r="K440" s="112">
        <v>7.2549999999999999</v>
      </c>
      <c r="L440" s="112">
        <v>7.2549999999999999</v>
      </c>
      <c r="M440" s="112">
        <v>134.90600000000001</v>
      </c>
      <c r="N440" s="112">
        <v>134.90600000000001</v>
      </c>
      <c r="O440" s="112">
        <v>134.90600000000001</v>
      </c>
      <c r="P440" s="112">
        <v>2.1</v>
      </c>
      <c r="Q440" s="112">
        <v>2.1</v>
      </c>
      <c r="R440" s="112">
        <v>2.1</v>
      </c>
      <c r="S440" s="112">
        <v>15</v>
      </c>
      <c r="T440" s="112">
        <v>15</v>
      </c>
      <c r="U440" s="112">
        <v>15</v>
      </c>
      <c r="V440" s="112">
        <v>-0.2611</v>
      </c>
      <c r="W440" s="112">
        <v>-0.2611</v>
      </c>
      <c r="X440" s="112">
        <v>-0.2611</v>
      </c>
      <c r="Y440" s="112" t="s">
        <v>47</v>
      </c>
      <c r="Z440" s="112">
        <v>16.04</v>
      </c>
      <c r="AA440" s="113">
        <v>1.6328551327402565E-5</v>
      </c>
      <c r="AB440" s="112">
        <v>1.0999999999999999E-2</v>
      </c>
      <c r="AC440" s="112">
        <v>3.25</v>
      </c>
      <c r="AD440" s="112">
        <v>3.8</v>
      </c>
      <c r="AE440" s="129">
        <v>2.11E-10</v>
      </c>
      <c r="AF440" s="114"/>
      <c r="AG440" s="115">
        <f t="shared" si="31"/>
        <v>0</v>
      </c>
    </row>
    <row r="441" spans="1:33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25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7.2549999999999999</v>
      </c>
      <c r="K441" s="112">
        <v>7.2549999999999999</v>
      </c>
      <c r="L441" s="112">
        <v>7.2549999999999999</v>
      </c>
      <c r="M441" s="112">
        <v>134.90600000000001</v>
      </c>
      <c r="N441" s="112">
        <v>134.90600000000001</v>
      </c>
      <c r="O441" s="112">
        <v>134.90600000000001</v>
      </c>
      <c r="P441" s="112">
        <v>2.1</v>
      </c>
      <c r="Q441" s="112">
        <v>2.1</v>
      </c>
      <c r="R441" s="112">
        <v>2.1</v>
      </c>
      <c r="S441" s="112">
        <v>15</v>
      </c>
      <c r="T441" s="112">
        <v>15</v>
      </c>
      <c r="U441" s="112">
        <v>15</v>
      </c>
      <c r="V441" s="112">
        <v>-0.2611</v>
      </c>
      <c r="W441" s="112">
        <v>-0.2611</v>
      </c>
      <c r="X441" s="112">
        <v>-0.2611</v>
      </c>
      <c r="Y441" s="112" t="s">
        <v>48</v>
      </c>
      <c r="Z441" s="112">
        <v>28.05</v>
      </c>
      <c r="AA441" s="112">
        <v>8.597859657763983E-6</v>
      </c>
      <c r="AB441" s="112">
        <v>8.6999999999999994E-2</v>
      </c>
      <c r="AC441" s="112">
        <v>3.59</v>
      </c>
      <c r="AD441" s="112">
        <v>3.9</v>
      </c>
      <c r="AE441" s="129">
        <v>5.2000000000000001E-11</v>
      </c>
      <c r="AF441" s="114"/>
      <c r="AG441" s="117">
        <f t="shared" si="31"/>
        <v>0</v>
      </c>
    </row>
    <row r="442" spans="1:33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25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7.2549999999999999</v>
      </c>
      <c r="K442" s="112">
        <v>7.2549999999999999</v>
      </c>
      <c r="L442" s="112">
        <v>7.2549999999999999</v>
      </c>
      <c r="M442" s="112">
        <v>134.90600000000001</v>
      </c>
      <c r="N442" s="112">
        <v>134.90600000000001</v>
      </c>
      <c r="O442" s="112">
        <v>134.90600000000001</v>
      </c>
      <c r="P442" s="112">
        <v>2.1</v>
      </c>
      <c r="Q442" s="112">
        <v>2.1</v>
      </c>
      <c r="R442" s="112">
        <v>2.1</v>
      </c>
      <c r="S442" s="112">
        <v>15</v>
      </c>
      <c r="T442" s="112">
        <v>15</v>
      </c>
      <c r="U442" s="112">
        <v>15</v>
      </c>
      <c r="V442" s="112">
        <v>-0.2611</v>
      </c>
      <c r="W442" s="112">
        <v>-0.2611</v>
      </c>
      <c r="X442" s="112">
        <v>-0.2611</v>
      </c>
      <c r="Y442" s="112" t="s">
        <v>49</v>
      </c>
      <c r="Z442" s="112">
        <v>30.07</v>
      </c>
      <c r="AA442" s="112">
        <v>7.4674534117532306E-6</v>
      </c>
      <c r="AB442" s="112">
        <v>9.9000000000000005E-2</v>
      </c>
      <c r="AC442" s="112">
        <v>3.72</v>
      </c>
      <c r="AD442" s="112">
        <v>4</v>
      </c>
      <c r="AE442" s="129">
        <v>1.5399999999999999E-12</v>
      </c>
      <c r="AF442" s="114"/>
      <c r="AG442" s="117">
        <f t="shared" si="31"/>
        <v>0</v>
      </c>
    </row>
    <row r="443" spans="1:33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25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7.2549999999999999</v>
      </c>
      <c r="K443" s="112">
        <v>7.2549999999999999</v>
      </c>
      <c r="L443" s="112">
        <v>7.2549999999999999</v>
      </c>
      <c r="M443" s="112">
        <v>134.90600000000001</v>
      </c>
      <c r="N443" s="112">
        <v>134.90600000000001</v>
      </c>
      <c r="O443" s="112">
        <v>134.90600000000001</v>
      </c>
      <c r="P443" s="112">
        <v>2.1</v>
      </c>
      <c r="Q443" s="112">
        <v>2.1</v>
      </c>
      <c r="R443" s="112">
        <v>2.1</v>
      </c>
      <c r="S443" s="112">
        <v>15</v>
      </c>
      <c r="T443" s="112">
        <v>15</v>
      </c>
      <c r="U443" s="112">
        <v>15</v>
      </c>
      <c r="V443" s="112">
        <v>-0.2611</v>
      </c>
      <c r="W443" s="112">
        <v>-0.2611</v>
      </c>
      <c r="X443" s="112">
        <v>-0.2611</v>
      </c>
      <c r="Y443" s="112" t="s">
        <v>50</v>
      </c>
      <c r="Z443" s="112">
        <v>42.08</v>
      </c>
      <c r="AA443" s="112">
        <v>4.9578486170417476E-6</v>
      </c>
      <c r="AB443" s="112">
        <v>0.14199999999999999</v>
      </c>
      <c r="AC443" s="112">
        <v>4.03</v>
      </c>
      <c r="AD443" s="112">
        <v>4.5</v>
      </c>
      <c r="AE443" s="129">
        <v>3.3000000000000001E-13</v>
      </c>
      <c r="AF443" s="114"/>
      <c r="AG443" s="117">
        <f t="shared" si="31"/>
        <v>0</v>
      </c>
    </row>
    <row r="444" spans="1:33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25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7.2549999999999999</v>
      </c>
      <c r="K444" s="112">
        <v>7.2549999999999999</v>
      </c>
      <c r="L444" s="112">
        <v>7.2549999999999999</v>
      </c>
      <c r="M444" s="112">
        <v>134.90600000000001</v>
      </c>
      <c r="N444" s="112">
        <v>134.90600000000001</v>
      </c>
      <c r="O444" s="112">
        <v>134.90600000000001</v>
      </c>
      <c r="P444" s="112">
        <v>2.1</v>
      </c>
      <c r="Q444" s="112">
        <v>2.1</v>
      </c>
      <c r="R444" s="112">
        <v>2.1</v>
      </c>
      <c r="S444" s="112">
        <v>15</v>
      </c>
      <c r="T444" s="112">
        <v>15</v>
      </c>
      <c r="U444" s="112">
        <v>15</v>
      </c>
      <c r="V444" s="112">
        <v>-0.2611</v>
      </c>
      <c r="W444" s="112">
        <v>-0.2611</v>
      </c>
      <c r="X444" s="112">
        <v>-0.2611</v>
      </c>
      <c r="Y444" s="112" t="s">
        <v>51</v>
      </c>
      <c r="Z444" s="112">
        <v>44.1</v>
      </c>
      <c r="AA444" s="112">
        <v>4.5187843755253608E-6</v>
      </c>
      <c r="AB444" s="112">
        <v>0.152</v>
      </c>
      <c r="AC444" s="112">
        <v>4.16</v>
      </c>
      <c r="AD444" s="112">
        <v>4.3</v>
      </c>
      <c r="AE444" s="129">
        <v>1.4000000000000001E-15</v>
      </c>
      <c r="AF444" s="114"/>
      <c r="AG444" s="117">
        <f t="shared" si="31"/>
        <v>0</v>
      </c>
    </row>
    <row r="445" spans="1:33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25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7.2549999999999999</v>
      </c>
      <c r="K445" s="112">
        <v>7.2549999999999999</v>
      </c>
      <c r="L445" s="112">
        <v>7.2549999999999999</v>
      </c>
      <c r="M445" s="112">
        <v>134.90600000000001</v>
      </c>
      <c r="N445" s="112">
        <v>134.90600000000001</v>
      </c>
      <c r="O445" s="112">
        <v>134.90600000000001</v>
      </c>
      <c r="P445" s="112">
        <v>2.1</v>
      </c>
      <c r="Q445" s="112">
        <v>2.1</v>
      </c>
      <c r="R445" s="112">
        <v>2.1</v>
      </c>
      <c r="S445" s="112">
        <v>15</v>
      </c>
      <c r="T445" s="112">
        <v>15</v>
      </c>
      <c r="U445" s="112">
        <v>15</v>
      </c>
      <c r="V445" s="112">
        <v>-0.2611</v>
      </c>
      <c r="W445" s="112">
        <v>-0.2611</v>
      </c>
      <c r="X445" s="112">
        <v>-0.2611</v>
      </c>
      <c r="Y445" s="112" t="s">
        <v>52</v>
      </c>
      <c r="Z445" s="112">
        <v>58.12</v>
      </c>
      <c r="AA445" s="112">
        <v>2.9135357642312415E-6</v>
      </c>
      <c r="AB445" s="112">
        <v>0.2</v>
      </c>
      <c r="AC445" s="112">
        <v>4.5199999999999996</v>
      </c>
      <c r="AD445" s="112">
        <v>4.5</v>
      </c>
      <c r="AE445" s="122">
        <v>9.0000000000000003E-16</v>
      </c>
      <c r="AF445" s="114"/>
      <c r="AG445" s="117">
        <f t="shared" si="31"/>
        <v>0</v>
      </c>
    </row>
    <row r="446" spans="1:33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25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7.2549999999999999</v>
      </c>
      <c r="K446" s="112">
        <v>7.2549999999999999</v>
      </c>
      <c r="L446" s="112">
        <v>7.2549999999999999</v>
      </c>
      <c r="M446" s="112">
        <v>134.90600000000001</v>
      </c>
      <c r="N446" s="112">
        <v>134.90600000000001</v>
      </c>
      <c r="O446" s="112">
        <v>134.90600000000001</v>
      </c>
      <c r="P446" s="112">
        <v>2.1</v>
      </c>
      <c r="Q446" s="112">
        <v>2.1</v>
      </c>
      <c r="R446" s="112">
        <v>2.1</v>
      </c>
      <c r="S446" s="112">
        <v>15</v>
      </c>
      <c r="T446" s="112">
        <v>15</v>
      </c>
      <c r="U446" s="112">
        <v>15</v>
      </c>
      <c r="V446" s="112">
        <v>-0.2611</v>
      </c>
      <c r="W446" s="112">
        <v>-0.2611</v>
      </c>
      <c r="X446" s="112">
        <v>-0.2611</v>
      </c>
      <c r="Y446" s="112" t="s">
        <v>58</v>
      </c>
      <c r="Z446" s="112">
        <v>58.12</v>
      </c>
      <c r="AA446" s="112">
        <v>3.1459786150702568E-6</v>
      </c>
      <c r="AB446" s="112">
        <v>0.183</v>
      </c>
      <c r="AC446" s="112">
        <v>4.8</v>
      </c>
      <c r="AD446" s="112">
        <v>4.42</v>
      </c>
      <c r="AE446" s="122"/>
      <c r="AF446" s="114"/>
      <c r="AG446" s="117">
        <f t="shared" si="31"/>
        <v>0</v>
      </c>
    </row>
    <row r="447" spans="1:33" s="138" customFormat="1" x14ac:dyDescent="0.25">
      <c r="A447" s="132" t="s">
        <v>96</v>
      </c>
      <c r="B447" s="132"/>
      <c r="C447" s="133">
        <v>3.28</v>
      </c>
      <c r="D447" s="133"/>
      <c r="E447" s="133">
        <f t="shared" si="25"/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7.2549999999999999</v>
      </c>
      <c r="K447" s="133">
        <v>7.2549999999999999</v>
      </c>
      <c r="L447" s="133">
        <v>7.2549999999999999</v>
      </c>
      <c r="M447" s="133">
        <v>134.90600000000001</v>
      </c>
      <c r="N447" s="133">
        <v>134.90600000000001</v>
      </c>
      <c r="O447" s="133">
        <v>134.90600000000001</v>
      </c>
      <c r="P447" s="133">
        <v>2.1</v>
      </c>
      <c r="Q447" s="133">
        <v>2.1</v>
      </c>
      <c r="R447" s="133">
        <v>2.1</v>
      </c>
      <c r="S447" s="133">
        <v>15</v>
      </c>
      <c r="T447" s="133">
        <v>15</v>
      </c>
      <c r="U447" s="133">
        <v>15</v>
      </c>
      <c r="V447" s="133">
        <v>-0.2102</v>
      </c>
      <c r="W447" s="133">
        <v>-0.2102</v>
      </c>
      <c r="X447" s="133">
        <v>-0.2102</v>
      </c>
      <c r="Y447" s="133" t="s">
        <v>42</v>
      </c>
      <c r="Z447" s="133">
        <v>4.0019999999999998</v>
      </c>
      <c r="AA447" s="134">
        <v>1.213598928416634E-4</v>
      </c>
      <c r="AB447" s="133">
        <v>-0.39</v>
      </c>
      <c r="AC447" s="133">
        <v>2.66</v>
      </c>
      <c r="AD447" s="133">
        <v>2.6</v>
      </c>
      <c r="AE447" s="135"/>
      <c r="AF447" s="136"/>
      <c r="AG447" s="137">
        <f t="shared" si="31"/>
        <v>0</v>
      </c>
    </row>
    <row r="448" spans="1:33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25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7.2549999999999999</v>
      </c>
      <c r="K448" s="133">
        <v>7.2549999999999999</v>
      </c>
      <c r="L448" s="133">
        <v>7.2549999999999999</v>
      </c>
      <c r="M448" s="133">
        <v>134.90600000000001</v>
      </c>
      <c r="N448" s="133">
        <v>134.90600000000001</v>
      </c>
      <c r="O448" s="133">
        <v>134.90600000000001</v>
      </c>
      <c r="P448" s="133">
        <v>2.1</v>
      </c>
      <c r="Q448" s="133">
        <v>2.1</v>
      </c>
      <c r="R448" s="133">
        <v>2.1</v>
      </c>
      <c r="S448" s="133">
        <v>15</v>
      </c>
      <c r="T448" s="133">
        <v>15</v>
      </c>
      <c r="U448" s="133">
        <v>15</v>
      </c>
      <c r="V448" s="133">
        <v>-0.2102</v>
      </c>
      <c r="W448" s="133">
        <v>-0.2102</v>
      </c>
      <c r="X448" s="133">
        <v>-0.2102</v>
      </c>
      <c r="Y448" s="133" t="s">
        <v>43</v>
      </c>
      <c r="Z448" s="133">
        <v>2.0099999999999998</v>
      </c>
      <c r="AA448" s="134">
        <v>1.0828692705685033E-4</v>
      </c>
      <c r="AB448" s="133">
        <v>-0.217</v>
      </c>
      <c r="AC448" s="133">
        <v>3.13</v>
      </c>
      <c r="AD448" s="133">
        <v>2.89</v>
      </c>
      <c r="AE448" s="135"/>
      <c r="AF448" s="136"/>
      <c r="AG448" s="137">
        <f t="shared" si="31"/>
        <v>0</v>
      </c>
    </row>
    <row r="449" spans="1:33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25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7.2549999999999999</v>
      </c>
      <c r="K449" s="133">
        <v>7.2549999999999999</v>
      </c>
      <c r="L449" s="133">
        <v>7.2549999999999999</v>
      </c>
      <c r="M449" s="133">
        <v>134.90600000000001</v>
      </c>
      <c r="N449" s="133">
        <v>134.90600000000001</v>
      </c>
      <c r="O449" s="133">
        <v>134.90600000000001</v>
      </c>
      <c r="P449" s="133">
        <v>2.1</v>
      </c>
      <c r="Q449" s="133">
        <v>2.1</v>
      </c>
      <c r="R449" s="133">
        <v>2.1</v>
      </c>
      <c r="S449" s="133">
        <v>15</v>
      </c>
      <c r="T449" s="133">
        <v>15</v>
      </c>
      <c r="U449" s="133">
        <v>15</v>
      </c>
      <c r="V449" s="133">
        <v>-0.2102</v>
      </c>
      <c r="W449" s="133">
        <v>-0.2102</v>
      </c>
      <c r="X449" s="133">
        <v>-0.2102</v>
      </c>
      <c r="Y449" s="133" t="s">
        <v>44</v>
      </c>
      <c r="Z449" s="133">
        <v>31.998999999999999</v>
      </c>
      <c r="AA449" s="134">
        <v>1.5402755908922099E-5</v>
      </c>
      <c r="AB449" s="133">
        <v>2.1999999999999999E-2</v>
      </c>
      <c r="AC449" s="133">
        <v>2.94</v>
      </c>
      <c r="AD449" s="133">
        <v>3.46</v>
      </c>
      <c r="AE449" s="135"/>
      <c r="AF449" s="136"/>
      <c r="AG449" s="137">
        <f t="shared" si="31"/>
        <v>0</v>
      </c>
    </row>
    <row r="450" spans="1:33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25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7.2549999999999999</v>
      </c>
      <c r="K450" s="133">
        <v>7.2549999999999999</v>
      </c>
      <c r="L450" s="133">
        <v>7.2549999999999999</v>
      </c>
      <c r="M450" s="133">
        <v>134.90600000000001</v>
      </c>
      <c r="N450" s="133">
        <v>134.90600000000001</v>
      </c>
      <c r="O450" s="133">
        <v>134.90600000000001</v>
      </c>
      <c r="P450" s="133">
        <v>2.1</v>
      </c>
      <c r="Q450" s="133">
        <v>2.1</v>
      </c>
      <c r="R450" s="133">
        <v>2.1</v>
      </c>
      <c r="S450" s="133">
        <v>15</v>
      </c>
      <c r="T450" s="133">
        <v>15</v>
      </c>
      <c r="U450" s="133">
        <v>15</v>
      </c>
      <c r="V450" s="133">
        <v>-0.2102</v>
      </c>
      <c r="W450" s="133">
        <v>-0.2102</v>
      </c>
      <c r="X450" s="133">
        <v>-0.2102</v>
      </c>
      <c r="Y450" s="133" t="s">
        <v>45</v>
      </c>
      <c r="Z450" s="133">
        <v>44.01</v>
      </c>
      <c r="AA450" s="134">
        <v>8.9625087063364713E-6</v>
      </c>
      <c r="AB450" s="133">
        <v>0.22500000000000001</v>
      </c>
      <c r="AC450" s="133">
        <v>3.24</v>
      </c>
      <c r="AD450" s="133">
        <v>3.3</v>
      </c>
      <c r="AE450" s="135"/>
      <c r="AF450" s="136"/>
      <c r="AG450" s="137">
        <f t="shared" si="31"/>
        <v>0</v>
      </c>
    </row>
    <row r="451" spans="1:33" s="138" customFormat="1" x14ac:dyDescent="0.25">
      <c r="A451" s="132" t="s">
        <v>96</v>
      </c>
      <c r="B451" s="132"/>
      <c r="C451" s="133">
        <v>3.28</v>
      </c>
      <c r="D451" s="132"/>
      <c r="E451" s="133">
        <f t="shared" ref="E451:E514" si="32">D451/C451</f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7.2549999999999999</v>
      </c>
      <c r="K451" s="133">
        <v>7.2549999999999999</v>
      </c>
      <c r="L451" s="133">
        <v>7.2549999999999999</v>
      </c>
      <c r="M451" s="133">
        <v>134.90600000000001</v>
      </c>
      <c r="N451" s="133">
        <v>134.90600000000001</v>
      </c>
      <c r="O451" s="133">
        <v>134.90600000000001</v>
      </c>
      <c r="P451" s="133">
        <v>2.1</v>
      </c>
      <c r="Q451" s="133">
        <v>2.1</v>
      </c>
      <c r="R451" s="133">
        <v>2.1</v>
      </c>
      <c r="S451" s="133">
        <v>15</v>
      </c>
      <c r="T451" s="133">
        <v>15</v>
      </c>
      <c r="U451" s="133">
        <v>15</v>
      </c>
      <c r="V451" s="133">
        <v>-0.2102</v>
      </c>
      <c r="W451" s="133">
        <v>-0.2102</v>
      </c>
      <c r="X451" s="133">
        <v>-0.2102</v>
      </c>
      <c r="Y451" s="133" t="s">
        <v>46</v>
      </c>
      <c r="Z451" s="133">
        <v>28</v>
      </c>
      <c r="AA451" s="134">
        <v>1.4859953853764374E-5</v>
      </c>
      <c r="AB451" s="133">
        <v>3.6999999999999998E-2</v>
      </c>
      <c r="AC451" s="133">
        <v>3.13</v>
      </c>
      <c r="AD451" s="133">
        <v>3.64</v>
      </c>
      <c r="AE451" s="139"/>
      <c r="AF451" s="136"/>
      <c r="AG451" s="137">
        <f t="shared" si="31"/>
        <v>0</v>
      </c>
    </row>
    <row r="452" spans="1:33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2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7.2549999999999999</v>
      </c>
      <c r="K452" s="133">
        <v>7.2549999999999999</v>
      </c>
      <c r="L452" s="133">
        <v>7.2549999999999999</v>
      </c>
      <c r="M452" s="133">
        <v>134.90600000000001</v>
      </c>
      <c r="N452" s="133">
        <v>134.90600000000001</v>
      </c>
      <c r="O452" s="133">
        <v>134.90600000000001</v>
      </c>
      <c r="P452" s="133">
        <v>2.1</v>
      </c>
      <c r="Q452" s="133">
        <v>2.1</v>
      </c>
      <c r="R452" s="133">
        <v>2.1</v>
      </c>
      <c r="S452" s="133">
        <v>15</v>
      </c>
      <c r="T452" s="133">
        <v>15</v>
      </c>
      <c r="U452" s="133">
        <v>15</v>
      </c>
      <c r="V452" s="133">
        <v>-0.2102</v>
      </c>
      <c r="W452" s="133">
        <v>-0.2102</v>
      </c>
      <c r="X452" s="133">
        <v>-0.2102</v>
      </c>
      <c r="Y452" s="133" t="s">
        <v>47</v>
      </c>
      <c r="Z452" s="133">
        <v>16.04</v>
      </c>
      <c r="AA452" s="134">
        <v>1.6328551327402565E-5</v>
      </c>
      <c r="AB452" s="133">
        <v>1.0999999999999999E-2</v>
      </c>
      <c r="AC452" s="133">
        <v>3.25</v>
      </c>
      <c r="AD452" s="133">
        <v>3.8</v>
      </c>
      <c r="AE452" s="139">
        <v>2.1999999999999999E-10</v>
      </c>
      <c r="AF452" s="136"/>
      <c r="AG452" s="137">
        <f t="shared" si="31"/>
        <v>0</v>
      </c>
    </row>
    <row r="453" spans="1:33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2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7.2549999999999999</v>
      </c>
      <c r="K453" s="133">
        <v>7.2549999999999999</v>
      </c>
      <c r="L453" s="133">
        <v>7.2549999999999999</v>
      </c>
      <c r="M453" s="133">
        <v>134.90600000000001</v>
      </c>
      <c r="N453" s="133">
        <v>134.90600000000001</v>
      </c>
      <c r="O453" s="133">
        <v>134.90600000000001</v>
      </c>
      <c r="P453" s="133">
        <v>2.1</v>
      </c>
      <c r="Q453" s="133">
        <v>2.1</v>
      </c>
      <c r="R453" s="133">
        <v>2.1</v>
      </c>
      <c r="S453" s="133">
        <v>15</v>
      </c>
      <c r="T453" s="133">
        <v>15</v>
      </c>
      <c r="U453" s="133">
        <v>15</v>
      </c>
      <c r="V453" s="133">
        <v>-0.2102</v>
      </c>
      <c r="W453" s="133">
        <v>-0.2102</v>
      </c>
      <c r="X453" s="133">
        <v>-0.2102</v>
      </c>
      <c r="Y453" s="133" t="s">
        <v>48</v>
      </c>
      <c r="Z453" s="133">
        <v>28.05</v>
      </c>
      <c r="AA453" s="133">
        <v>8.597859657763983E-6</v>
      </c>
      <c r="AB453" s="133">
        <v>8.6999999999999994E-2</v>
      </c>
      <c r="AC453" s="133">
        <v>3.59</v>
      </c>
      <c r="AD453" s="133">
        <v>3.9</v>
      </c>
      <c r="AE453" s="139"/>
      <c r="AF453" s="136"/>
      <c r="AG453" s="140">
        <f t="shared" si="31"/>
        <v>0</v>
      </c>
    </row>
    <row r="454" spans="1:33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2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7.2549999999999999</v>
      </c>
      <c r="K454" s="133">
        <v>7.2549999999999999</v>
      </c>
      <c r="L454" s="133">
        <v>7.2549999999999999</v>
      </c>
      <c r="M454" s="133">
        <v>134.90600000000001</v>
      </c>
      <c r="N454" s="133">
        <v>134.90600000000001</v>
      </c>
      <c r="O454" s="133">
        <v>134.90600000000001</v>
      </c>
      <c r="P454" s="133">
        <v>2.1</v>
      </c>
      <c r="Q454" s="133">
        <v>2.1</v>
      </c>
      <c r="R454" s="133">
        <v>2.1</v>
      </c>
      <c r="S454" s="133">
        <v>15</v>
      </c>
      <c r="T454" s="133">
        <v>15</v>
      </c>
      <c r="U454" s="133">
        <v>15</v>
      </c>
      <c r="V454" s="133">
        <v>-0.2102</v>
      </c>
      <c r="W454" s="133">
        <v>-0.2102</v>
      </c>
      <c r="X454" s="133">
        <v>-0.2102</v>
      </c>
      <c r="Y454" s="133" t="s">
        <v>49</v>
      </c>
      <c r="Z454" s="133">
        <v>30.07</v>
      </c>
      <c r="AA454" s="133">
        <v>7.4674534117532306E-6</v>
      </c>
      <c r="AB454" s="133">
        <v>9.9000000000000005E-2</v>
      </c>
      <c r="AC454" s="133">
        <v>3.72</v>
      </c>
      <c r="AD454" s="133">
        <v>4</v>
      </c>
      <c r="AE454" s="139"/>
      <c r="AF454" s="136"/>
      <c r="AG454" s="140">
        <f t="shared" si="31"/>
        <v>0</v>
      </c>
    </row>
    <row r="455" spans="1:33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2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7.2549999999999999</v>
      </c>
      <c r="K455" s="133">
        <v>7.2549999999999999</v>
      </c>
      <c r="L455" s="133">
        <v>7.2549999999999999</v>
      </c>
      <c r="M455" s="133">
        <v>134.90600000000001</v>
      </c>
      <c r="N455" s="133">
        <v>134.90600000000001</v>
      </c>
      <c r="O455" s="133">
        <v>134.90600000000001</v>
      </c>
      <c r="P455" s="133">
        <v>2.1</v>
      </c>
      <c r="Q455" s="133">
        <v>2.1</v>
      </c>
      <c r="R455" s="133">
        <v>2.1</v>
      </c>
      <c r="S455" s="133">
        <v>15</v>
      </c>
      <c r="T455" s="133">
        <v>15</v>
      </c>
      <c r="U455" s="133">
        <v>15</v>
      </c>
      <c r="V455" s="133">
        <v>-0.2102</v>
      </c>
      <c r="W455" s="133">
        <v>-0.2102</v>
      </c>
      <c r="X455" s="133">
        <v>-0.2102</v>
      </c>
      <c r="Y455" s="133" t="s">
        <v>50</v>
      </c>
      <c r="Z455" s="133">
        <v>42.08</v>
      </c>
      <c r="AA455" s="133">
        <v>4.9578486170417476E-6</v>
      </c>
      <c r="AB455" s="133">
        <v>0.14199999999999999</v>
      </c>
      <c r="AC455" s="133">
        <v>4.03</v>
      </c>
      <c r="AD455" s="133">
        <v>4.5</v>
      </c>
      <c r="AE455" s="139"/>
      <c r="AF455" s="136"/>
      <c r="AG455" s="140">
        <f t="shared" si="31"/>
        <v>0</v>
      </c>
    </row>
    <row r="456" spans="1:33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2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7.2549999999999999</v>
      </c>
      <c r="K456" s="133">
        <v>7.2549999999999999</v>
      </c>
      <c r="L456" s="133">
        <v>7.2549999999999999</v>
      </c>
      <c r="M456" s="133">
        <v>134.90600000000001</v>
      </c>
      <c r="N456" s="133">
        <v>134.90600000000001</v>
      </c>
      <c r="O456" s="133">
        <v>134.90600000000001</v>
      </c>
      <c r="P456" s="133">
        <v>2.1</v>
      </c>
      <c r="Q456" s="133">
        <v>2.1</v>
      </c>
      <c r="R456" s="133">
        <v>2.1</v>
      </c>
      <c r="S456" s="133">
        <v>15</v>
      </c>
      <c r="T456" s="133">
        <v>15</v>
      </c>
      <c r="U456" s="133">
        <v>15</v>
      </c>
      <c r="V456" s="133">
        <v>-0.2102</v>
      </c>
      <c r="W456" s="133">
        <v>-0.2102</v>
      </c>
      <c r="X456" s="133">
        <v>-0.2102</v>
      </c>
      <c r="Y456" s="133" t="s">
        <v>51</v>
      </c>
      <c r="Z456" s="133">
        <v>44.1</v>
      </c>
      <c r="AA456" s="133">
        <v>4.5187843755253608E-6</v>
      </c>
      <c r="AB456" s="133">
        <v>0.152</v>
      </c>
      <c r="AC456" s="133">
        <v>4.16</v>
      </c>
      <c r="AD456" s="133">
        <v>4.3</v>
      </c>
      <c r="AE456" s="139">
        <v>2.0000000000000002E-15</v>
      </c>
      <c r="AF456" s="136"/>
      <c r="AG456" s="140">
        <f t="shared" si="31"/>
        <v>0</v>
      </c>
    </row>
    <row r="457" spans="1:33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2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7.2549999999999999</v>
      </c>
      <c r="K457" s="133">
        <v>7.2549999999999999</v>
      </c>
      <c r="L457" s="133">
        <v>7.2549999999999999</v>
      </c>
      <c r="M457" s="133">
        <v>134.90600000000001</v>
      </c>
      <c r="N457" s="133">
        <v>134.90600000000001</v>
      </c>
      <c r="O457" s="133">
        <v>134.90600000000001</v>
      </c>
      <c r="P457" s="133">
        <v>2.1</v>
      </c>
      <c r="Q457" s="133">
        <v>2.1</v>
      </c>
      <c r="R457" s="133">
        <v>2.1</v>
      </c>
      <c r="S457" s="133">
        <v>15</v>
      </c>
      <c r="T457" s="133">
        <v>15</v>
      </c>
      <c r="U457" s="133">
        <v>15</v>
      </c>
      <c r="V457" s="133">
        <v>-0.2102</v>
      </c>
      <c r="W457" s="133">
        <v>-0.2102</v>
      </c>
      <c r="X457" s="133">
        <v>-0.2102</v>
      </c>
      <c r="Y457" s="133" t="s">
        <v>52</v>
      </c>
      <c r="Z457" s="133">
        <v>58.12</v>
      </c>
      <c r="AA457" s="133">
        <v>2.9135357642312415E-6</v>
      </c>
      <c r="AB457" s="133">
        <v>0.2</v>
      </c>
      <c r="AC457" s="133">
        <v>4.5199999999999996</v>
      </c>
      <c r="AD457" s="133">
        <v>4.5</v>
      </c>
      <c r="AE457" s="135"/>
      <c r="AF457" s="136"/>
      <c r="AG457" s="140">
        <f t="shared" si="31"/>
        <v>0</v>
      </c>
    </row>
    <row r="458" spans="1:33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2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7.2549999999999999</v>
      </c>
      <c r="K458" s="133">
        <v>7.2549999999999999</v>
      </c>
      <c r="L458" s="133">
        <v>7.2549999999999999</v>
      </c>
      <c r="M458" s="133">
        <v>134.90600000000001</v>
      </c>
      <c r="N458" s="133">
        <v>134.90600000000001</v>
      </c>
      <c r="O458" s="133">
        <v>134.90600000000001</v>
      </c>
      <c r="P458" s="133">
        <v>2.1</v>
      </c>
      <c r="Q458" s="133">
        <v>2.1</v>
      </c>
      <c r="R458" s="133">
        <v>2.1</v>
      </c>
      <c r="S458" s="133">
        <v>15</v>
      </c>
      <c r="T458" s="133">
        <v>15</v>
      </c>
      <c r="U458" s="133">
        <v>15</v>
      </c>
      <c r="V458" s="133">
        <v>-0.2102</v>
      </c>
      <c r="W458" s="133">
        <v>-0.2102</v>
      </c>
      <c r="X458" s="133">
        <v>-0.2102</v>
      </c>
      <c r="Y458" s="133" t="s">
        <v>58</v>
      </c>
      <c r="Z458" s="133">
        <v>58.12</v>
      </c>
      <c r="AA458" s="133">
        <v>3.1459786150702568E-6</v>
      </c>
      <c r="AB458" s="133">
        <v>0.183</v>
      </c>
      <c r="AC458" s="133">
        <v>4.8</v>
      </c>
      <c r="AD458" s="133">
        <v>4.42</v>
      </c>
      <c r="AE458" s="135"/>
      <c r="AF458" s="136"/>
      <c r="AG458" s="140">
        <f t="shared" si="31"/>
        <v>0</v>
      </c>
    </row>
    <row r="459" spans="1:33" s="116" customFormat="1" x14ac:dyDescent="0.25">
      <c r="A459" s="111" t="s">
        <v>97</v>
      </c>
      <c r="B459" s="111"/>
      <c r="C459" s="112">
        <v>3.1</v>
      </c>
      <c r="D459" s="112"/>
      <c r="E459" s="112">
        <f t="shared" si="32"/>
        <v>0</v>
      </c>
      <c r="F459" s="112"/>
      <c r="G459" s="112">
        <v>1.778</v>
      </c>
      <c r="H459" s="112">
        <v>42091.040000000001</v>
      </c>
      <c r="I459" s="112">
        <v>41</v>
      </c>
      <c r="J459" s="112">
        <v>7.2549999999999999</v>
      </c>
      <c r="K459" s="112">
        <v>7.2549999999999999</v>
      </c>
      <c r="L459" s="112">
        <v>7.2549999999999999</v>
      </c>
      <c r="M459" s="112">
        <v>134.90600000000001</v>
      </c>
      <c r="N459" s="112">
        <v>134.90600000000001</v>
      </c>
      <c r="O459" s="112">
        <v>134.90600000000001</v>
      </c>
      <c r="P459" s="112">
        <v>2.1</v>
      </c>
      <c r="Q459" s="112">
        <v>2.1</v>
      </c>
      <c r="R459" s="112">
        <v>2.1</v>
      </c>
      <c r="S459" s="112">
        <v>15</v>
      </c>
      <c r="T459" s="112">
        <v>15</v>
      </c>
      <c r="U459" s="112">
        <v>15</v>
      </c>
      <c r="V459" s="112">
        <v>-0.24479999999999999</v>
      </c>
      <c r="W459" s="112">
        <v>-0.24479999999999999</v>
      </c>
      <c r="X459" s="112">
        <v>-0.24479999999999999</v>
      </c>
      <c r="Y459" s="112" t="s">
        <v>42</v>
      </c>
      <c r="Z459" s="112">
        <v>4.0019999999999998</v>
      </c>
      <c r="AA459" s="113">
        <v>1.213598928416634E-4</v>
      </c>
      <c r="AB459" s="112">
        <v>-0.39</v>
      </c>
      <c r="AC459" s="112">
        <v>2.66</v>
      </c>
      <c r="AD459" s="112">
        <v>2.6</v>
      </c>
      <c r="AE459" s="122"/>
      <c r="AF459" s="114"/>
      <c r="AG459" s="115">
        <f t="shared" si="31"/>
        <v>0</v>
      </c>
    </row>
    <row r="460" spans="1:33" s="116" customFormat="1" x14ac:dyDescent="0.25">
      <c r="A460" s="111" t="s">
        <v>97</v>
      </c>
      <c r="B460" s="111"/>
      <c r="C460" s="112">
        <v>3.1</v>
      </c>
      <c r="D460" s="112"/>
      <c r="E460" s="112">
        <f t="shared" si="32"/>
        <v>0</v>
      </c>
      <c r="F460" s="112"/>
      <c r="G460" s="112">
        <v>1.778</v>
      </c>
      <c r="H460" s="112">
        <v>42091.040000000001</v>
      </c>
      <c r="I460" s="112">
        <v>41</v>
      </c>
      <c r="J460" s="112">
        <v>7.2549999999999999</v>
      </c>
      <c r="K460" s="112">
        <v>7.2549999999999999</v>
      </c>
      <c r="L460" s="112">
        <v>7.2549999999999999</v>
      </c>
      <c r="M460" s="112">
        <v>134.90600000000001</v>
      </c>
      <c r="N460" s="112">
        <v>134.90600000000001</v>
      </c>
      <c r="O460" s="112">
        <v>134.90600000000001</v>
      </c>
      <c r="P460" s="112">
        <v>2.1</v>
      </c>
      <c r="Q460" s="112">
        <v>2.1</v>
      </c>
      <c r="R460" s="112">
        <v>2.1</v>
      </c>
      <c r="S460" s="112">
        <v>15</v>
      </c>
      <c r="T460" s="112">
        <v>15</v>
      </c>
      <c r="U460" s="112">
        <v>15</v>
      </c>
      <c r="V460" s="112">
        <v>-0.24479999999999999</v>
      </c>
      <c r="W460" s="112">
        <v>-0.24479999999999999</v>
      </c>
      <c r="X460" s="112">
        <v>-0.24479999999999999</v>
      </c>
      <c r="Y460" s="112" t="s">
        <v>43</v>
      </c>
      <c r="Z460" s="112">
        <v>2.0099999999999998</v>
      </c>
      <c r="AA460" s="113">
        <v>1.0828692705685033E-4</v>
      </c>
      <c r="AB460" s="112">
        <v>-0.217</v>
      </c>
      <c r="AC460" s="112">
        <v>3.13</v>
      </c>
      <c r="AD460" s="112">
        <v>2.89</v>
      </c>
      <c r="AE460" s="122"/>
      <c r="AF460" s="114"/>
      <c r="AG460" s="115">
        <f t="shared" si="31"/>
        <v>0</v>
      </c>
    </row>
    <row r="461" spans="1:33" s="116" customFormat="1" x14ac:dyDescent="0.25">
      <c r="A461" s="111" t="s">
        <v>97</v>
      </c>
      <c r="B461" s="111"/>
      <c r="C461" s="112">
        <v>3.1</v>
      </c>
      <c r="D461" s="112"/>
      <c r="E461" s="112">
        <f t="shared" si="32"/>
        <v>0</v>
      </c>
      <c r="F461" s="112"/>
      <c r="G461" s="112">
        <v>1.778</v>
      </c>
      <c r="H461" s="112">
        <v>42091.040000000001</v>
      </c>
      <c r="I461" s="112">
        <v>41</v>
      </c>
      <c r="J461" s="112">
        <v>7.2549999999999999</v>
      </c>
      <c r="K461" s="112">
        <v>7.2549999999999999</v>
      </c>
      <c r="L461" s="112">
        <v>7.2549999999999999</v>
      </c>
      <c r="M461" s="112">
        <v>134.90600000000001</v>
      </c>
      <c r="N461" s="112">
        <v>134.90600000000001</v>
      </c>
      <c r="O461" s="112">
        <v>134.90600000000001</v>
      </c>
      <c r="P461" s="112">
        <v>2.1</v>
      </c>
      <c r="Q461" s="112">
        <v>2.1</v>
      </c>
      <c r="R461" s="112">
        <v>2.1</v>
      </c>
      <c r="S461" s="112">
        <v>15</v>
      </c>
      <c r="T461" s="112">
        <v>15</v>
      </c>
      <c r="U461" s="112">
        <v>15</v>
      </c>
      <c r="V461" s="112">
        <v>-0.24479999999999999</v>
      </c>
      <c r="W461" s="112">
        <v>-0.24479999999999999</v>
      </c>
      <c r="X461" s="112">
        <v>-0.24479999999999999</v>
      </c>
      <c r="Y461" s="112" t="s">
        <v>44</v>
      </c>
      <c r="Z461" s="112">
        <v>31.998999999999999</v>
      </c>
      <c r="AA461" s="113">
        <v>1.5402755908922099E-5</v>
      </c>
      <c r="AB461" s="112">
        <v>2.1999999999999999E-2</v>
      </c>
      <c r="AC461" s="112">
        <v>2.94</v>
      </c>
      <c r="AD461" s="112">
        <v>3.46</v>
      </c>
      <c r="AE461" s="122"/>
      <c r="AF461" s="114"/>
      <c r="AG461" s="115">
        <f t="shared" si="31"/>
        <v>0</v>
      </c>
    </row>
    <row r="462" spans="1:33" s="116" customFormat="1" x14ac:dyDescent="0.25">
      <c r="A462" s="111" t="s">
        <v>97</v>
      </c>
      <c r="B462" s="111"/>
      <c r="C462" s="112">
        <v>3.1</v>
      </c>
      <c r="D462" s="111"/>
      <c r="E462" s="112">
        <f t="shared" si="32"/>
        <v>0</v>
      </c>
      <c r="F462" s="112"/>
      <c r="G462" s="112">
        <v>1.778</v>
      </c>
      <c r="H462" s="112">
        <v>42091.040000000001</v>
      </c>
      <c r="I462" s="112">
        <v>41</v>
      </c>
      <c r="J462" s="112">
        <v>7.2549999999999999</v>
      </c>
      <c r="K462" s="112">
        <v>7.2549999999999999</v>
      </c>
      <c r="L462" s="112">
        <v>7.2549999999999999</v>
      </c>
      <c r="M462" s="112">
        <v>134.90600000000001</v>
      </c>
      <c r="N462" s="112">
        <v>134.90600000000001</v>
      </c>
      <c r="O462" s="112">
        <v>134.90600000000001</v>
      </c>
      <c r="P462" s="112">
        <v>2.1</v>
      </c>
      <c r="Q462" s="112">
        <v>2.1</v>
      </c>
      <c r="R462" s="112">
        <v>2.1</v>
      </c>
      <c r="S462" s="112">
        <v>15</v>
      </c>
      <c r="T462" s="112">
        <v>15</v>
      </c>
      <c r="U462" s="112">
        <v>15</v>
      </c>
      <c r="V462" s="112">
        <v>-0.24479999999999999</v>
      </c>
      <c r="W462" s="112">
        <v>-0.24479999999999999</v>
      </c>
      <c r="X462" s="112">
        <v>-0.24479999999999999</v>
      </c>
      <c r="Y462" s="112" t="s">
        <v>45</v>
      </c>
      <c r="Z462" s="112">
        <v>44.01</v>
      </c>
      <c r="AA462" s="113">
        <v>8.9625087063364713E-6</v>
      </c>
      <c r="AB462" s="112">
        <v>0.22500000000000001</v>
      </c>
      <c r="AC462" s="112">
        <v>3.24</v>
      </c>
      <c r="AD462" s="112">
        <v>3.3</v>
      </c>
      <c r="AE462" s="122"/>
      <c r="AF462" s="114"/>
      <c r="AG462" s="115">
        <f t="shared" si="31"/>
        <v>0</v>
      </c>
    </row>
    <row r="463" spans="1:33" s="116" customFormat="1" x14ac:dyDescent="0.25">
      <c r="A463" s="111" t="s">
        <v>97</v>
      </c>
      <c r="B463" s="111"/>
      <c r="C463" s="112">
        <v>3.1</v>
      </c>
      <c r="D463" s="111"/>
      <c r="E463" s="112">
        <f t="shared" si="32"/>
        <v>0</v>
      </c>
      <c r="F463" s="112"/>
      <c r="G463" s="112">
        <v>1.778</v>
      </c>
      <c r="H463" s="112">
        <v>42091.040000000001</v>
      </c>
      <c r="I463" s="112">
        <v>41</v>
      </c>
      <c r="J463" s="112">
        <v>7.2549999999999999</v>
      </c>
      <c r="K463" s="112">
        <v>7.2549999999999999</v>
      </c>
      <c r="L463" s="112">
        <v>7.2549999999999999</v>
      </c>
      <c r="M463" s="112">
        <v>134.90600000000001</v>
      </c>
      <c r="N463" s="112">
        <v>134.90600000000001</v>
      </c>
      <c r="O463" s="112">
        <v>134.90600000000001</v>
      </c>
      <c r="P463" s="112">
        <v>2.1</v>
      </c>
      <c r="Q463" s="112">
        <v>2.1</v>
      </c>
      <c r="R463" s="112">
        <v>2.1</v>
      </c>
      <c r="S463" s="112">
        <v>15</v>
      </c>
      <c r="T463" s="112">
        <v>15</v>
      </c>
      <c r="U463" s="112">
        <v>15</v>
      </c>
      <c r="V463" s="112">
        <v>-0.24479999999999999</v>
      </c>
      <c r="W463" s="112">
        <v>-0.24479999999999999</v>
      </c>
      <c r="X463" s="112">
        <v>-0.24479999999999999</v>
      </c>
      <c r="Y463" s="112" t="s">
        <v>46</v>
      </c>
      <c r="Z463" s="112">
        <v>28</v>
      </c>
      <c r="AA463" s="113">
        <v>1.4859953853764374E-5</v>
      </c>
      <c r="AB463" s="112">
        <v>3.6999999999999998E-2</v>
      </c>
      <c r="AC463" s="112">
        <v>3.13</v>
      </c>
      <c r="AD463" s="112">
        <v>3.64</v>
      </c>
      <c r="AE463" s="129"/>
      <c r="AF463" s="114"/>
      <c r="AG463" s="115">
        <f t="shared" si="31"/>
        <v>0</v>
      </c>
    </row>
    <row r="464" spans="1:33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2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7.2549999999999999</v>
      </c>
      <c r="K464" s="112">
        <v>7.2549999999999999</v>
      </c>
      <c r="L464" s="112">
        <v>7.2549999999999999</v>
      </c>
      <c r="M464" s="112">
        <v>134.90600000000001</v>
      </c>
      <c r="N464" s="112">
        <v>134.90600000000001</v>
      </c>
      <c r="O464" s="112">
        <v>134.90600000000001</v>
      </c>
      <c r="P464" s="112">
        <v>2.1</v>
      </c>
      <c r="Q464" s="112">
        <v>2.1</v>
      </c>
      <c r="R464" s="112">
        <v>2.1</v>
      </c>
      <c r="S464" s="112">
        <v>15</v>
      </c>
      <c r="T464" s="112">
        <v>15</v>
      </c>
      <c r="U464" s="112">
        <v>15</v>
      </c>
      <c r="V464" s="112">
        <v>-0.24479999999999999</v>
      </c>
      <c r="W464" s="112">
        <v>-0.24479999999999999</v>
      </c>
      <c r="X464" s="112">
        <v>-0.24479999999999999</v>
      </c>
      <c r="Y464" s="112" t="s">
        <v>47</v>
      </c>
      <c r="Z464" s="112">
        <v>16.04</v>
      </c>
      <c r="AA464" s="113">
        <v>1.6328551327402565E-5</v>
      </c>
      <c r="AB464" s="112">
        <v>1.0999999999999999E-2</v>
      </c>
      <c r="AC464" s="112">
        <v>3.25</v>
      </c>
      <c r="AD464" s="112">
        <v>3.8</v>
      </c>
      <c r="AE464" s="129">
        <v>1.56E-11</v>
      </c>
      <c r="AF464" s="114"/>
      <c r="AG464" s="115">
        <f t="shared" si="31"/>
        <v>0</v>
      </c>
    </row>
    <row r="465" spans="1:33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2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7.2549999999999999</v>
      </c>
      <c r="K465" s="112">
        <v>7.2549999999999999</v>
      </c>
      <c r="L465" s="112">
        <v>7.2549999999999999</v>
      </c>
      <c r="M465" s="112">
        <v>134.90600000000001</v>
      </c>
      <c r="N465" s="112">
        <v>134.90600000000001</v>
      </c>
      <c r="O465" s="112">
        <v>134.90600000000001</v>
      </c>
      <c r="P465" s="112">
        <v>2.1</v>
      </c>
      <c r="Q465" s="112">
        <v>2.1</v>
      </c>
      <c r="R465" s="112">
        <v>2.1</v>
      </c>
      <c r="S465" s="112">
        <v>15</v>
      </c>
      <c r="T465" s="112">
        <v>15</v>
      </c>
      <c r="U465" s="112">
        <v>15</v>
      </c>
      <c r="V465" s="112">
        <v>-0.24479999999999999</v>
      </c>
      <c r="W465" s="112">
        <v>-0.24479999999999999</v>
      </c>
      <c r="X465" s="112">
        <v>-0.24479999999999999</v>
      </c>
      <c r="Y465" s="112" t="s">
        <v>48</v>
      </c>
      <c r="Z465" s="112">
        <v>28.05</v>
      </c>
      <c r="AA465" s="112">
        <v>8.597859657763983E-6</v>
      </c>
      <c r="AB465" s="112">
        <v>8.6999999999999994E-2</v>
      </c>
      <c r="AC465" s="112">
        <v>3.59</v>
      </c>
      <c r="AD465" s="112">
        <v>3.9</v>
      </c>
      <c r="AE465" s="129">
        <v>2.3999999999999999E-12</v>
      </c>
      <c r="AF465" s="114"/>
      <c r="AG465" s="117">
        <f t="shared" si="31"/>
        <v>0</v>
      </c>
    </row>
    <row r="466" spans="1:33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2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7.2549999999999999</v>
      </c>
      <c r="K466" s="112">
        <v>7.2549999999999999</v>
      </c>
      <c r="L466" s="112">
        <v>7.2549999999999999</v>
      </c>
      <c r="M466" s="112">
        <v>134.90600000000001</v>
      </c>
      <c r="N466" s="112">
        <v>134.90600000000001</v>
      </c>
      <c r="O466" s="112">
        <v>134.90600000000001</v>
      </c>
      <c r="P466" s="112">
        <v>2.1</v>
      </c>
      <c r="Q466" s="112">
        <v>2.1</v>
      </c>
      <c r="R466" s="112">
        <v>2.1</v>
      </c>
      <c r="S466" s="112">
        <v>15</v>
      </c>
      <c r="T466" s="112">
        <v>15</v>
      </c>
      <c r="U466" s="112">
        <v>15</v>
      </c>
      <c r="V466" s="112">
        <v>-0.24479999999999999</v>
      </c>
      <c r="W466" s="112">
        <v>-0.24479999999999999</v>
      </c>
      <c r="X466" s="112">
        <v>-0.24479999999999999</v>
      </c>
      <c r="Y466" s="112" t="s">
        <v>49</v>
      </c>
      <c r="Z466" s="112">
        <v>30.07</v>
      </c>
      <c r="AA466" s="112">
        <v>7.4674534117532306E-6</v>
      </c>
      <c r="AB466" s="112">
        <v>9.9000000000000005E-2</v>
      </c>
      <c r="AC466" s="112">
        <v>3.72</v>
      </c>
      <c r="AD466" s="112">
        <v>4</v>
      </c>
      <c r="AE466" s="129">
        <v>9.1500000000000004E-13</v>
      </c>
      <c r="AF466" s="114"/>
      <c r="AG466" s="117">
        <f t="shared" si="31"/>
        <v>0</v>
      </c>
    </row>
    <row r="467" spans="1:33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2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7.2549999999999999</v>
      </c>
      <c r="K467" s="112">
        <v>7.2549999999999999</v>
      </c>
      <c r="L467" s="112">
        <v>7.2549999999999999</v>
      </c>
      <c r="M467" s="112">
        <v>134.90600000000001</v>
      </c>
      <c r="N467" s="112">
        <v>134.90600000000001</v>
      </c>
      <c r="O467" s="112">
        <v>134.90600000000001</v>
      </c>
      <c r="P467" s="112">
        <v>2.1</v>
      </c>
      <c r="Q467" s="112">
        <v>2.1</v>
      </c>
      <c r="R467" s="112">
        <v>2.1</v>
      </c>
      <c r="S467" s="112">
        <v>15</v>
      </c>
      <c r="T467" s="112">
        <v>15</v>
      </c>
      <c r="U467" s="112">
        <v>15</v>
      </c>
      <c r="V467" s="112">
        <v>-0.24479999999999999</v>
      </c>
      <c r="W467" s="112">
        <v>-0.24479999999999999</v>
      </c>
      <c r="X467" s="112">
        <v>-0.24479999999999999</v>
      </c>
      <c r="Y467" s="112" t="s">
        <v>50</v>
      </c>
      <c r="Z467" s="112">
        <v>42.08</v>
      </c>
      <c r="AA467" s="112">
        <v>4.9578486170417476E-6</v>
      </c>
      <c r="AB467" s="112">
        <v>0.14199999999999999</v>
      </c>
      <c r="AC467" s="112">
        <v>4.03</v>
      </c>
      <c r="AD467" s="112">
        <v>4.5</v>
      </c>
      <c r="AE467" s="129">
        <v>8.3799999999999997E-15</v>
      </c>
      <c r="AF467" s="114"/>
      <c r="AG467" s="117">
        <f t="shared" si="31"/>
        <v>0</v>
      </c>
    </row>
    <row r="468" spans="1:33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2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7.2549999999999999</v>
      </c>
      <c r="K468" s="112">
        <v>7.2549999999999999</v>
      </c>
      <c r="L468" s="112">
        <v>7.2549999999999999</v>
      </c>
      <c r="M468" s="112">
        <v>134.90600000000001</v>
      </c>
      <c r="N468" s="112">
        <v>134.90600000000001</v>
      </c>
      <c r="O468" s="112">
        <v>134.90600000000001</v>
      </c>
      <c r="P468" s="112">
        <v>2.1</v>
      </c>
      <c r="Q468" s="112">
        <v>2.1</v>
      </c>
      <c r="R468" s="112">
        <v>2.1</v>
      </c>
      <c r="S468" s="112">
        <v>15</v>
      </c>
      <c r="T468" s="112">
        <v>15</v>
      </c>
      <c r="U468" s="112">
        <v>15</v>
      </c>
      <c r="V468" s="112">
        <v>-0.24479999999999999</v>
      </c>
      <c r="W468" s="112">
        <v>-0.24479999999999999</v>
      </c>
      <c r="X468" s="112">
        <v>-0.24479999999999999</v>
      </c>
      <c r="Y468" s="112" t="s">
        <v>51</v>
      </c>
      <c r="Z468" s="112">
        <v>44.1</v>
      </c>
      <c r="AA468" s="112">
        <v>4.5187843755253608E-6</v>
      </c>
      <c r="AB468" s="112">
        <v>0.152</v>
      </c>
      <c r="AC468" s="112">
        <v>4.16</v>
      </c>
      <c r="AD468" s="112">
        <v>4.3</v>
      </c>
      <c r="AE468" s="129">
        <v>6.6000000000000003E-18</v>
      </c>
      <c r="AF468" s="114"/>
      <c r="AG468" s="117">
        <f t="shared" si="31"/>
        <v>0</v>
      </c>
    </row>
    <row r="469" spans="1:33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2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7.2549999999999999</v>
      </c>
      <c r="K469" s="112">
        <v>7.2549999999999999</v>
      </c>
      <c r="L469" s="112">
        <v>7.2549999999999999</v>
      </c>
      <c r="M469" s="112">
        <v>134.90600000000001</v>
      </c>
      <c r="N469" s="112">
        <v>134.90600000000001</v>
      </c>
      <c r="O469" s="112">
        <v>134.90600000000001</v>
      </c>
      <c r="P469" s="112">
        <v>2.1</v>
      </c>
      <c r="Q469" s="112">
        <v>2.1</v>
      </c>
      <c r="R469" s="112">
        <v>2.1</v>
      </c>
      <c r="S469" s="112">
        <v>15</v>
      </c>
      <c r="T469" s="112">
        <v>15</v>
      </c>
      <c r="U469" s="112">
        <v>15</v>
      </c>
      <c r="V469" s="112">
        <v>-0.24479999999999999</v>
      </c>
      <c r="W469" s="112">
        <v>-0.24479999999999999</v>
      </c>
      <c r="X469" s="112">
        <v>-0.24479999999999999</v>
      </c>
      <c r="Y469" s="112" t="s">
        <v>52</v>
      </c>
      <c r="Z469" s="112">
        <v>58.12</v>
      </c>
      <c r="AA469" s="112">
        <v>2.9135357642312415E-6</v>
      </c>
      <c r="AB469" s="112">
        <v>0.2</v>
      </c>
      <c r="AC469" s="112">
        <v>4.5199999999999996</v>
      </c>
      <c r="AD469" s="112">
        <v>4.5</v>
      </c>
      <c r="AE469" s="122"/>
      <c r="AF469" s="114"/>
      <c r="AG469" s="117">
        <f t="shared" si="31"/>
        <v>0</v>
      </c>
    </row>
    <row r="470" spans="1:33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2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7.2549999999999999</v>
      </c>
      <c r="K470" s="112">
        <v>7.2549999999999999</v>
      </c>
      <c r="L470" s="112">
        <v>7.2549999999999999</v>
      </c>
      <c r="M470" s="112">
        <v>134.90600000000001</v>
      </c>
      <c r="N470" s="112">
        <v>134.90600000000001</v>
      </c>
      <c r="O470" s="112">
        <v>134.90600000000001</v>
      </c>
      <c r="P470" s="112">
        <v>2.1</v>
      </c>
      <c r="Q470" s="112">
        <v>2.1</v>
      </c>
      <c r="R470" s="112">
        <v>2.1</v>
      </c>
      <c r="S470" s="112">
        <v>15</v>
      </c>
      <c r="T470" s="112">
        <v>15</v>
      </c>
      <c r="U470" s="112">
        <v>15</v>
      </c>
      <c r="V470" s="112">
        <v>-0.24479999999999999</v>
      </c>
      <c r="W470" s="112">
        <v>-0.24479999999999999</v>
      </c>
      <c r="X470" s="112">
        <v>-0.24479999999999999</v>
      </c>
      <c r="Y470" s="112" t="s">
        <v>58</v>
      </c>
      <c r="Z470" s="112">
        <v>58.12</v>
      </c>
      <c r="AA470" s="112">
        <v>3.1459786150702568E-6</v>
      </c>
      <c r="AB470" s="112">
        <v>0.183</v>
      </c>
      <c r="AC470" s="112">
        <v>4.8</v>
      </c>
      <c r="AD470" s="112">
        <v>4.42</v>
      </c>
      <c r="AE470" s="122"/>
      <c r="AF470" s="114"/>
      <c r="AG470" s="117">
        <f t="shared" si="31"/>
        <v>0</v>
      </c>
    </row>
    <row r="471" spans="1:33" s="138" customFormat="1" x14ac:dyDescent="0.25">
      <c r="A471" s="132" t="s">
        <v>98</v>
      </c>
      <c r="B471" s="132"/>
      <c r="C471" s="133">
        <v>3.4359999999999999</v>
      </c>
      <c r="D471" s="133"/>
      <c r="E471" s="133">
        <f t="shared" si="32"/>
        <v>0</v>
      </c>
      <c r="F471" s="133"/>
      <c r="G471" s="133">
        <v>2.2799999999999998</v>
      </c>
      <c r="H471" s="133">
        <v>38743</v>
      </c>
      <c r="I471" s="133">
        <v>92</v>
      </c>
      <c r="J471" s="133">
        <v>7.2549999999999999</v>
      </c>
      <c r="K471" s="133">
        <v>7.2549999999999999</v>
      </c>
      <c r="L471" s="133">
        <v>7.2549999999999999</v>
      </c>
      <c r="M471" s="133">
        <v>134.90600000000001</v>
      </c>
      <c r="N471" s="133">
        <v>134.90600000000001</v>
      </c>
      <c r="O471" s="133">
        <v>134.90600000000001</v>
      </c>
      <c r="P471" s="133">
        <v>2.1</v>
      </c>
      <c r="Q471" s="133">
        <v>2.1</v>
      </c>
      <c r="R471" s="133">
        <v>2.1</v>
      </c>
      <c r="S471" s="133">
        <v>15</v>
      </c>
      <c r="T471" s="133">
        <v>15</v>
      </c>
      <c r="U471" s="133">
        <v>15</v>
      </c>
      <c r="V471" s="133">
        <v>-0.2311</v>
      </c>
      <c r="W471" s="133">
        <f>V471</f>
        <v>-0.2311</v>
      </c>
      <c r="X471" s="133">
        <f>W471</f>
        <v>-0.2311</v>
      </c>
      <c r="Y471" s="133" t="s">
        <v>42</v>
      </c>
      <c r="Z471" s="133">
        <v>4.0019999999999998</v>
      </c>
      <c r="AA471" s="134">
        <v>1.213598928416634E-4</v>
      </c>
      <c r="AB471" s="133">
        <v>-0.39</v>
      </c>
      <c r="AC471" s="133">
        <v>2.66</v>
      </c>
      <c r="AD471" s="133">
        <v>2.6</v>
      </c>
      <c r="AE471" s="135"/>
      <c r="AF471" s="136"/>
      <c r="AG471" s="137">
        <f t="shared" si="31"/>
        <v>0</v>
      </c>
    </row>
    <row r="472" spans="1:33" s="138" customFormat="1" x14ac:dyDescent="0.25">
      <c r="A472" s="132" t="s">
        <v>98</v>
      </c>
      <c r="B472" s="132"/>
      <c r="C472" s="133">
        <v>3.4359999999999999</v>
      </c>
      <c r="D472" s="133"/>
      <c r="E472" s="133">
        <f t="shared" si="32"/>
        <v>0</v>
      </c>
      <c r="F472" s="133"/>
      <c r="G472" s="133">
        <v>2.2799999999999998</v>
      </c>
      <c r="H472" s="133">
        <v>38743</v>
      </c>
      <c r="I472" s="133">
        <v>92</v>
      </c>
      <c r="J472" s="133">
        <v>7.2549999999999999</v>
      </c>
      <c r="K472" s="133">
        <v>7.2549999999999999</v>
      </c>
      <c r="L472" s="133">
        <v>7.2549999999999999</v>
      </c>
      <c r="M472" s="133">
        <v>134.90600000000001</v>
      </c>
      <c r="N472" s="133">
        <v>134.90600000000001</v>
      </c>
      <c r="O472" s="133">
        <v>134.90600000000001</v>
      </c>
      <c r="P472" s="133">
        <v>2.1</v>
      </c>
      <c r="Q472" s="133">
        <v>2.1</v>
      </c>
      <c r="R472" s="133">
        <v>2.1</v>
      </c>
      <c r="S472" s="133">
        <v>15</v>
      </c>
      <c r="T472" s="133">
        <v>15</v>
      </c>
      <c r="U472" s="133">
        <v>15</v>
      </c>
      <c r="V472" s="133">
        <f>V471</f>
        <v>-0.2311</v>
      </c>
      <c r="W472" s="133">
        <f t="shared" ref="W472:X482" si="33">V472</f>
        <v>-0.2311</v>
      </c>
      <c r="X472" s="133">
        <f t="shared" si="33"/>
        <v>-0.2311</v>
      </c>
      <c r="Y472" s="133" t="s">
        <v>43</v>
      </c>
      <c r="Z472" s="133">
        <v>2.0099999999999998</v>
      </c>
      <c r="AA472" s="134">
        <v>1.0828692705685033E-4</v>
      </c>
      <c r="AB472" s="133">
        <v>-0.217</v>
      </c>
      <c r="AC472" s="133">
        <v>3.13</v>
      </c>
      <c r="AD472" s="133">
        <v>2.89</v>
      </c>
      <c r="AE472" s="135"/>
      <c r="AF472" s="136"/>
      <c r="AG472" s="137">
        <f t="shared" si="31"/>
        <v>0</v>
      </c>
    </row>
    <row r="473" spans="1:33" s="138" customFormat="1" x14ac:dyDescent="0.25">
      <c r="A473" s="132" t="s">
        <v>98</v>
      </c>
      <c r="B473" s="132"/>
      <c r="C473" s="133">
        <v>3.4359999999999999</v>
      </c>
      <c r="D473" s="133"/>
      <c r="E473" s="133">
        <f t="shared" si="32"/>
        <v>0</v>
      </c>
      <c r="F473" s="133"/>
      <c r="G473" s="133">
        <v>2.2799999999999998</v>
      </c>
      <c r="H473" s="133">
        <v>38743</v>
      </c>
      <c r="I473" s="133">
        <v>92</v>
      </c>
      <c r="J473" s="133">
        <v>7.2549999999999999</v>
      </c>
      <c r="K473" s="133">
        <v>7.2549999999999999</v>
      </c>
      <c r="L473" s="133">
        <v>7.2549999999999999</v>
      </c>
      <c r="M473" s="133">
        <v>134.90600000000001</v>
      </c>
      <c r="N473" s="133">
        <v>134.90600000000001</v>
      </c>
      <c r="O473" s="133">
        <v>134.90600000000001</v>
      </c>
      <c r="P473" s="133">
        <v>2.1</v>
      </c>
      <c r="Q473" s="133">
        <v>2.1</v>
      </c>
      <c r="R473" s="133">
        <v>2.1</v>
      </c>
      <c r="S473" s="133">
        <v>15</v>
      </c>
      <c r="T473" s="133">
        <v>15</v>
      </c>
      <c r="U473" s="133">
        <v>15</v>
      </c>
      <c r="V473" s="133">
        <f t="shared" ref="V473:V482" si="34">V472</f>
        <v>-0.2311</v>
      </c>
      <c r="W473" s="133">
        <f t="shared" si="33"/>
        <v>-0.2311</v>
      </c>
      <c r="X473" s="133">
        <f t="shared" si="33"/>
        <v>-0.2311</v>
      </c>
      <c r="Y473" s="133" t="s">
        <v>44</v>
      </c>
      <c r="Z473" s="133">
        <v>31.998999999999999</v>
      </c>
      <c r="AA473" s="134">
        <v>1.5402755908922099E-5</v>
      </c>
      <c r="AB473" s="133">
        <v>2.1999999999999999E-2</v>
      </c>
      <c r="AC473" s="133">
        <v>2.94</v>
      </c>
      <c r="AD473" s="133">
        <v>3.46</v>
      </c>
      <c r="AE473" s="135"/>
      <c r="AF473" s="136"/>
      <c r="AG473" s="137">
        <f t="shared" si="31"/>
        <v>0</v>
      </c>
    </row>
    <row r="474" spans="1:33" s="138" customFormat="1" x14ac:dyDescent="0.25">
      <c r="A474" s="132" t="s">
        <v>98</v>
      </c>
      <c r="B474" s="132"/>
      <c r="C474" s="133">
        <v>3.4359999999999999</v>
      </c>
      <c r="D474" s="132"/>
      <c r="E474" s="133">
        <f t="shared" si="32"/>
        <v>0</v>
      </c>
      <c r="F474" s="133"/>
      <c r="G474" s="133">
        <v>2.2799999999999998</v>
      </c>
      <c r="H474" s="133">
        <v>38743</v>
      </c>
      <c r="I474" s="133">
        <v>92</v>
      </c>
      <c r="J474" s="133">
        <v>7.2549999999999999</v>
      </c>
      <c r="K474" s="133">
        <v>7.2549999999999999</v>
      </c>
      <c r="L474" s="133">
        <v>7.2549999999999999</v>
      </c>
      <c r="M474" s="133">
        <v>134.90600000000001</v>
      </c>
      <c r="N474" s="133">
        <v>134.90600000000001</v>
      </c>
      <c r="O474" s="133">
        <v>134.90600000000001</v>
      </c>
      <c r="P474" s="133">
        <v>2.1</v>
      </c>
      <c r="Q474" s="133">
        <v>2.1</v>
      </c>
      <c r="R474" s="133">
        <v>2.1</v>
      </c>
      <c r="S474" s="133">
        <v>15</v>
      </c>
      <c r="T474" s="133">
        <v>15</v>
      </c>
      <c r="U474" s="133">
        <v>15</v>
      </c>
      <c r="V474" s="133">
        <f t="shared" si="34"/>
        <v>-0.2311</v>
      </c>
      <c r="W474" s="133">
        <f t="shared" si="33"/>
        <v>-0.2311</v>
      </c>
      <c r="X474" s="133">
        <f t="shared" si="33"/>
        <v>-0.2311</v>
      </c>
      <c r="Y474" s="133" t="s">
        <v>45</v>
      </c>
      <c r="Z474" s="133">
        <v>44.01</v>
      </c>
      <c r="AA474" s="134">
        <v>8.9625087063364713E-6</v>
      </c>
      <c r="AB474" s="133">
        <v>0.22500000000000001</v>
      </c>
      <c r="AC474" s="133">
        <v>3.24</v>
      </c>
      <c r="AD474" s="133">
        <v>3.3</v>
      </c>
      <c r="AE474" s="135"/>
      <c r="AF474" s="136"/>
      <c r="AG474" s="137">
        <f t="shared" si="31"/>
        <v>0</v>
      </c>
    </row>
    <row r="475" spans="1:33" s="138" customFormat="1" x14ac:dyDescent="0.25">
      <c r="A475" s="132" t="s">
        <v>98</v>
      </c>
      <c r="B475" s="132"/>
      <c r="C475" s="133">
        <v>3.4359999999999999</v>
      </c>
      <c r="D475" s="132"/>
      <c r="E475" s="133">
        <f t="shared" si="32"/>
        <v>0</v>
      </c>
      <c r="F475" s="133"/>
      <c r="G475" s="133">
        <v>2.2799999999999998</v>
      </c>
      <c r="H475" s="133">
        <v>38743</v>
      </c>
      <c r="I475" s="133">
        <v>92</v>
      </c>
      <c r="J475" s="133">
        <v>7.2549999999999999</v>
      </c>
      <c r="K475" s="133">
        <v>7.2549999999999999</v>
      </c>
      <c r="L475" s="133">
        <v>7.2549999999999999</v>
      </c>
      <c r="M475" s="133">
        <v>134.90600000000001</v>
      </c>
      <c r="N475" s="133">
        <v>134.90600000000001</v>
      </c>
      <c r="O475" s="133">
        <v>134.90600000000001</v>
      </c>
      <c r="P475" s="133">
        <v>2.1</v>
      </c>
      <c r="Q475" s="133">
        <v>2.1</v>
      </c>
      <c r="R475" s="133">
        <v>2.1</v>
      </c>
      <c r="S475" s="133">
        <v>15</v>
      </c>
      <c r="T475" s="133">
        <v>15</v>
      </c>
      <c r="U475" s="133">
        <v>15</v>
      </c>
      <c r="V475" s="133">
        <f t="shared" si="34"/>
        <v>-0.2311</v>
      </c>
      <c r="W475" s="133">
        <f t="shared" si="33"/>
        <v>-0.2311</v>
      </c>
      <c r="X475" s="133">
        <f t="shared" si="33"/>
        <v>-0.2311</v>
      </c>
      <c r="Y475" s="133" t="s">
        <v>46</v>
      </c>
      <c r="Z475" s="133">
        <v>28</v>
      </c>
      <c r="AA475" s="134">
        <v>1.4859953853764374E-5</v>
      </c>
      <c r="AB475" s="133">
        <v>3.6999999999999998E-2</v>
      </c>
      <c r="AC475" s="133">
        <v>3.13</v>
      </c>
      <c r="AD475" s="133">
        <v>3.64</v>
      </c>
      <c r="AE475" s="139"/>
      <c r="AF475" s="136"/>
      <c r="AG475" s="137">
        <f t="shared" si="31"/>
        <v>0</v>
      </c>
    </row>
    <row r="476" spans="1:33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32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7.2549999999999999</v>
      </c>
      <c r="K476" s="133">
        <v>7.2549999999999999</v>
      </c>
      <c r="L476" s="133">
        <v>7.2549999999999999</v>
      </c>
      <c r="M476" s="133">
        <v>134.90600000000001</v>
      </c>
      <c r="N476" s="133">
        <v>134.90600000000001</v>
      </c>
      <c r="O476" s="133">
        <v>134.90600000000001</v>
      </c>
      <c r="P476" s="133">
        <v>2.1</v>
      </c>
      <c r="Q476" s="133">
        <v>2.1</v>
      </c>
      <c r="R476" s="133">
        <v>2.1</v>
      </c>
      <c r="S476" s="133">
        <v>15</v>
      </c>
      <c r="T476" s="133">
        <v>15</v>
      </c>
      <c r="U476" s="133">
        <v>15</v>
      </c>
      <c r="V476" s="133">
        <f t="shared" si="34"/>
        <v>-0.2311</v>
      </c>
      <c r="W476" s="133">
        <f t="shared" si="33"/>
        <v>-0.2311</v>
      </c>
      <c r="X476" s="133">
        <f t="shared" si="33"/>
        <v>-0.2311</v>
      </c>
      <c r="Y476" s="133" t="s">
        <v>47</v>
      </c>
      <c r="Z476" s="133">
        <v>16.04</v>
      </c>
      <c r="AA476" s="134">
        <v>1.6328551327402565E-5</v>
      </c>
      <c r="AB476" s="133">
        <v>1.0999999999999999E-2</v>
      </c>
      <c r="AC476" s="133">
        <v>3.25</v>
      </c>
      <c r="AD476" s="133">
        <v>3.8</v>
      </c>
      <c r="AE476" s="139">
        <v>1.2400000000000001E-9</v>
      </c>
      <c r="AF476" s="136"/>
      <c r="AG476" s="137">
        <f t="shared" si="31"/>
        <v>0</v>
      </c>
    </row>
    <row r="477" spans="1:33" s="138" customFormat="1" x14ac:dyDescent="0.25">
      <c r="A477" s="132" t="s">
        <v>98</v>
      </c>
      <c r="B477" s="132"/>
      <c r="C477" s="133">
        <v>3.4359999999999999</v>
      </c>
      <c r="D477" s="132"/>
      <c r="E477" s="133">
        <f t="shared" si="32"/>
        <v>0</v>
      </c>
      <c r="F477" s="133"/>
      <c r="G477" s="133">
        <v>2.2799999999999998</v>
      </c>
      <c r="H477" s="133">
        <v>38743</v>
      </c>
      <c r="I477" s="133">
        <v>92</v>
      </c>
      <c r="J477" s="133">
        <v>7.2549999999999999</v>
      </c>
      <c r="K477" s="133">
        <v>7.2549999999999999</v>
      </c>
      <c r="L477" s="133">
        <v>7.2549999999999999</v>
      </c>
      <c r="M477" s="133">
        <v>134.90600000000001</v>
      </c>
      <c r="N477" s="133">
        <v>134.90600000000001</v>
      </c>
      <c r="O477" s="133">
        <v>134.90600000000001</v>
      </c>
      <c r="P477" s="133">
        <v>2.1</v>
      </c>
      <c r="Q477" s="133">
        <v>2.1</v>
      </c>
      <c r="R477" s="133">
        <v>2.1</v>
      </c>
      <c r="S477" s="133">
        <v>15</v>
      </c>
      <c r="T477" s="133">
        <v>15</v>
      </c>
      <c r="U477" s="133">
        <v>15</v>
      </c>
      <c r="V477" s="133">
        <f t="shared" si="34"/>
        <v>-0.2311</v>
      </c>
      <c r="W477" s="133">
        <f t="shared" si="33"/>
        <v>-0.2311</v>
      </c>
      <c r="X477" s="133">
        <f t="shared" si="33"/>
        <v>-0.2311</v>
      </c>
      <c r="Y477" s="133" t="s">
        <v>48</v>
      </c>
      <c r="Z477" s="133">
        <v>28.05</v>
      </c>
      <c r="AA477" s="133">
        <v>8.597859657763983E-6</v>
      </c>
      <c r="AB477" s="133">
        <v>8.6999999999999994E-2</v>
      </c>
      <c r="AC477" s="133">
        <v>3.59</v>
      </c>
      <c r="AD477" s="133">
        <v>3.9</v>
      </c>
      <c r="AE477" s="139"/>
      <c r="AF477" s="136"/>
      <c r="AG477" s="140">
        <f t="shared" si="31"/>
        <v>0</v>
      </c>
    </row>
    <row r="478" spans="1:33" s="138" customFormat="1" x14ac:dyDescent="0.25">
      <c r="A478" s="132" t="s">
        <v>98</v>
      </c>
      <c r="B478" s="132"/>
      <c r="C478" s="133">
        <v>3.4359999999999999</v>
      </c>
      <c r="D478" s="132"/>
      <c r="E478" s="133">
        <f t="shared" si="32"/>
        <v>0</v>
      </c>
      <c r="F478" s="133"/>
      <c r="G478" s="133">
        <v>2.2799999999999998</v>
      </c>
      <c r="H478" s="133">
        <v>38743</v>
      </c>
      <c r="I478" s="133">
        <v>92</v>
      </c>
      <c r="J478" s="133">
        <v>7.2549999999999999</v>
      </c>
      <c r="K478" s="133">
        <v>7.2549999999999999</v>
      </c>
      <c r="L478" s="133">
        <v>7.2549999999999999</v>
      </c>
      <c r="M478" s="133">
        <v>134.90600000000001</v>
      </c>
      <c r="N478" s="133">
        <v>134.90600000000001</v>
      </c>
      <c r="O478" s="133">
        <v>134.90600000000001</v>
      </c>
      <c r="P478" s="133">
        <v>2.1</v>
      </c>
      <c r="Q478" s="133">
        <v>2.1</v>
      </c>
      <c r="R478" s="133">
        <v>2.1</v>
      </c>
      <c r="S478" s="133">
        <v>15</v>
      </c>
      <c r="T478" s="133">
        <v>15</v>
      </c>
      <c r="U478" s="133">
        <v>15</v>
      </c>
      <c r="V478" s="133">
        <f t="shared" si="34"/>
        <v>-0.2311</v>
      </c>
      <c r="W478" s="133">
        <f t="shared" si="33"/>
        <v>-0.2311</v>
      </c>
      <c r="X478" s="133">
        <f t="shared" si="33"/>
        <v>-0.2311</v>
      </c>
      <c r="Y478" s="133" t="s">
        <v>49</v>
      </c>
      <c r="Z478" s="133">
        <v>30.07</v>
      </c>
      <c r="AA478" s="133">
        <v>7.4674534117532306E-6</v>
      </c>
      <c r="AB478" s="133">
        <v>9.9000000000000005E-2</v>
      </c>
      <c r="AC478" s="133">
        <v>3.72</v>
      </c>
      <c r="AD478" s="133">
        <v>4</v>
      </c>
      <c r="AE478" s="139"/>
      <c r="AF478" s="136"/>
      <c r="AG478" s="140">
        <f t="shared" si="31"/>
        <v>0</v>
      </c>
    </row>
    <row r="479" spans="1:33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32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7.2549999999999999</v>
      </c>
      <c r="K479" s="133">
        <v>7.2549999999999999</v>
      </c>
      <c r="L479" s="133">
        <v>7.2549999999999999</v>
      </c>
      <c r="M479" s="133">
        <v>134.90600000000001</v>
      </c>
      <c r="N479" s="133">
        <v>134.90600000000001</v>
      </c>
      <c r="O479" s="133">
        <v>134.90600000000001</v>
      </c>
      <c r="P479" s="133">
        <v>2.1</v>
      </c>
      <c r="Q479" s="133">
        <v>2.1</v>
      </c>
      <c r="R479" s="133">
        <v>2.1</v>
      </c>
      <c r="S479" s="133">
        <v>15</v>
      </c>
      <c r="T479" s="133">
        <v>15</v>
      </c>
      <c r="U479" s="133">
        <v>15</v>
      </c>
      <c r="V479" s="133">
        <f t="shared" si="34"/>
        <v>-0.2311</v>
      </c>
      <c r="W479" s="133">
        <f t="shared" si="33"/>
        <v>-0.2311</v>
      </c>
      <c r="X479" s="133">
        <f t="shared" si="33"/>
        <v>-0.2311</v>
      </c>
      <c r="Y479" s="133" t="s">
        <v>50</v>
      </c>
      <c r="Z479" s="133">
        <v>42.08</v>
      </c>
      <c r="AA479" s="133">
        <v>4.9578486170417476E-6</v>
      </c>
      <c r="AB479" s="133">
        <v>0.14199999999999999</v>
      </c>
      <c r="AC479" s="133">
        <v>4.03</v>
      </c>
      <c r="AD479" s="133">
        <v>4.5</v>
      </c>
      <c r="AE479" s="139">
        <v>1E-13</v>
      </c>
      <c r="AF479" s="136"/>
      <c r="AG479" s="140">
        <f t="shared" si="31"/>
        <v>0</v>
      </c>
    </row>
    <row r="480" spans="1:33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32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7.2549999999999999</v>
      </c>
      <c r="K480" s="133">
        <v>7.2549999999999999</v>
      </c>
      <c r="L480" s="133">
        <v>7.2549999999999999</v>
      </c>
      <c r="M480" s="133">
        <v>134.90600000000001</v>
      </c>
      <c r="N480" s="133">
        <v>134.90600000000001</v>
      </c>
      <c r="O480" s="133">
        <v>134.90600000000001</v>
      </c>
      <c r="P480" s="133">
        <v>2.1</v>
      </c>
      <c r="Q480" s="133">
        <v>2.1</v>
      </c>
      <c r="R480" s="133">
        <v>2.1</v>
      </c>
      <c r="S480" s="133">
        <v>15</v>
      </c>
      <c r="T480" s="133">
        <v>15</v>
      </c>
      <c r="U480" s="133">
        <v>15</v>
      </c>
      <c r="V480" s="133">
        <f t="shared" si="34"/>
        <v>-0.2311</v>
      </c>
      <c r="W480" s="133">
        <f t="shared" si="33"/>
        <v>-0.2311</v>
      </c>
      <c r="X480" s="133">
        <f t="shared" si="33"/>
        <v>-0.2311</v>
      </c>
      <c r="Y480" s="133" t="s">
        <v>51</v>
      </c>
      <c r="Z480" s="133">
        <v>44.1</v>
      </c>
      <c r="AA480" s="133">
        <v>4.5187843755253608E-6</v>
      </c>
      <c r="AB480" s="133">
        <v>0.152</v>
      </c>
      <c r="AC480" s="133">
        <v>4.16</v>
      </c>
      <c r="AD480" s="133">
        <v>4.3</v>
      </c>
      <c r="AE480" s="139"/>
      <c r="AF480" s="136"/>
      <c r="AG480" s="140">
        <f t="shared" si="31"/>
        <v>0</v>
      </c>
    </row>
    <row r="481" spans="1:33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32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7.2549999999999999</v>
      </c>
      <c r="K481" s="133">
        <v>7.2549999999999999</v>
      </c>
      <c r="L481" s="133">
        <v>7.2549999999999999</v>
      </c>
      <c r="M481" s="133">
        <v>134.90600000000001</v>
      </c>
      <c r="N481" s="133">
        <v>134.90600000000001</v>
      </c>
      <c r="O481" s="133">
        <v>134.90600000000001</v>
      </c>
      <c r="P481" s="133">
        <v>2.1</v>
      </c>
      <c r="Q481" s="133">
        <v>2.1</v>
      </c>
      <c r="R481" s="133">
        <v>2.1</v>
      </c>
      <c r="S481" s="133">
        <v>15</v>
      </c>
      <c r="T481" s="133">
        <v>15</v>
      </c>
      <c r="U481" s="133">
        <v>15</v>
      </c>
      <c r="V481" s="133">
        <f t="shared" si="34"/>
        <v>-0.2311</v>
      </c>
      <c r="W481" s="133">
        <f t="shared" si="33"/>
        <v>-0.2311</v>
      </c>
      <c r="X481" s="133">
        <f t="shared" si="33"/>
        <v>-0.2311</v>
      </c>
      <c r="Y481" s="133" t="s">
        <v>52</v>
      </c>
      <c r="Z481" s="133">
        <v>58.12</v>
      </c>
      <c r="AA481" s="133">
        <v>2.9135357642312415E-6</v>
      </c>
      <c r="AB481" s="133">
        <v>0.2</v>
      </c>
      <c r="AC481" s="133">
        <v>4.5199999999999996</v>
      </c>
      <c r="AD481" s="133">
        <v>4.5</v>
      </c>
      <c r="AE481" s="135"/>
      <c r="AF481" s="136"/>
      <c r="AG481" s="140">
        <f t="shared" si="31"/>
        <v>0</v>
      </c>
    </row>
    <row r="482" spans="1:33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32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7.2549999999999999</v>
      </c>
      <c r="K482" s="133">
        <v>7.2549999999999999</v>
      </c>
      <c r="L482" s="133">
        <v>7.2549999999999999</v>
      </c>
      <c r="M482" s="133">
        <v>134.90600000000001</v>
      </c>
      <c r="N482" s="133">
        <v>134.90600000000001</v>
      </c>
      <c r="O482" s="133">
        <v>134.90600000000001</v>
      </c>
      <c r="P482" s="133">
        <v>2.1</v>
      </c>
      <c r="Q482" s="133">
        <v>2.1</v>
      </c>
      <c r="R482" s="133">
        <v>2.1</v>
      </c>
      <c r="S482" s="133">
        <v>15</v>
      </c>
      <c r="T482" s="133">
        <v>15</v>
      </c>
      <c r="U482" s="133">
        <v>15</v>
      </c>
      <c r="V482" s="133">
        <f t="shared" si="34"/>
        <v>-0.2311</v>
      </c>
      <c r="W482" s="133">
        <f t="shared" si="33"/>
        <v>-0.2311</v>
      </c>
      <c r="X482" s="133">
        <f t="shared" si="33"/>
        <v>-0.2311</v>
      </c>
      <c r="Y482" s="133" t="s">
        <v>58</v>
      </c>
      <c r="Z482" s="133">
        <v>58.12</v>
      </c>
      <c r="AA482" s="133">
        <v>3.1459786150702568E-6</v>
      </c>
      <c r="AB482" s="133">
        <v>0.183</v>
      </c>
      <c r="AC482" s="133">
        <v>4.8</v>
      </c>
      <c r="AD482" s="133">
        <v>4.42</v>
      </c>
      <c r="AE482" s="135"/>
      <c r="AF482" s="136"/>
      <c r="AG482" s="140">
        <f t="shared" si="31"/>
        <v>0</v>
      </c>
    </row>
    <row r="483" spans="1:33" s="116" customFormat="1" x14ac:dyDescent="0.25">
      <c r="A483" s="111" t="s">
        <v>99</v>
      </c>
      <c r="B483" s="111"/>
      <c r="C483" s="112">
        <v>3.4390000000000001</v>
      </c>
      <c r="D483" s="112"/>
      <c r="E483" s="112">
        <f t="shared" si="32"/>
        <v>0</v>
      </c>
      <c r="F483" s="112"/>
      <c r="G483" s="112">
        <v>2.125</v>
      </c>
      <c r="H483" s="112">
        <v>42927</v>
      </c>
      <c r="I483" s="112">
        <v>71</v>
      </c>
      <c r="J483" s="112">
        <v>7.2549999999999999</v>
      </c>
      <c r="K483" s="112">
        <v>7.2549999999999999</v>
      </c>
      <c r="L483" s="112">
        <v>7.2549999999999999</v>
      </c>
      <c r="M483" s="112">
        <v>134.90600000000001</v>
      </c>
      <c r="N483" s="112">
        <v>134.90600000000001</v>
      </c>
      <c r="O483" s="112">
        <v>134.90600000000001</v>
      </c>
      <c r="P483" s="112">
        <v>2.1</v>
      </c>
      <c r="Q483" s="112">
        <v>2.1</v>
      </c>
      <c r="R483" s="112">
        <v>2.1</v>
      </c>
      <c r="S483" s="112">
        <v>15</v>
      </c>
      <c r="T483" s="112">
        <v>15</v>
      </c>
      <c r="U483" s="112">
        <v>15</v>
      </c>
      <c r="V483" s="112">
        <v>-0.2162</v>
      </c>
      <c r="W483" s="112">
        <v>-0.2162</v>
      </c>
      <c r="X483" s="112">
        <v>-0.2162</v>
      </c>
      <c r="Y483" s="112" t="s">
        <v>42</v>
      </c>
      <c r="Z483" s="112">
        <v>4.0019999999999998</v>
      </c>
      <c r="AA483" s="113">
        <v>1.213598928416634E-4</v>
      </c>
      <c r="AB483" s="112">
        <v>-0.39</v>
      </c>
      <c r="AC483" s="112">
        <v>2.66</v>
      </c>
      <c r="AD483" s="112">
        <v>2.6</v>
      </c>
      <c r="AE483" s="122"/>
      <c r="AF483" s="114"/>
      <c r="AG483" s="115">
        <f t="shared" si="31"/>
        <v>0</v>
      </c>
    </row>
    <row r="484" spans="1:33" s="116" customFormat="1" x14ac:dyDescent="0.25">
      <c r="A484" s="111" t="s">
        <v>99</v>
      </c>
      <c r="B484" s="111"/>
      <c r="C484" s="112">
        <v>3.4390000000000001</v>
      </c>
      <c r="D484" s="112"/>
      <c r="E484" s="112">
        <f t="shared" si="32"/>
        <v>0</v>
      </c>
      <c r="F484" s="112"/>
      <c r="G484" s="112">
        <v>2.125</v>
      </c>
      <c r="H484" s="112">
        <v>42927</v>
      </c>
      <c r="I484" s="112">
        <v>71</v>
      </c>
      <c r="J484" s="112">
        <v>7.2549999999999999</v>
      </c>
      <c r="K484" s="112">
        <v>7.2549999999999999</v>
      </c>
      <c r="L484" s="112">
        <v>7.2549999999999999</v>
      </c>
      <c r="M484" s="112">
        <v>134.90600000000001</v>
      </c>
      <c r="N484" s="112">
        <v>134.90600000000001</v>
      </c>
      <c r="O484" s="112">
        <v>134.90600000000001</v>
      </c>
      <c r="P484" s="112">
        <v>2.1</v>
      </c>
      <c r="Q484" s="112">
        <v>2.1</v>
      </c>
      <c r="R484" s="112">
        <v>2.1</v>
      </c>
      <c r="S484" s="112">
        <v>15</v>
      </c>
      <c r="T484" s="112">
        <v>15</v>
      </c>
      <c r="U484" s="112">
        <v>15</v>
      </c>
      <c r="V484" s="112">
        <v>-0.2162</v>
      </c>
      <c r="W484" s="112">
        <v>-0.2162</v>
      </c>
      <c r="X484" s="112">
        <v>-0.2162</v>
      </c>
      <c r="Y484" s="112" t="s">
        <v>43</v>
      </c>
      <c r="Z484" s="112">
        <v>2.0099999999999998</v>
      </c>
      <c r="AA484" s="113">
        <v>1.0828692705685033E-4</v>
      </c>
      <c r="AB484" s="112">
        <v>-0.217</v>
      </c>
      <c r="AC484" s="112">
        <v>3.13</v>
      </c>
      <c r="AD484" s="112">
        <v>2.89</v>
      </c>
      <c r="AE484" s="122"/>
      <c r="AF484" s="114"/>
      <c r="AG484" s="115">
        <f t="shared" si="31"/>
        <v>0</v>
      </c>
    </row>
    <row r="485" spans="1:33" s="116" customFormat="1" x14ac:dyDescent="0.25">
      <c r="A485" s="111" t="s">
        <v>99</v>
      </c>
      <c r="B485" s="111"/>
      <c r="C485" s="112">
        <v>3.4390000000000001</v>
      </c>
      <c r="D485" s="112"/>
      <c r="E485" s="112">
        <f t="shared" si="32"/>
        <v>0</v>
      </c>
      <c r="F485" s="112"/>
      <c r="G485" s="112">
        <v>2.125</v>
      </c>
      <c r="H485" s="112">
        <v>42927</v>
      </c>
      <c r="I485" s="112">
        <v>71</v>
      </c>
      <c r="J485" s="112">
        <v>7.2549999999999999</v>
      </c>
      <c r="K485" s="112">
        <v>7.2549999999999999</v>
      </c>
      <c r="L485" s="112">
        <v>7.2549999999999999</v>
      </c>
      <c r="M485" s="112">
        <v>134.90600000000001</v>
      </c>
      <c r="N485" s="112">
        <v>134.90600000000001</v>
      </c>
      <c r="O485" s="112">
        <v>134.90600000000001</v>
      </c>
      <c r="P485" s="112">
        <v>2.1</v>
      </c>
      <c r="Q485" s="112">
        <v>2.1</v>
      </c>
      <c r="R485" s="112">
        <v>2.1</v>
      </c>
      <c r="S485" s="112">
        <v>15</v>
      </c>
      <c r="T485" s="112">
        <v>15</v>
      </c>
      <c r="U485" s="112">
        <v>15</v>
      </c>
      <c r="V485" s="112">
        <v>-0.2162</v>
      </c>
      <c r="W485" s="112">
        <v>-0.2162</v>
      </c>
      <c r="X485" s="112">
        <v>-0.2162</v>
      </c>
      <c r="Y485" s="112" t="s">
        <v>44</v>
      </c>
      <c r="Z485" s="112">
        <v>31.998999999999999</v>
      </c>
      <c r="AA485" s="113">
        <v>1.5402755908922099E-5</v>
      </c>
      <c r="AB485" s="112">
        <v>2.1999999999999999E-2</v>
      </c>
      <c r="AC485" s="112">
        <v>2.94</v>
      </c>
      <c r="AD485" s="112">
        <v>3.46</v>
      </c>
      <c r="AE485" s="122"/>
      <c r="AF485" s="114"/>
      <c r="AG485" s="115">
        <f t="shared" si="31"/>
        <v>0</v>
      </c>
    </row>
    <row r="486" spans="1:33" s="116" customFormat="1" x14ac:dyDescent="0.25">
      <c r="A486" s="111" t="s">
        <v>99</v>
      </c>
      <c r="B486" s="111"/>
      <c r="C486" s="112">
        <v>3.4390000000000001</v>
      </c>
      <c r="D486" s="111"/>
      <c r="E486" s="112">
        <f t="shared" si="32"/>
        <v>0</v>
      </c>
      <c r="F486" s="112"/>
      <c r="G486" s="112">
        <v>2.125</v>
      </c>
      <c r="H486" s="112">
        <v>42927</v>
      </c>
      <c r="I486" s="112">
        <v>71</v>
      </c>
      <c r="J486" s="112">
        <v>7.2549999999999999</v>
      </c>
      <c r="K486" s="112">
        <v>7.2549999999999999</v>
      </c>
      <c r="L486" s="112">
        <v>7.2549999999999999</v>
      </c>
      <c r="M486" s="112">
        <v>134.90600000000001</v>
      </c>
      <c r="N486" s="112">
        <v>134.90600000000001</v>
      </c>
      <c r="O486" s="112">
        <v>134.90600000000001</v>
      </c>
      <c r="P486" s="112">
        <v>2.1</v>
      </c>
      <c r="Q486" s="112">
        <v>2.1</v>
      </c>
      <c r="R486" s="112">
        <v>2.1</v>
      </c>
      <c r="S486" s="112">
        <v>15</v>
      </c>
      <c r="T486" s="112">
        <v>15</v>
      </c>
      <c r="U486" s="112">
        <v>15</v>
      </c>
      <c r="V486" s="112">
        <v>-0.2162</v>
      </c>
      <c r="W486" s="112">
        <v>-0.2162</v>
      </c>
      <c r="X486" s="112">
        <v>-0.2162</v>
      </c>
      <c r="Y486" s="112" t="s">
        <v>45</v>
      </c>
      <c r="Z486" s="112">
        <v>44.01</v>
      </c>
      <c r="AA486" s="113">
        <v>8.9625087063364713E-6</v>
      </c>
      <c r="AB486" s="112">
        <v>0.22500000000000001</v>
      </c>
      <c r="AC486" s="112">
        <v>3.24</v>
      </c>
      <c r="AD486" s="112">
        <v>3.3</v>
      </c>
      <c r="AE486" s="122"/>
      <c r="AF486" s="114"/>
      <c r="AG486" s="115">
        <f t="shared" si="31"/>
        <v>0</v>
      </c>
    </row>
    <row r="487" spans="1:33" s="116" customFormat="1" x14ac:dyDescent="0.25">
      <c r="A487" s="111" t="s">
        <v>99</v>
      </c>
      <c r="B487" s="111"/>
      <c r="C487" s="112">
        <v>3.4390000000000001</v>
      </c>
      <c r="D487" s="111"/>
      <c r="E487" s="112">
        <f t="shared" si="32"/>
        <v>0</v>
      </c>
      <c r="F487" s="112"/>
      <c r="G487" s="112">
        <v>2.125</v>
      </c>
      <c r="H487" s="112">
        <v>42927</v>
      </c>
      <c r="I487" s="112">
        <v>71</v>
      </c>
      <c r="J487" s="112">
        <v>7.2549999999999999</v>
      </c>
      <c r="K487" s="112">
        <v>7.2549999999999999</v>
      </c>
      <c r="L487" s="112">
        <v>7.2549999999999999</v>
      </c>
      <c r="M487" s="112">
        <v>134.90600000000001</v>
      </c>
      <c r="N487" s="112">
        <v>134.90600000000001</v>
      </c>
      <c r="O487" s="112">
        <v>134.90600000000001</v>
      </c>
      <c r="P487" s="112">
        <v>2.1</v>
      </c>
      <c r="Q487" s="112">
        <v>2.1</v>
      </c>
      <c r="R487" s="112">
        <v>2.1</v>
      </c>
      <c r="S487" s="112">
        <v>15</v>
      </c>
      <c r="T487" s="112">
        <v>15</v>
      </c>
      <c r="U487" s="112">
        <v>15</v>
      </c>
      <c r="V487" s="112">
        <v>-0.2162</v>
      </c>
      <c r="W487" s="112">
        <v>-0.2162</v>
      </c>
      <c r="X487" s="112">
        <v>-0.2162</v>
      </c>
      <c r="Y487" s="112" t="s">
        <v>46</v>
      </c>
      <c r="Z487" s="112">
        <v>28</v>
      </c>
      <c r="AA487" s="113">
        <v>1.4859953853764374E-5</v>
      </c>
      <c r="AB487" s="112">
        <v>3.6999999999999998E-2</v>
      </c>
      <c r="AC487" s="112">
        <v>3.13</v>
      </c>
      <c r="AD487" s="112">
        <v>3.64</v>
      </c>
      <c r="AE487" s="129"/>
      <c r="AF487" s="114"/>
      <c r="AG487" s="115">
        <f t="shared" si="31"/>
        <v>0</v>
      </c>
    </row>
    <row r="488" spans="1:33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32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7.2549999999999999</v>
      </c>
      <c r="K488" s="112">
        <v>7.2549999999999999</v>
      </c>
      <c r="L488" s="112">
        <v>7.2549999999999999</v>
      </c>
      <c r="M488" s="112">
        <v>134.90600000000001</v>
      </c>
      <c r="N488" s="112">
        <v>134.90600000000001</v>
      </c>
      <c r="O488" s="112">
        <v>134.90600000000001</v>
      </c>
      <c r="P488" s="112">
        <v>2.1</v>
      </c>
      <c r="Q488" s="112">
        <v>2.1</v>
      </c>
      <c r="R488" s="112">
        <v>2.1</v>
      </c>
      <c r="S488" s="112">
        <v>15</v>
      </c>
      <c r="T488" s="112">
        <v>15</v>
      </c>
      <c r="U488" s="112">
        <v>15</v>
      </c>
      <c r="V488" s="112">
        <v>-0.2162</v>
      </c>
      <c r="W488" s="112">
        <v>-0.2162</v>
      </c>
      <c r="X488" s="112">
        <v>-0.2162</v>
      </c>
      <c r="Y488" s="112" t="s">
        <v>47</v>
      </c>
      <c r="Z488" s="112">
        <v>16.04</v>
      </c>
      <c r="AA488" s="113">
        <v>1.6328551327402565E-5</v>
      </c>
      <c r="AB488" s="112">
        <v>1.0999999999999999E-2</v>
      </c>
      <c r="AC488" s="112">
        <v>3.25</v>
      </c>
      <c r="AD488" s="112">
        <v>3.8</v>
      </c>
      <c r="AE488" s="129">
        <v>6.5000000000000003E-10</v>
      </c>
      <c r="AF488" s="114"/>
      <c r="AG488" s="115">
        <f t="shared" si="31"/>
        <v>0</v>
      </c>
    </row>
    <row r="489" spans="1:33" s="116" customFormat="1" x14ac:dyDescent="0.25">
      <c r="A489" s="111" t="s">
        <v>99</v>
      </c>
      <c r="B489" s="111"/>
      <c r="C489" s="112">
        <v>3.4390000000000001</v>
      </c>
      <c r="D489" s="111"/>
      <c r="E489" s="112">
        <f t="shared" si="32"/>
        <v>0</v>
      </c>
      <c r="F489" s="112"/>
      <c r="G489" s="112">
        <v>2.125</v>
      </c>
      <c r="H489" s="112">
        <v>42927</v>
      </c>
      <c r="I489" s="112">
        <v>71</v>
      </c>
      <c r="J489" s="112">
        <v>7.2549999999999999</v>
      </c>
      <c r="K489" s="112">
        <v>7.2549999999999999</v>
      </c>
      <c r="L489" s="112">
        <v>7.2549999999999999</v>
      </c>
      <c r="M489" s="112">
        <v>134.90600000000001</v>
      </c>
      <c r="N489" s="112">
        <v>134.90600000000001</v>
      </c>
      <c r="O489" s="112">
        <v>134.90600000000001</v>
      </c>
      <c r="P489" s="112">
        <v>2.1</v>
      </c>
      <c r="Q489" s="112">
        <v>2.1</v>
      </c>
      <c r="R489" s="112">
        <v>2.1</v>
      </c>
      <c r="S489" s="112">
        <v>15</v>
      </c>
      <c r="T489" s="112">
        <v>15</v>
      </c>
      <c r="U489" s="112">
        <v>15</v>
      </c>
      <c r="V489" s="112">
        <v>-0.2162</v>
      </c>
      <c r="W489" s="112">
        <v>-0.2162</v>
      </c>
      <c r="X489" s="112">
        <v>-0.2162</v>
      </c>
      <c r="Y489" s="112" t="s">
        <v>48</v>
      </c>
      <c r="Z489" s="112">
        <v>28.05</v>
      </c>
      <c r="AA489" s="112">
        <v>8.597859657763983E-6</v>
      </c>
      <c r="AB489" s="112">
        <v>8.6999999999999994E-2</v>
      </c>
      <c r="AC489" s="112">
        <v>3.59</v>
      </c>
      <c r="AD489" s="112">
        <v>3.9</v>
      </c>
      <c r="AE489" s="129"/>
      <c r="AF489" s="114"/>
      <c r="AG489" s="117">
        <f t="shared" si="31"/>
        <v>0</v>
      </c>
    </row>
    <row r="490" spans="1:33" s="116" customFormat="1" x14ac:dyDescent="0.25">
      <c r="A490" s="111" t="s">
        <v>99</v>
      </c>
      <c r="B490" s="111"/>
      <c r="C490" s="112">
        <v>3.4390000000000001</v>
      </c>
      <c r="D490" s="111"/>
      <c r="E490" s="112">
        <f t="shared" si="32"/>
        <v>0</v>
      </c>
      <c r="F490" s="112"/>
      <c r="G490" s="112">
        <v>2.125</v>
      </c>
      <c r="H490" s="112">
        <v>42927</v>
      </c>
      <c r="I490" s="112">
        <v>71</v>
      </c>
      <c r="J490" s="112">
        <v>7.2549999999999999</v>
      </c>
      <c r="K490" s="112">
        <v>7.2549999999999999</v>
      </c>
      <c r="L490" s="112">
        <v>7.2549999999999999</v>
      </c>
      <c r="M490" s="112">
        <v>134.90600000000001</v>
      </c>
      <c r="N490" s="112">
        <v>134.90600000000001</v>
      </c>
      <c r="O490" s="112">
        <v>134.90600000000001</v>
      </c>
      <c r="P490" s="112">
        <v>2.1</v>
      </c>
      <c r="Q490" s="112">
        <v>2.1</v>
      </c>
      <c r="R490" s="112">
        <v>2.1</v>
      </c>
      <c r="S490" s="112">
        <v>15</v>
      </c>
      <c r="T490" s="112">
        <v>15</v>
      </c>
      <c r="U490" s="112">
        <v>15</v>
      </c>
      <c r="V490" s="112">
        <v>-0.2162</v>
      </c>
      <c r="W490" s="112">
        <v>-0.2162</v>
      </c>
      <c r="X490" s="112">
        <v>-0.2162</v>
      </c>
      <c r="Y490" s="112" t="s">
        <v>49</v>
      </c>
      <c r="Z490" s="112">
        <v>30.07</v>
      </c>
      <c r="AA490" s="112">
        <v>7.4674534117532306E-6</v>
      </c>
      <c r="AB490" s="112">
        <v>9.9000000000000005E-2</v>
      </c>
      <c r="AC490" s="112">
        <v>3.72</v>
      </c>
      <c r="AD490" s="112">
        <v>4</v>
      </c>
      <c r="AE490" s="129"/>
      <c r="AF490" s="114"/>
      <c r="AG490" s="117">
        <f t="shared" si="31"/>
        <v>0</v>
      </c>
    </row>
    <row r="491" spans="1:33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32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7.2549999999999999</v>
      </c>
      <c r="K491" s="112">
        <v>7.2549999999999999</v>
      </c>
      <c r="L491" s="112">
        <v>7.2549999999999999</v>
      </c>
      <c r="M491" s="112">
        <v>134.90600000000001</v>
      </c>
      <c r="N491" s="112">
        <v>134.90600000000001</v>
      </c>
      <c r="O491" s="112">
        <v>134.90600000000001</v>
      </c>
      <c r="P491" s="112">
        <v>2.1</v>
      </c>
      <c r="Q491" s="112">
        <v>2.1</v>
      </c>
      <c r="R491" s="112">
        <v>2.1</v>
      </c>
      <c r="S491" s="112">
        <v>15</v>
      </c>
      <c r="T491" s="112">
        <v>15</v>
      </c>
      <c r="U491" s="112">
        <v>15</v>
      </c>
      <c r="V491" s="112">
        <v>-0.2162</v>
      </c>
      <c r="W491" s="112">
        <v>-0.2162</v>
      </c>
      <c r="X491" s="112">
        <v>-0.2162</v>
      </c>
      <c r="Y491" s="112" t="s">
        <v>50</v>
      </c>
      <c r="Z491" s="112">
        <v>42.08</v>
      </c>
      <c r="AA491" s="112">
        <v>4.9578486170417476E-6</v>
      </c>
      <c r="AB491" s="112">
        <v>0.14199999999999999</v>
      </c>
      <c r="AC491" s="112">
        <v>4.03</v>
      </c>
      <c r="AD491" s="112">
        <v>4.5</v>
      </c>
      <c r="AE491" s="129">
        <v>2.7500000000000002E-12</v>
      </c>
      <c r="AF491" s="114"/>
      <c r="AG491" s="117">
        <f t="shared" si="31"/>
        <v>0</v>
      </c>
    </row>
    <row r="492" spans="1:33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32"/>
        <v>0</v>
      </c>
      <c r="F492" s="112"/>
      <c r="G492" s="112">
        <v>2.125</v>
      </c>
      <c r="H492" s="112">
        <v>42927</v>
      </c>
      <c r="I492" s="112">
        <v>71</v>
      </c>
      <c r="J492" s="112">
        <v>7.2549999999999999</v>
      </c>
      <c r="K492" s="112">
        <v>7.2549999999999999</v>
      </c>
      <c r="L492" s="112">
        <v>7.2549999999999999</v>
      </c>
      <c r="M492" s="112">
        <v>134.90600000000001</v>
      </c>
      <c r="N492" s="112">
        <v>134.90600000000001</v>
      </c>
      <c r="O492" s="112">
        <v>134.90600000000001</v>
      </c>
      <c r="P492" s="112">
        <v>2.1</v>
      </c>
      <c r="Q492" s="112">
        <v>2.1</v>
      </c>
      <c r="R492" s="112">
        <v>2.1</v>
      </c>
      <c r="S492" s="112">
        <v>15</v>
      </c>
      <c r="T492" s="112">
        <v>15</v>
      </c>
      <c r="U492" s="112">
        <v>15</v>
      </c>
      <c r="V492" s="112">
        <v>-0.2162</v>
      </c>
      <c r="W492" s="112">
        <v>-0.2162</v>
      </c>
      <c r="X492" s="112">
        <v>-0.2162</v>
      </c>
      <c r="Y492" s="112" t="s">
        <v>51</v>
      </c>
      <c r="Z492" s="112">
        <v>44.1</v>
      </c>
      <c r="AA492" s="112">
        <v>4.5187843755253608E-6</v>
      </c>
      <c r="AB492" s="112">
        <v>0.152</v>
      </c>
      <c r="AC492" s="112">
        <v>4.16</v>
      </c>
      <c r="AD492" s="112">
        <v>4.3</v>
      </c>
      <c r="AE492" s="129"/>
      <c r="AF492" s="114"/>
      <c r="AG492" s="117">
        <f t="shared" si="31"/>
        <v>0</v>
      </c>
    </row>
    <row r="493" spans="1:33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32"/>
        <v>0</v>
      </c>
      <c r="F493" s="112"/>
      <c r="G493" s="112">
        <v>2.125</v>
      </c>
      <c r="H493" s="112">
        <v>42927</v>
      </c>
      <c r="I493" s="112">
        <v>71</v>
      </c>
      <c r="J493" s="112">
        <v>7.2549999999999999</v>
      </c>
      <c r="K493" s="112">
        <v>7.2549999999999999</v>
      </c>
      <c r="L493" s="112">
        <v>7.2549999999999999</v>
      </c>
      <c r="M493" s="112">
        <v>134.90600000000001</v>
      </c>
      <c r="N493" s="112">
        <v>134.90600000000001</v>
      </c>
      <c r="O493" s="112">
        <v>134.90600000000001</v>
      </c>
      <c r="P493" s="112">
        <v>2.1</v>
      </c>
      <c r="Q493" s="112">
        <v>2.1</v>
      </c>
      <c r="R493" s="112">
        <v>2.1</v>
      </c>
      <c r="S493" s="112">
        <v>15</v>
      </c>
      <c r="T493" s="112">
        <v>15</v>
      </c>
      <c r="U493" s="112">
        <v>15</v>
      </c>
      <c r="V493" s="112">
        <v>-0.2162</v>
      </c>
      <c r="W493" s="112">
        <v>-0.2162</v>
      </c>
      <c r="X493" s="112">
        <v>-0.2162</v>
      </c>
      <c r="Y493" s="112" t="s">
        <v>52</v>
      </c>
      <c r="Z493" s="112">
        <v>58.12</v>
      </c>
      <c r="AA493" s="112">
        <v>2.9135357642312415E-6</v>
      </c>
      <c r="AB493" s="112">
        <v>0.2</v>
      </c>
      <c r="AC493" s="112">
        <v>4.5199999999999996</v>
      </c>
      <c r="AD493" s="112">
        <v>4.5</v>
      </c>
      <c r="AE493" s="122"/>
      <c r="AF493" s="114"/>
      <c r="AG493" s="117">
        <f t="shared" si="31"/>
        <v>0</v>
      </c>
    </row>
    <row r="494" spans="1:33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32"/>
        <v>0</v>
      </c>
      <c r="F494" s="112"/>
      <c r="G494" s="112">
        <v>2.125</v>
      </c>
      <c r="H494" s="112">
        <v>42927</v>
      </c>
      <c r="I494" s="112">
        <v>71</v>
      </c>
      <c r="J494" s="112">
        <v>7.2549999999999999</v>
      </c>
      <c r="K494" s="112">
        <v>7.2549999999999999</v>
      </c>
      <c r="L494" s="112">
        <v>7.2549999999999999</v>
      </c>
      <c r="M494" s="112">
        <v>134.90600000000001</v>
      </c>
      <c r="N494" s="112">
        <v>134.90600000000001</v>
      </c>
      <c r="O494" s="112">
        <v>134.90600000000001</v>
      </c>
      <c r="P494" s="112">
        <v>2.1</v>
      </c>
      <c r="Q494" s="112">
        <v>2.1</v>
      </c>
      <c r="R494" s="112">
        <v>2.1</v>
      </c>
      <c r="S494" s="112">
        <v>15</v>
      </c>
      <c r="T494" s="112">
        <v>15</v>
      </c>
      <c r="U494" s="112">
        <v>15</v>
      </c>
      <c r="V494" s="112">
        <v>-0.2162</v>
      </c>
      <c r="W494" s="112">
        <v>-0.2162</v>
      </c>
      <c r="X494" s="112">
        <v>-0.2162</v>
      </c>
      <c r="Y494" s="112" t="s">
        <v>58</v>
      </c>
      <c r="Z494" s="112">
        <v>58.12</v>
      </c>
      <c r="AA494" s="112">
        <v>3.1459786150702568E-6</v>
      </c>
      <c r="AB494" s="112">
        <v>0.183</v>
      </c>
      <c r="AC494" s="112">
        <v>4.8</v>
      </c>
      <c r="AD494" s="112">
        <v>4.42</v>
      </c>
      <c r="AE494" s="122"/>
      <c r="AF494" s="114"/>
      <c r="AG494" s="117">
        <f t="shared" si="31"/>
        <v>0</v>
      </c>
    </row>
    <row r="495" spans="1:33" s="94" customFormat="1" x14ac:dyDescent="0.25">
      <c r="A495" s="87" t="s">
        <v>100</v>
      </c>
      <c r="B495" s="87"/>
      <c r="C495" s="88">
        <v>1.96</v>
      </c>
      <c r="D495" s="88"/>
      <c r="E495" s="88">
        <f t="shared" si="32"/>
        <v>0</v>
      </c>
      <c r="F495" s="88"/>
      <c r="G495" s="88">
        <v>1.738</v>
      </c>
      <c r="H495" s="88">
        <v>60023</v>
      </c>
      <c r="I495" s="88">
        <v>41</v>
      </c>
      <c r="J495" s="88">
        <v>5.75</v>
      </c>
      <c r="K495" s="88">
        <v>5.75</v>
      </c>
      <c r="L495" s="88">
        <v>7.3079999999999998</v>
      </c>
      <c r="M495" s="88">
        <v>81</v>
      </c>
      <c r="N495" s="88">
        <v>81</v>
      </c>
      <c r="O495" s="32">
        <v>117</v>
      </c>
      <c r="P495" s="88">
        <v>2.1</v>
      </c>
      <c r="Q495" s="88">
        <v>2.1</v>
      </c>
      <c r="R495" s="88">
        <v>2.1059999999999999</v>
      </c>
      <c r="S495" s="88">
        <v>15</v>
      </c>
      <c r="T495" s="88">
        <v>15</v>
      </c>
      <c r="U495" s="88">
        <v>126.9</v>
      </c>
      <c r="V495" s="88">
        <v>-0.20849999999999999</v>
      </c>
      <c r="W495" s="88">
        <v>-0.20849999999999999</v>
      </c>
      <c r="X495" s="88">
        <v>-0.21560000000000001</v>
      </c>
      <c r="Y495" s="88" t="s">
        <v>42</v>
      </c>
      <c r="Z495" s="88">
        <v>4.0019999999999998</v>
      </c>
      <c r="AA495" s="89">
        <v>1.213598928416634E-4</v>
      </c>
      <c r="AB495" s="88">
        <v>-0.39</v>
      </c>
      <c r="AC495" s="88">
        <v>2.66</v>
      </c>
      <c r="AD495" s="88">
        <v>2.6</v>
      </c>
      <c r="AE495" s="120"/>
      <c r="AF495" s="90"/>
      <c r="AG495" s="91">
        <f t="shared" si="31"/>
        <v>0</v>
      </c>
    </row>
    <row r="496" spans="1:33" s="94" customFormat="1" x14ac:dyDescent="0.25">
      <c r="A496" s="87" t="s">
        <v>100</v>
      </c>
      <c r="B496" s="87"/>
      <c r="C496" s="88">
        <v>1.96</v>
      </c>
      <c r="D496" s="88"/>
      <c r="E496" s="88">
        <f t="shared" si="32"/>
        <v>0</v>
      </c>
      <c r="F496" s="88"/>
      <c r="G496" s="88">
        <v>1.738</v>
      </c>
      <c r="H496" s="88">
        <v>60023</v>
      </c>
      <c r="I496" s="88">
        <v>41</v>
      </c>
      <c r="J496" s="88">
        <v>5.75</v>
      </c>
      <c r="K496" s="88">
        <v>5.75</v>
      </c>
      <c r="L496" s="88">
        <v>7.3079999999999998</v>
      </c>
      <c r="M496" s="88">
        <v>81</v>
      </c>
      <c r="N496" s="88">
        <v>81</v>
      </c>
      <c r="O496" s="32">
        <v>117</v>
      </c>
      <c r="P496" s="88">
        <v>2.1</v>
      </c>
      <c r="Q496" s="88">
        <v>2.1</v>
      </c>
      <c r="R496" s="88">
        <v>2.1059999999999999</v>
      </c>
      <c r="S496" s="88">
        <v>15</v>
      </c>
      <c r="T496" s="88">
        <v>15</v>
      </c>
      <c r="U496" s="88">
        <v>126.9</v>
      </c>
      <c r="V496" s="88">
        <v>-0.20849999999999999</v>
      </c>
      <c r="W496" s="88">
        <v>-0.20849999999999999</v>
      </c>
      <c r="X496" s="88">
        <v>-0.21560000000000001</v>
      </c>
      <c r="Y496" s="88" t="s">
        <v>43</v>
      </c>
      <c r="Z496" s="88">
        <v>2.0099999999999998</v>
      </c>
      <c r="AA496" s="89">
        <v>1.0828692705685033E-4</v>
      </c>
      <c r="AB496" s="88">
        <v>-0.217</v>
      </c>
      <c r="AC496" s="88">
        <v>3.13</v>
      </c>
      <c r="AD496" s="88">
        <v>2.89</v>
      </c>
      <c r="AE496" s="120"/>
      <c r="AF496" s="90"/>
      <c r="AG496" s="91">
        <f t="shared" si="31"/>
        <v>0</v>
      </c>
    </row>
    <row r="497" spans="1:33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32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5.75</v>
      </c>
      <c r="K497" s="88">
        <v>5.75</v>
      </c>
      <c r="L497" s="88">
        <v>7.3079999999999998</v>
      </c>
      <c r="M497" s="88">
        <v>81</v>
      </c>
      <c r="N497" s="88">
        <v>81</v>
      </c>
      <c r="O497" s="32">
        <v>117</v>
      </c>
      <c r="P497" s="88">
        <v>2.1</v>
      </c>
      <c r="Q497" s="88">
        <v>2.1</v>
      </c>
      <c r="R497" s="88">
        <v>2.1059999999999999</v>
      </c>
      <c r="S497" s="88">
        <v>15</v>
      </c>
      <c r="T497" s="88">
        <v>15</v>
      </c>
      <c r="U497" s="88">
        <v>126.9</v>
      </c>
      <c r="V497" s="88">
        <v>-0.20849999999999999</v>
      </c>
      <c r="W497" s="88">
        <v>-0.20849999999999999</v>
      </c>
      <c r="X497" s="88">
        <v>-0.21560000000000001</v>
      </c>
      <c r="Y497" s="88" t="s">
        <v>44</v>
      </c>
      <c r="Z497" s="88">
        <v>31.998999999999999</v>
      </c>
      <c r="AA497" s="89">
        <v>1.5402755908922099E-5</v>
      </c>
      <c r="AB497" s="88">
        <v>2.1999999999999999E-2</v>
      </c>
      <c r="AC497" s="88">
        <v>2.94</v>
      </c>
      <c r="AD497" s="88">
        <v>3.46</v>
      </c>
      <c r="AE497" s="120">
        <v>7.0000000000000003E-17</v>
      </c>
      <c r="AF497" s="90"/>
      <c r="AG497" s="91">
        <f t="shared" si="31"/>
        <v>0</v>
      </c>
    </row>
    <row r="498" spans="1:33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32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5.75</v>
      </c>
      <c r="K498" s="88">
        <v>5.75</v>
      </c>
      <c r="L498" s="88">
        <v>7.3079999999999998</v>
      </c>
      <c r="M498" s="88">
        <v>81</v>
      </c>
      <c r="N498" s="88">
        <v>81</v>
      </c>
      <c r="O498" s="32">
        <v>117</v>
      </c>
      <c r="P498" s="88">
        <v>2.1</v>
      </c>
      <c r="Q498" s="88">
        <v>2.1</v>
      </c>
      <c r="R498" s="88">
        <v>2.1059999999999999</v>
      </c>
      <c r="S498" s="88">
        <v>15</v>
      </c>
      <c r="T498" s="88">
        <v>15</v>
      </c>
      <c r="U498" s="88">
        <v>126.9</v>
      </c>
      <c r="V498" s="88">
        <v>-0.20849999999999999</v>
      </c>
      <c r="W498" s="88">
        <v>-0.20849999999999999</v>
      </c>
      <c r="X498" s="88">
        <v>-0.21560000000000001</v>
      </c>
      <c r="Y498" s="88" t="s">
        <v>45</v>
      </c>
      <c r="Z498" s="88">
        <v>44.01</v>
      </c>
      <c r="AA498" s="89">
        <v>8.9625087063364713E-6</v>
      </c>
      <c r="AB498" s="88">
        <v>0.22500000000000001</v>
      </c>
      <c r="AC498" s="88">
        <v>3.24</v>
      </c>
      <c r="AD498" s="88">
        <v>3.3</v>
      </c>
      <c r="AE498" s="120">
        <v>3.8099999999999999E-17</v>
      </c>
      <c r="AF498" s="90"/>
      <c r="AG498" s="91">
        <f t="shared" si="31"/>
        <v>0</v>
      </c>
    </row>
    <row r="499" spans="1:33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32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5.75</v>
      </c>
      <c r="K499" s="88">
        <v>5.75</v>
      </c>
      <c r="L499" s="88">
        <v>7.3079999999999998</v>
      </c>
      <c r="M499" s="88">
        <v>81</v>
      </c>
      <c r="N499" s="88">
        <v>81</v>
      </c>
      <c r="O499" s="32">
        <v>117</v>
      </c>
      <c r="P499" s="88">
        <v>2.1</v>
      </c>
      <c r="Q499" s="88">
        <v>2.1</v>
      </c>
      <c r="R499" s="88">
        <v>2.1059999999999999</v>
      </c>
      <c r="S499" s="88">
        <v>15</v>
      </c>
      <c r="T499" s="88">
        <v>15</v>
      </c>
      <c r="U499" s="88">
        <v>126.9</v>
      </c>
      <c r="V499" s="88">
        <v>-0.20849999999999999</v>
      </c>
      <c r="W499" s="88">
        <v>-0.20849999999999999</v>
      </c>
      <c r="X499" s="88">
        <v>-0.21560000000000001</v>
      </c>
      <c r="Y499" s="88" t="s">
        <v>46</v>
      </c>
      <c r="Z499" s="88">
        <v>28</v>
      </c>
      <c r="AA499" s="89">
        <v>1.4859953853764374E-5</v>
      </c>
      <c r="AB499" s="88">
        <v>3.6999999999999998E-2</v>
      </c>
      <c r="AC499" s="88">
        <v>3.13</v>
      </c>
      <c r="AD499" s="88">
        <v>3.64</v>
      </c>
      <c r="AE499" s="127">
        <v>4.5299999999999999E-20</v>
      </c>
      <c r="AF499" s="90"/>
      <c r="AG499" s="91">
        <f t="shared" ref="AG499:AG554" si="35">AE499*10000*(AF499)*10000000000</f>
        <v>0</v>
      </c>
    </row>
    <row r="500" spans="1:33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32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5.75</v>
      </c>
      <c r="K500" s="88">
        <v>5.75</v>
      </c>
      <c r="L500" s="88">
        <v>7.3079999999999998</v>
      </c>
      <c r="M500" s="88">
        <v>81</v>
      </c>
      <c r="N500" s="88">
        <v>81</v>
      </c>
      <c r="O500" s="32">
        <v>117</v>
      </c>
      <c r="P500" s="88">
        <v>2.1</v>
      </c>
      <c r="Q500" s="88">
        <v>2.1</v>
      </c>
      <c r="R500" s="88">
        <v>2.1059999999999999</v>
      </c>
      <c r="S500" s="88">
        <v>15</v>
      </c>
      <c r="T500" s="88">
        <v>15</v>
      </c>
      <c r="U500" s="88">
        <v>126.9</v>
      </c>
      <c r="V500" s="88">
        <v>-0.20849999999999999</v>
      </c>
      <c r="W500" s="88">
        <v>-0.20849999999999999</v>
      </c>
      <c r="X500" s="88">
        <v>-0.21560000000000001</v>
      </c>
      <c r="Y500" s="88" t="s">
        <v>47</v>
      </c>
      <c r="Z500" s="88">
        <v>16.04</v>
      </c>
      <c r="AA500" s="89">
        <v>1.6328551327402565E-5</v>
      </c>
      <c r="AB500" s="88">
        <v>1.0999999999999999E-2</v>
      </c>
      <c r="AC500" s="88">
        <v>3.25</v>
      </c>
      <c r="AD500" s="88">
        <v>3.8</v>
      </c>
      <c r="AE500" s="127">
        <v>1.94E-25</v>
      </c>
      <c r="AF500" s="90"/>
      <c r="AG500" s="91">
        <f t="shared" si="35"/>
        <v>0</v>
      </c>
    </row>
    <row r="501" spans="1:33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32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5.75</v>
      </c>
      <c r="K501" s="88">
        <v>5.75</v>
      </c>
      <c r="L501" s="88">
        <v>7.3079999999999998</v>
      </c>
      <c r="M501" s="88">
        <v>81</v>
      </c>
      <c r="N501" s="88">
        <v>81</v>
      </c>
      <c r="O501" s="32">
        <v>117</v>
      </c>
      <c r="P501" s="88">
        <v>2.1</v>
      </c>
      <c r="Q501" s="88">
        <v>2.1</v>
      </c>
      <c r="R501" s="88">
        <v>2.1059999999999999</v>
      </c>
      <c r="S501" s="88">
        <v>15</v>
      </c>
      <c r="T501" s="88">
        <v>15</v>
      </c>
      <c r="U501" s="88">
        <v>126.9</v>
      </c>
      <c r="V501" s="88">
        <v>-0.20849999999999999</v>
      </c>
      <c r="W501" s="88">
        <v>-0.20849999999999999</v>
      </c>
      <c r="X501" s="88">
        <v>-0.21560000000000001</v>
      </c>
      <c r="Y501" s="88" t="s">
        <v>48</v>
      </c>
      <c r="Z501" s="88">
        <v>28.05</v>
      </c>
      <c r="AA501" s="88">
        <v>8.597859657763983E-6</v>
      </c>
      <c r="AB501" s="88">
        <v>8.6999999999999994E-2</v>
      </c>
      <c r="AC501" s="88">
        <v>3.59</v>
      </c>
      <c r="AD501" s="88">
        <v>3.9</v>
      </c>
      <c r="AE501" s="127">
        <v>1.93E-26</v>
      </c>
      <c r="AF501" s="90"/>
      <c r="AG501" s="97">
        <f t="shared" si="35"/>
        <v>0</v>
      </c>
    </row>
    <row r="502" spans="1:33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32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5.75</v>
      </c>
      <c r="K502" s="88">
        <v>5.75</v>
      </c>
      <c r="L502" s="88">
        <v>7.3079999999999998</v>
      </c>
      <c r="M502" s="88">
        <v>81</v>
      </c>
      <c r="N502" s="88">
        <v>81</v>
      </c>
      <c r="O502" s="32">
        <v>117</v>
      </c>
      <c r="P502" s="88">
        <v>2.1</v>
      </c>
      <c r="Q502" s="88">
        <v>2.1</v>
      </c>
      <c r="R502" s="88">
        <v>2.1059999999999999</v>
      </c>
      <c r="S502" s="88">
        <v>15</v>
      </c>
      <c r="T502" s="88">
        <v>15</v>
      </c>
      <c r="U502" s="88">
        <v>126.9</v>
      </c>
      <c r="V502" s="88">
        <v>-0.20849999999999999</v>
      </c>
      <c r="W502" s="88">
        <v>-0.20849999999999999</v>
      </c>
      <c r="X502" s="88">
        <v>-0.21560000000000001</v>
      </c>
      <c r="Y502" s="88" t="s">
        <v>49</v>
      </c>
      <c r="Z502" s="88">
        <v>30.07</v>
      </c>
      <c r="AA502" s="88">
        <v>7.4674534117532306E-6</v>
      </c>
      <c r="AB502" s="88">
        <v>9.9000000000000005E-2</v>
      </c>
      <c r="AC502" s="88">
        <v>3.72</v>
      </c>
      <c r="AD502" s="88">
        <v>4</v>
      </c>
      <c r="AE502" s="127">
        <v>7.83E-28</v>
      </c>
      <c r="AF502" s="90"/>
      <c r="AG502" s="97">
        <f t="shared" si="35"/>
        <v>0</v>
      </c>
    </row>
    <row r="503" spans="1:33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32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5.75</v>
      </c>
      <c r="K503" s="88">
        <v>5.75</v>
      </c>
      <c r="L503" s="88">
        <v>7.3079999999999998</v>
      </c>
      <c r="M503" s="88">
        <v>81</v>
      </c>
      <c r="N503" s="88">
        <v>81</v>
      </c>
      <c r="O503" s="32">
        <v>117</v>
      </c>
      <c r="P503" s="88">
        <v>2.1</v>
      </c>
      <c r="Q503" s="88">
        <v>2.1</v>
      </c>
      <c r="R503" s="88">
        <v>2.1059999999999999</v>
      </c>
      <c r="S503" s="88">
        <v>15</v>
      </c>
      <c r="T503" s="88">
        <v>15</v>
      </c>
      <c r="U503" s="88">
        <v>126.9</v>
      </c>
      <c r="V503" s="88">
        <v>-0.20849999999999999</v>
      </c>
      <c r="W503" s="88">
        <v>-0.20849999999999999</v>
      </c>
      <c r="X503" s="88">
        <v>-0.21560000000000001</v>
      </c>
      <c r="Y503" s="88" t="s">
        <v>50</v>
      </c>
      <c r="Z503" s="88">
        <v>42.08</v>
      </c>
      <c r="AA503" s="88">
        <v>4.9578486170417476E-6</v>
      </c>
      <c r="AB503" s="88">
        <v>0.14199999999999999</v>
      </c>
      <c r="AC503" s="88">
        <v>4.03</v>
      </c>
      <c r="AD503" s="88">
        <v>4.5</v>
      </c>
      <c r="AE503" s="127">
        <v>2.2999999999999998E-31</v>
      </c>
      <c r="AF503" s="90"/>
      <c r="AG503" s="97">
        <f t="shared" si="35"/>
        <v>0</v>
      </c>
    </row>
    <row r="504" spans="1:33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32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5.75</v>
      </c>
      <c r="K504" s="88">
        <v>5.75</v>
      </c>
      <c r="L504" s="88">
        <v>7.3079999999999998</v>
      </c>
      <c r="M504" s="88">
        <v>81</v>
      </c>
      <c r="N504" s="88">
        <v>81</v>
      </c>
      <c r="O504" s="32">
        <v>117</v>
      </c>
      <c r="P504" s="88">
        <v>2.1</v>
      </c>
      <c r="Q504" s="88">
        <v>2.1</v>
      </c>
      <c r="R504" s="88">
        <v>2.1059999999999999</v>
      </c>
      <c r="S504" s="88">
        <v>15</v>
      </c>
      <c r="T504" s="88">
        <v>15</v>
      </c>
      <c r="U504" s="88">
        <v>126.9</v>
      </c>
      <c r="V504" s="88">
        <v>-0.20849999999999999</v>
      </c>
      <c r="W504" s="88">
        <v>-0.20849999999999999</v>
      </c>
      <c r="X504" s="88">
        <v>-0.21560000000000001</v>
      </c>
      <c r="Y504" s="88" t="s">
        <v>51</v>
      </c>
      <c r="Z504" s="88">
        <v>44.1</v>
      </c>
      <c r="AA504" s="88">
        <v>4.5187843755253608E-6</v>
      </c>
      <c r="AB504" s="88">
        <v>0.152</v>
      </c>
      <c r="AC504" s="88">
        <v>4.16</v>
      </c>
      <c r="AD504" s="88">
        <v>4.3</v>
      </c>
      <c r="AE504" s="127">
        <v>4.7300000000000001E-36</v>
      </c>
      <c r="AF504" s="90"/>
      <c r="AG504" s="97">
        <f t="shared" si="35"/>
        <v>0</v>
      </c>
    </row>
    <row r="505" spans="1:33" s="94" customFormat="1" x14ac:dyDescent="0.25">
      <c r="A505" s="87" t="s">
        <v>100</v>
      </c>
      <c r="B505" s="87"/>
      <c r="C505" s="88">
        <v>1.96</v>
      </c>
      <c r="D505" s="88"/>
      <c r="E505" s="88">
        <f t="shared" si="32"/>
        <v>0</v>
      </c>
      <c r="F505" s="88"/>
      <c r="G505" s="88">
        <v>1.738</v>
      </c>
      <c r="H505" s="88">
        <v>60023</v>
      </c>
      <c r="I505" s="88">
        <v>41</v>
      </c>
      <c r="J505" s="88">
        <v>5.75</v>
      </c>
      <c r="K505" s="88">
        <v>5.75</v>
      </c>
      <c r="L505" s="88">
        <v>7.3079999999999998</v>
      </c>
      <c r="M505" s="88">
        <v>81</v>
      </c>
      <c r="N505" s="88">
        <v>81</v>
      </c>
      <c r="O505" s="32">
        <v>117</v>
      </c>
      <c r="P505" s="88">
        <v>2.1</v>
      </c>
      <c r="Q505" s="88">
        <v>2.1</v>
      </c>
      <c r="R505" s="88">
        <v>2.1059999999999999</v>
      </c>
      <c r="S505" s="88">
        <v>15</v>
      </c>
      <c r="T505" s="88">
        <v>15</v>
      </c>
      <c r="U505" s="88">
        <v>126.9</v>
      </c>
      <c r="V505" s="88">
        <v>-0.20849999999999999</v>
      </c>
      <c r="W505" s="88">
        <v>-0.20849999999999999</v>
      </c>
      <c r="X505" s="88">
        <v>-0.21560000000000001</v>
      </c>
      <c r="Y505" s="88" t="s">
        <v>52</v>
      </c>
      <c r="Z505" s="88">
        <v>58.12</v>
      </c>
      <c r="AA505" s="88">
        <v>2.9135357642312415E-6</v>
      </c>
      <c r="AB505" s="88">
        <v>0.2</v>
      </c>
      <c r="AC505" s="88">
        <v>4.5199999999999996</v>
      </c>
      <c r="AD505" s="88">
        <v>4.5</v>
      </c>
      <c r="AE505" s="120"/>
      <c r="AF505" s="90"/>
      <c r="AG505" s="97">
        <f t="shared" si="35"/>
        <v>0</v>
      </c>
    </row>
    <row r="506" spans="1:33" s="94" customFormat="1" x14ac:dyDescent="0.25">
      <c r="A506" s="87" t="s">
        <v>100</v>
      </c>
      <c r="B506" s="87"/>
      <c r="C506" s="88">
        <v>1.96</v>
      </c>
      <c r="D506" s="88"/>
      <c r="E506" s="88">
        <f t="shared" si="32"/>
        <v>0</v>
      </c>
      <c r="F506" s="88"/>
      <c r="G506" s="88">
        <v>1.738</v>
      </c>
      <c r="H506" s="88">
        <v>60023</v>
      </c>
      <c r="I506" s="88">
        <v>41</v>
      </c>
      <c r="J506" s="88">
        <v>5.75</v>
      </c>
      <c r="K506" s="88">
        <v>5.75</v>
      </c>
      <c r="L506" s="88">
        <v>7.3079999999999998</v>
      </c>
      <c r="M506" s="88">
        <v>81</v>
      </c>
      <c r="N506" s="88">
        <v>81</v>
      </c>
      <c r="O506" s="32">
        <v>117</v>
      </c>
      <c r="P506" s="88">
        <v>2.1</v>
      </c>
      <c r="Q506" s="88">
        <v>2.1</v>
      </c>
      <c r="R506" s="88">
        <v>2.1059999999999999</v>
      </c>
      <c r="S506" s="88">
        <v>15</v>
      </c>
      <c r="T506" s="88">
        <v>15</v>
      </c>
      <c r="U506" s="88">
        <v>126.9</v>
      </c>
      <c r="V506" s="88">
        <v>-0.20849999999999999</v>
      </c>
      <c r="W506" s="88">
        <v>-0.20849999999999999</v>
      </c>
      <c r="X506" s="88">
        <v>-0.21560000000000001</v>
      </c>
      <c r="Y506" s="88" t="s">
        <v>58</v>
      </c>
      <c r="Z506" s="88">
        <v>58.12</v>
      </c>
      <c r="AA506" s="88">
        <v>3.1459786150702568E-6</v>
      </c>
      <c r="AB506" s="88">
        <v>0.183</v>
      </c>
      <c r="AC506" s="88">
        <v>4.8</v>
      </c>
      <c r="AD506" s="88">
        <v>4.42</v>
      </c>
      <c r="AE506" s="120"/>
      <c r="AF506" s="90"/>
      <c r="AG506" s="97">
        <f t="shared" si="35"/>
        <v>0</v>
      </c>
    </row>
    <row r="507" spans="1:33" s="116" customFormat="1" x14ac:dyDescent="0.25">
      <c r="A507" s="111" t="s">
        <v>101</v>
      </c>
      <c r="B507" s="111"/>
      <c r="C507" s="112">
        <v>3.81</v>
      </c>
      <c r="D507" s="112"/>
      <c r="E507" s="112">
        <f t="shared" si="32"/>
        <v>0</v>
      </c>
      <c r="F507" s="112"/>
      <c r="G507" s="112"/>
      <c r="H507" s="112"/>
      <c r="I507" s="112"/>
      <c r="J507" s="112">
        <v>5.75</v>
      </c>
      <c r="K507" s="112">
        <v>5.75</v>
      </c>
      <c r="L507" s="112">
        <v>5.75</v>
      </c>
      <c r="M507" s="112">
        <v>81</v>
      </c>
      <c r="N507" s="112">
        <v>81</v>
      </c>
      <c r="O507" s="112">
        <v>81</v>
      </c>
      <c r="P507" s="112">
        <v>2.4</v>
      </c>
      <c r="Q507" s="112">
        <v>2.4</v>
      </c>
      <c r="R507" s="112">
        <v>2.4</v>
      </c>
      <c r="S507" s="112">
        <v>31</v>
      </c>
      <c r="T507" s="112">
        <v>31</v>
      </c>
      <c r="U507" s="112">
        <v>31</v>
      </c>
      <c r="V507" s="112">
        <v>-0.2419</v>
      </c>
      <c r="W507" s="112">
        <v>-0.2419</v>
      </c>
      <c r="X507" s="112">
        <v>-0.2419</v>
      </c>
      <c r="Y507" s="112" t="s">
        <v>42</v>
      </c>
      <c r="Z507" s="112">
        <v>4.0019999999999998</v>
      </c>
      <c r="AA507" s="113">
        <v>1.213598928416634E-4</v>
      </c>
      <c r="AB507" s="112">
        <v>-0.39</v>
      </c>
      <c r="AC507" s="112">
        <v>2.66</v>
      </c>
      <c r="AD507" s="112">
        <v>2.6</v>
      </c>
      <c r="AE507" s="122"/>
      <c r="AF507" s="114"/>
      <c r="AG507" s="115">
        <f t="shared" si="35"/>
        <v>0</v>
      </c>
    </row>
    <row r="508" spans="1:33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32"/>
        <v>0</v>
      </c>
      <c r="F508" s="112"/>
      <c r="G508" s="112"/>
      <c r="H508" s="112"/>
      <c r="I508" s="112"/>
      <c r="J508" s="112">
        <v>5.75</v>
      </c>
      <c r="K508" s="112">
        <v>5.75</v>
      </c>
      <c r="L508" s="112">
        <v>5.75</v>
      </c>
      <c r="M508" s="112">
        <v>81</v>
      </c>
      <c r="N508" s="112">
        <v>81</v>
      </c>
      <c r="O508" s="112">
        <v>81</v>
      </c>
      <c r="P508" s="112">
        <v>2.4</v>
      </c>
      <c r="Q508" s="112">
        <v>2.4</v>
      </c>
      <c r="R508" s="112">
        <v>2.4</v>
      </c>
      <c r="S508" s="112">
        <v>31</v>
      </c>
      <c r="T508" s="112">
        <v>31</v>
      </c>
      <c r="U508" s="112">
        <v>31</v>
      </c>
      <c r="V508" s="112">
        <v>-0.2419</v>
      </c>
      <c r="W508" s="112">
        <v>-0.2419</v>
      </c>
      <c r="X508" s="112">
        <v>-0.2419</v>
      </c>
      <c r="Y508" s="112" t="s">
        <v>43</v>
      </c>
      <c r="Z508" s="112">
        <v>2.0099999999999998</v>
      </c>
      <c r="AA508" s="113">
        <v>1.0828692705685033E-4</v>
      </c>
      <c r="AB508" s="112">
        <v>-0.217</v>
      </c>
      <c r="AC508" s="112">
        <v>3.13</v>
      </c>
      <c r="AD508" s="112">
        <v>2.89</v>
      </c>
      <c r="AE508" s="122"/>
      <c r="AF508" s="114"/>
      <c r="AG508" s="115">
        <f t="shared" si="35"/>
        <v>0</v>
      </c>
    </row>
    <row r="509" spans="1:33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32"/>
        <v>0</v>
      </c>
      <c r="F509" s="112"/>
      <c r="G509" s="112"/>
      <c r="H509" s="112"/>
      <c r="I509" s="112"/>
      <c r="J509" s="112">
        <v>5.75</v>
      </c>
      <c r="K509" s="112">
        <v>5.75</v>
      </c>
      <c r="L509" s="112">
        <v>5.75</v>
      </c>
      <c r="M509" s="112">
        <v>81</v>
      </c>
      <c r="N509" s="112">
        <v>81</v>
      </c>
      <c r="O509" s="112">
        <v>81</v>
      </c>
      <c r="P509" s="112">
        <v>2.4</v>
      </c>
      <c r="Q509" s="112">
        <v>2.4</v>
      </c>
      <c r="R509" s="112">
        <v>2.4</v>
      </c>
      <c r="S509" s="112">
        <v>31</v>
      </c>
      <c r="T509" s="112">
        <v>31</v>
      </c>
      <c r="U509" s="112">
        <v>31</v>
      </c>
      <c r="V509" s="112">
        <v>-0.2419</v>
      </c>
      <c r="W509" s="112">
        <v>-0.2419</v>
      </c>
      <c r="X509" s="112">
        <v>-0.2419</v>
      </c>
      <c r="Y509" s="112" t="s">
        <v>44</v>
      </c>
      <c r="Z509" s="112">
        <v>31.998999999999999</v>
      </c>
      <c r="AA509" s="113">
        <v>1.5402755908922099E-5</v>
      </c>
      <c r="AB509" s="112">
        <v>2.1999999999999999E-2</v>
      </c>
      <c r="AC509" s="112">
        <v>2.94</v>
      </c>
      <c r="AD509" s="112">
        <v>3.46</v>
      </c>
      <c r="AE509" s="122"/>
      <c r="AF509" s="114"/>
      <c r="AG509" s="115">
        <f t="shared" si="35"/>
        <v>0</v>
      </c>
    </row>
    <row r="510" spans="1:33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32"/>
        <v>0</v>
      </c>
      <c r="F510" s="112"/>
      <c r="G510" s="112"/>
      <c r="H510" s="112"/>
      <c r="I510" s="112"/>
      <c r="J510" s="112">
        <v>5.75</v>
      </c>
      <c r="K510" s="112">
        <v>5.75</v>
      </c>
      <c r="L510" s="112">
        <v>5.75</v>
      </c>
      <c r="M510" s="112">
        <v>81</v>
      </c>
      <c r="N510" s="112">
        <v>81</v>
      </c>
      <c r="O510" s="112">
        <v>81</v>
      </c>
      <c r="P510" s="112">
        <v>2.4</v>
      </c>
      <c r="Q510" s="112">
        <v>2.4</v>
      </c>
      <c r="R510" s="112">
        <v>2.4</v>
      </c>
      <c r="S510" s="112">
        <v>31</v>
      </c>
      <c r="T510" s="112">
        <v>31</v>
      </c>
      <c r="U510" s="112">
        <v>31</v>
      </c>
      <c r="V510" s="112">
        <v>-0.2419</v>
      </c>
      <c r="W510" s="112">
        <v>-0.2419</v>
      </c>
      <c r="X510" s="112">
        <v>-0.2419</v>
      </c>
      <c r="Y510" s="112" t="s">
        <v>45</v>
      </c>
      <c r="Z510" s="112">
        <v>44.01</v>
      </c>
      <c r="AA510" s="113">
        <v>8.9625087063364713E-6</v>
      </c>
      <c r="AB510" s="112">
        <v>0.22500000000000001</v>
      </c>
      <c r="AC510" s="112">
        <v>3.24</v>
      </c>
      <c r="AD510" s="112">
        <v>3.3</v>
      </c>
      <c r="AE510" s="122"/>
      <c r="AF510" s="114"/>
      <c r="AG510" s="115">
        <f t="shared" si="35"/>
        <v>0</v>
      </c>
    </row>
    <row r="511" spans="1:33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32"/>
        <v>0</v>
      </c>
      <c r="F511" s="112"/>
      <c r="G511" s="112"/>
      <c r="H511" s="112"/>
      <c r="I511" s="112"/>
      <c r="J511" s="112">
        <v>5.75</v>
      </c>
      <c r="K511" s="112">
        <v>5.75</v>
      </c>
      <c r="L511" s="112">
        <v>5.75</v>
      </c>
      <c r="M511" s="112">
        <v>81</v>
      </c>
      <c r="N511" s="112">
        <v>81</v>
      </c>
      <c r="O511" s="112">
        <v>81</v>
      </c>
      <c r="P511" s="112">
        <v>2.4</v>
      </c>
      <c r="Q511" s="112">
        <v>2.4</v>
      </c>
      <c r="R511" s="112">
        <v>2.4</v>
      </c>
      <c r="S511" s="112">
        <v>31</v>
      </c>
      <c r="T511" s="112">
        <v>31</v>
      </c>
      <c r="U511" s="112">
        <v>31</v>
      </c>
      <c r="V511" s="112">
        <v>-0.2419</v>
      </c>
      <c r="W511" s="112">
        <v>-0.2419</v>
      </c>
      <c r="X511" s="112">
        <v>-0.2419</v>
      </c>
      <c r="Y511" s="112" t="s">
        <v>46</v>
      </c>
      <c r="Z511" s="112">
        <v>28</v>
      </c>
      <c r="AA511" s="113">
        <v>1.4859953853764374E-5</v>
      </c>
      <c r="AB511" s="112">
        <v>3.6999999999999998E-2</v>
      </c>
      <c r="AC511" s="112">
        <v>3.13</v>
      </c>
      <c r="AD511" s="112">
        <v>3.64</v>
      </c>
      <c r="AE511" s="129"/>
      <c r="AF511" s="114"/>
      <c r="AG511" s="115">
        <f t="shared" si="35"/>
        <v>0</v>
      </c>
    </row>
    <row r="512" spans="1:33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32"/>
        <v>0</v>
      </c>
      <c r="F512" s="112"/>
      <c r="G512" s="112"/>
      <c r="H512" s="112"/>
      <c r="I512" s="112"/>
      <c r="J512" s="112">
        <v>5.75</v>
      </c>
      <c r="K512" s="112">
        <v>5.75</v>
      </c>
      <c r="L512" s="112">
        <v>5.75</v>
      </c>
      <c r="M512" s="112">
        <v>81</v>
      </c>
      <c r="N512" s="112">
        <v>81</v>
      </c>
      <c r="O512" s="112">
        <v>81</v>
      </c>
      <c r="P512" s="112">
        <v>2.4</v>
      </c>
      <c r="Q512" s="112">
        <v>2.4</v>
      </c>
      <c r="R512" s="112">
        <v>2.4</v>
      </c>
      <c r="S512" s="112">
        <v>31</v>
      </c>
      <c r="T512" s="112">
        <v>31</v>
      </c>
      <c r="U512" s="112">
        <v>31</v>
      </c>
      <c r="V512" s="112">
        <v>-0.2419</v>
      </c>
      <c r="W512" s="112">
        <v>-0.2419</v>
      </c>
      <c r="X512" s="112">
        <v>-0.2419</v>
      </c>
      <c r="Y512" s="112" t="s">
        <v>47</v>
      </c>
      <c r="Z512" s="112">
        <v>16.04</v>
      </c>
      <c r="AA512" s="113">
        <v>1.6328551327402565E-5</v>
      </c>
      <c r="AB512" s="112">
        <v>1.0999999999999999E-2</v>
      </c>
      <c r="AC512" s="112">
        <v>3.25</v>
      </c>
      <c r="AD512" s="112">
        <v>3.8</v>
      </c>
      <c r="AE512" s="129"/>
      <c r="AF512" s="114"/>
      <c r="AG512" s="115">
        <f t="shared" si="35"/>
        <v>0</v>
      </c>
    </row>
    <row r="513" spans="1:33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32"/>
        <v>0</v>
      </c>
      <c r="F513" s="112"/>
      <c r="G513" s="112"/>
      <c r="H513" s="112"/>
      <c r="I513" s="112"/>
      <c r="J513" s="112">
        <v>5.75</v>
      </c>
      <c r="K513" s="112">
        <v>5.75</v>
      </c>
      <c r="L513" s="112">
        <v>5.75</v>
      </c>
      <c r="M513" s="112">
        <v>81</v>
      </c>
      <c r="N513" s="112">
        <v>81</v>
      </c>
      <c r="O513" s="112">
        <v>81</v>
      </c>
      <c r="P513" s="112">
        <v>2.4</v>
      </c>
      <c r="Q513" s="112">
        <v>2.4</v>
      </c>
      <c r="R513" s="112">
        <v>2.4</v>
      </c>
      <c r="S513" s="112">
        <v>31</v>
      </c>
      <c r="T513" s="112">
        <v>31</v>
      </c>
      <c r="U513" s="112">
        <v>31</v>
      </c>
      <c r="V513" s="112">
        <v>-0.2419</v>
      </c>
      <c r="W513" s="112">
        <v>-0.2419</v>
      </c>
      <c r="X513" s="112">
        <v>-0.2419</v>
      </c>
      <c r="Y513" s="112" t="s">
        <v>48</v>
      </c>
      <c r="Z513" s="112">
        <v>28.05</v>
      </c>
      <c r="AA513" s="112">
        <v>8.597859657763983E-6</v>
      </c>
      <c r="AB513" s="112">
        <v>8.6999999999999994E-2</v>
      </c>
      <c r="AC513" s="112">
        <v>3.59</v>
      </c>
      <c r="AD513" s="112">
        <v>3.9</v>
      </c>
      <c r="AE513" s="129"/>
      <c r="AF513" s="114"/>
      <c r="AG513" s="117">
        <f t="shared" si="35"/>
        <v>0</v>
      </c>
    </row>
    <row r="514" spans="1:33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32"/>
        <v>1.026246719160105</v>
      </c>
      <c r="F514" s="112"/>
      <c r="G514" s="112"/>
      <c r="H514" s="112"/>
      <c r="I514" s="112"/>
      <c r="J514" s="112">
        <v>5.75</v>
      </c>
      <c r="K514" s="112">
        <v>5.75</v>
      </c>
      <c r="L514" s="112">
        <v>5.75</v>
      </c>
      <c r="M514" s="112">
        <v>81</v>
      </c>
      <c r="N514" s="112">
        <v>81</v>
      </c>
      <c r="O514" s="112">
        <v>81</v>
      </c>
      <c r="P514" s="112">
        <v>2.4</v>
      </c>
      <c r="Q514" s="112">
        <v>2.4</v>
      </c>
      <c r="R514" s="112">
        <v>2.4</v>
      </c>
      <c r="S514" s="112">
        <v>31</v>
      </c>
      <c r="T514" s="112">
        <v>31</v>
      </c>
      <c r="U514" s="112">
        <v>31</v>
      </c>
      <c r="V514" s="112">
        <v>-0.2419</v>
      </c>
      <c r="W514" s="112">
        <v>-0.2419</v>
      </c>
      <c r="X514" s="112">
        <v>-0.2419</v>
      </c>
      <c r="Y514" s="112" t="s">
        <v>49</v>
      </c>
      <c r="Z514" s="112">
        <v>30.07</v>
      </c>
      <c r="AA514" s="112">
        <v>7.4674534117532306E-6</v>
      </c>
      <c r="AB514" s="112">
        <v>9.9000000000000005E-2</v>
      </c>
      <c r="AC514" s="112">
        <v>3.72</v>
      </c>
      <c r="AD514" s="112">
        <v>4</v>
      </c>
      <c r="AE514" s="129">
        <v>3.28E-10</v>
      </c>
      <c r="AF514" s="114"/>
      <c r="AG514" s="117">
        <f t="shared" si="35"/>
        <v>0</v>
      </c>
    </row>
    <row r="515" spans="1:33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ref="E515:E554" si="36">D515/C515</f>
        <v>1.0367454068241471</v>
      </c>
      <c r="F515" s="112"/>
      <c r="G515" s="112"/>
      <c r="H515" s="112"/>
      <c r="I515" s="112"/>
      <c r="J515" s="112">
        <v>5.75</v>
      </c>
      <c r="K515" s="112">
        <v>5.75</v>
      </c>
      <c r="L515" s="112">
        <v>5.75</v>
      </c>
      <c r="M515" s="112">
        <v>81</v>
      </c>
      <c r="N515" s="112">
        <v>81</v>
      </c>
      <c r="O515" s="112">
        <v>81</v>
      </c>
      <c r="P515" s="112">
        <v>2.4</v>
      </c>
      <c r="Q515" s="112">
        <v>2.4</v>
      </c>
      <c r="R515" s="112">
        <v>2.4</v>
      </c>
      <c r="S515" s="112">
        <v>31</v>
      </c>
      <c r="T515" s="112">
        <v>31</v>
      </c>
      <c r="U515" s="112">
        <v>31</v>
      </c>
      <c r="V515" s="112">
        <v>-0.2419</v>
      </c>
      <c r="W515" s="112">
        <v>-0.2419</v>
      </c>
      <c r="X515" s="112">
        <v>-0.2419</v>
      </c>
      <c r="Y515" s="112" t="s">
        <v>50</v>
      </c>
      <c r="Z515" s="112">
        <v>42.08</v>
      </c>
      <c r="AA515" s="112">
        <v>4.9578486170417476E-6</v>
      </c>
      <c r="AB515" s="112">
        <v>0.14199999999999999</v>
      </c>
      <c r="AC515" s="112">
        <v>4.03</v>
      </c>
      <c r="AD515" s="112">
        <v>4.5</v>
      </c>
      <c r="AE515" s="129">
        <v>7.0000000000000004E-11</v>
      </c>
      <c r="AF515" s="114"/>
      <c r="AG515" s="117">
        <f t="shared" si="35"/>
        <v>0</v>
      </c>
    </row>
    <row r="516" spans="1:33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36"/>
        <v>1.0519685039370079</v>
      </c>
      <c r="F516" s="112"/>
      <c r="G516" s="112"/>
      <c r="H516" s="112"/>
      <c r="I516" s="112"/>
      <c r="J516" s="112">
        <v>5.75</v>
      </c>
      <c r="K516" s="112">
        <v>5.75</v>
      </c>
      <c r="L516" s="112">
        <v>5.75</v>
      </c>
      <c r="M516" s="112">
        <v>81</v>
      </c>
      <c r="N516" s="112">
        <v>81</v>
      </c>
      <c r="O516" s="112">
        <v>81</v>
      </c>
      <c r="P516" s="112">
        <v>2.4</v>
      </c>
      <c r="Q516" s="112">
        <v>2.4</v>
      </c>
      <c r="R516" s="112">
        <v>2.4</v>
      </c>
      <c r="S516" s="112">
        <v>31</v>
      </c>
      <c r="T516" s="112">
        <v>31</v>
      </c>
      <c r="U516" s="112">
        <v>31</v>
      </c>
      <c r="V516" s="112">
        <v>-0.2419</v>
      </c>
      <c r="W516" s="112">
        <v>-0.2419</v>
      </c>
      <c r="X516" s="112">
        <v>-0.2419</v>
      </c>
      <c r="Y516" s="112" t="s">
        <v>51</v>
      </c>
      <c r="Z516" s="112">
        <v>44.1</v>
      </c>
      <c r="AA516" s="112">
        <v>4.5187843755253608E-6</v>
      </c>
      <c r="AB516" s="112">
        <v>0.152</v>
      </c>
      <c r="AC516" s="112">
        <v>4.16</v>
      </c>
      <c r="AD516" s="112">
        <v>4.3</v>
      </c>
      <c r="AE516" s="129">
        <v>5.1900000000000003E-12</v>
      </c>
      <c r="AF516" s="114"/>
      <c r="AG516" s="117">
        <f t="shared" si="35"/>
        <v>0</v>
      </c>
    </row>
    <row r="517" spans="1:33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36"/>
        <v>0</v>
      </c>
      <c r="F517" s="112"/>
      <c r="G517" s="112"/>
      <c r="H517" s="112"/>
      <c r="I517" s="112"/>
      <c r="J517" s="112">
        <v>5.75</v>
      </c>
      <c r="K517" s="112">
        <v>5.75</v>
      </c>
      <c r="L517" s="112">
        <v>5.75</v>
      </c>
      <c r="M517" s="112">
        <v>81</v>
      </c>
      <c r="N517" s="112">
        <v>81</v>
      </c>
      <c r="O517" s="112">
        <v>81</v>
      </c>
      <c r="P517" s="112">
        <v>2.4</v>
      </c>
      <c r="Q517" s="112">
        <v>2.4</v>
      </c>
      <c r="R517" s="112">
        <v>2.4</v>
      </c>
      <c r="S517" s="112">
        <v>31</v>
      </c>
      <c r="T517" s="112">
        <v>31</v>
      </c>
      <c r="U517" s="112">
        <v>31</v>
      </c>
      <c r="V517" s="112">
        <v>-0.2419</v>
      </c>
      <c r="W517" s="112">
        <v>-0.2419</v>
      </c>
      <c r="X517" s="112">
        <v>-0.2419</v>
      </c>
      <c r="Y517" s="112" t="s">
        <v>52</v>
      </c>
      <c r="Z517" s="112">
        <v>58.12</v>
      </c>
      <c r="AA517" s="112">
        <v>2.9135357642312415E-6</v>
      </c>
      <c r="AB517" s="112">
        <v>0.2</v>
      </c>
      <c r="AC517" s="112">
        <v>4.5199999999999996</v>
      </c>
      <c r="AD517" s="112">
        <v>4.5</v>
      </c>
      <c r="AE517" s="122"/>
      <c r="AF517" s="114"/>
      <c r="AG517" s="117">
        <f t="shared" si="35"/>
        <v>0</v>
      </c>
    </row>
    <row r="518" spans="1:33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36"/>
        <v>0</v>
      </c>
      <c r="F518" s="112"/>
      <c r="G518" s="112"/>
      <c r="H518" s="112"/>
      <c r="I518" s="112"/>
      <c r="J518" s="112">
        <v>5.75</v>
      </c>
      <c r="K518" s="112">
        <v>5.75</v>
      </c>
      <c r="L518" s="112">
        <v>5.75</v>
      </c>
      <c r="M518" s="112">
        <v>81</v>
      </c>
      <c r="N518" s="112">
        <v>81</v>
      </c>
      <c r="O518" s="112">
        <v>81</v>
      </c>
      <c r="P518" s="112">
        <v>2.4</v>
      </c>
      <c r="Q518" s="112">
        <v>2.4</v>
      </c>
      <c r="R518" s="112">
        <v>2.4</v>
      </c>
      <c r="S518" s="112">
        <v>31</v>
      </c>
      <c r="T518" s="112">
        <v>31</v>
      </c>
      <c r="U518" s="112">
        <v>31</v>
      </c>
      <c r="V518" s="112">
        <v>-0.2419</v>
      </c>
      <c r="W518" s="112">
        <v>-0.2419</v>
      </c>
      <c r="X518" s="112">
        <v>-0.2419</v>
      </c>
      <c r="Y518" s="112" t="s">
        <v>58</v>
      </c>
      <c r="Z518" s="112">
        <v>58.12</v>
      </c>
      <c r="AA518" s="112">
        <v>3.1459786150702568E-6</v>
      </c>
      <c r="AB518" s="112">
        <v>0.183</v>
      </c>
      <c r="AC518" s="112">
        <v>4.8</v>
      </c>
      <c r="AD518" s="112">
        <v>4.42</v>
      </c>
      <c r="AE518" s="122"/>
      <c r="AF518" s="114"/>
      <c r="AG518" s="117">
        <f t="shared" si="35"/>
        <v>0</v>
      </c>
    </row>
    <row r="519" spans="1:33" s="94" customFormat="1" x14ac:dyDescent="0.25">
      <c r="A519" s="87" t="s">
        <v>102</v>
      </c>
      <c r="B519" s="87"/>
      <c r="C519" s="88">
        <v>3.6</v>
      </c>
      <c r="D519" s="88"/>
      <c r="E519" s="88">
        <f t="shared" si="36"/>
        <v>0</v>
      </c>
      <c r="F519" s="88"/>
      <c r="G519" s="88">
        <v>2.008</v>
      </c>
      <c r="H519" s="88">
        <v>59245</v>
      </c>
      <c r="I519" s="88">
        <v>71</v>
      </c>
      <c r="J519" s="88">
        <v>5.407</v>
      </c>
      <c r="K519" s="88">
        <v>5.407</v>
      </c>
      <c r="L519" s="88">
        <v>5.407</v>
      </c>
      <c r="M519" s="88">
        <v>83</v>
      </c>
      <c r="N519" s="88">
        <v>83</v>
      </c>
      <c r="O519" s="88">
        <v>83</v>
      </c>
      <c r="P519" s="88">
        <v>2.1</v>
      </c>
      <c r="Q519" s="88">
        <v>2.1</v>
      </c>
      <c r="R519" s="88">
        <v>2.1</v>
      </c>
      <c r="S519" s="88">
        <v>15</v>
      </c>
      <c r="T519" s="88">
        <v>15</v>
      </c>
      <c r="U519" s="88">
        <v>15</v>
      </c>
      <c r="V519" s="88">
        <v>-0.25</v>
      </c>
      <c r="W519" s="88">
        <v>-0.25</v>
      </c>
      <c r="X519" s="88">
        <v>-0.25</v>
      </c>
      <c r="Y519" s="88" t="s">
        <v>42</v>
      </c>
      <c r="Z519" s="88">
        <v>4.0019999999999998</v>
      </c>
      <c r="AA519" s="89">
        <v>1.213598928416634E-4</v>
      </c>
      <c r="AB519" s="88">
        <v>-0.39</v>
      </c>
      <c r="AC519" s="88">
        <v>2.66</v>
      </c>
      <c r="AD519" s="88">
        <v>2.6</v>
      </c>
      <c r="AE519" s="120"/>
      <c r="AF519" s="90"/>
      <c r="AG519" s="91">
        <f t="shared" si="35"/>
        <v>0</v>
      </c>
    </row>
    <row r="520" spans="1:33" s="94" customFormat="1" x14ac:dyDescent="0.25">
      <c r="A520" s="87" t="s">
        <v>102</v>
      </c>
      <c r="B520" s="87"/>
      <c r="C520" s="88">
        <v>3.6</v>
      </c>
      <c r="D520" s="88"/>
      <c r="E520" s="88">
        <f t="shared" si="36"/>
        <v>0</v>
      </c>
      <c r="F520" s="88"/>
      <c r="G520" s="88">
        <v>2.008</v>
      </c>
      <c r="H520" s="88">
        <v>59245</v>
      </c>
      <c r="I520" s="88">
        <v>71</v>
      </c>
      <c r="J520" s="88">
        <v>5.407</v>
      </c>
      <c r="K520" s="88">
        <v>5.407</v>
      </c>
      <c r="L520" s="88">
        <v>5.407</v>
      </c>
      <c r="M520" s="88">
        <v>83</v>
      </c>
      <c r="N520" s="88">
        <v>83</v>
      </c>
      <c r="O520" s="88">
        <v>83</v>
      </c>
      <c r="P520" s="88">
        <v>2.1</v>
      </c>
      <c r="Q520" s="88">
        <v>2.1</v>
      </c>
      <c r="R520" s="88">
        <v>2.1</v>
      </c>
      <c r="S520" s="88">
        <v>15</v>
      </c>
      <c r="T520" s="88">
        <v>15</v>
      </c>
      <c r="U520" s="88">
        <v>15</v>
      </c>
      <c r="V520" s="88">
        <v>-0.25</v>
      </c>
      <c r="W520" s="88">
        <v>-0.25</v>
      </c>
      <c r="X520" s="88">
        <v>-0.25</v>
      </c>
      <c r="Y520" s="88" t="s">
        <v>43</v>
      </c>
      <c r="Z520" s="88">
        <v>2.0099999999999998</v>
      </c>
      <c r="AA520" s="89">
        <v>1.0828692705685033E-4</v>
      </c>
      <c r="AB520" s="88">
        <v>-0.217</v>
      </c>
      <c r="AC520" s="88">
        <v>3.13</v>
      </c>
      <c r="AD520" s="88">
        <v>2.89</v>
      </c>
      <c r="AE520" s="120"/>
      <c r="AF520" s="90"/>
      <c r="AG520" s="91">
        <f t="shared" si="35"/>
        <v>0</v>
      </c>
    </row>
    <row r="521" spans="1:33" s="94" customFormat="1" x14ac:dyDescent="0.25">
      <c r="A521" s="87" t="s">
        <v>102</v>
      </c>
      <c r="B521" s="87"/>
      <c r="C521" s="88">
        <v>3.6</v>
      </c>
      <c r="D521" s="88"/>
      <c r="E521" s="88">
        <f t="shared" si="36"/>
        <v>0</v>
      </c>
      <c r="F521" s="88"/>
      <c r="G521" s="88">
        <v>2.008</v>
      </c>
      <c r="H521" s="88">
        <v>59245</v>
      </c>
      <c r="I521" s="88">
        <v>71</v>
      </c>
      <c r="J521" s="88">
        <v>5.407</v>
      </c>
      <c r="K521" s="88">
        <v>5.407</v>
      </c>
      <c r="L521" s="88">
        <v>5.407</v>
      </c>
      <c r="M521" s="88">
        <v>83</v>
      </c>
      <c r="N521" s="88">
        <v>83</v>
      </c>
      <c r="O521" s="88">
        <v>83</v>
      </c>
      <c r="P521" s="88">
        <v>2.1</v>
      </c>
      <c r="Q521" s="88">
        <v>2.1</v>
      </c>
      <c r="R521" s="88">
        <v>2.1</v>
      </c>
      <c r="S521" s="88">
        <v>15</v>
      </c>
      <c r="T521" s="88">
        <v>15</v>
      </c>
      <c r="U521" s="88">
        <v>15</v>
      </c>
      <c r="V521" s="88">
        <v>-0.25</v>
      </c>
      <c r="W521" s="88">
        <v>-0.25</v>
      </c>
      <c r="X521" s="88">
        <v>-0.25</v>
      </c>
      <c r="Y521" s="88" t="s">
        <v>44</v>
      </c>
      <c r="Z521" s="88">
        <v>31.998999999999999</v>
      </c>
      <c r="AA521" s="89">
        <v>1.5402755908922099E-5</v>
      </c>
      <c r="AB521" s="88">
        <v>2.1999999999999999E-2</v>
      </c>
      <c r="AC521" s="88">
        <v>2.94</v>
      </c>
      <c r="AD521" s="88">
        <v>3.46</v>
      </c>
      <c r="AE521" s="120"/>
      <c r="AF521" s="90"/>
      <c r="AG521" s="91">
        <f t="shared" si="35"/>
        <v>0</v>
      </c>
    </row>
    <row r="522" spans="1:33" s="94" customFormat="1" x14ac:dyDescent="0.25">
      <c r="A522" s="87" t="s">
        <v>102</v>
      </c>
      <c r="B522" s="87"/>
      <c r="C522" s="88">
        <v>3.6</v>
      </c>
      <c r="D522" s="88"/>
      <c r="E522" s="88">
        <f t="shared" si="36"/>
        <v>0</v>
      </c>
      <c r="F522" s="88"/>
      <c r="G522" s="88">
        <v>2.008</v>
      </c>
      <c r="H522" s="88">
        <v>59245</v>
      </c>
      <c r="I522" s="88">
        <v>71</v>
      </c>
      <c r="J522" s="88">
        <v>5.407</v>
      </c>
      <c r="K522" s="88">
        <v>5.407</v>
      </c>
      <c r="L522" s="88">
        <v>5.407</v>
      </c>
      <c r="M522" s="88">
        <v>83</v>
      </c>
      <c r="N522" s="88">
        <v>83</v>
      </c>
      <c r="O522" s="88">
        <v>83</v>
      </c>
      <c r="P522" s="88">
        <v>2.1</v>
      </c>
      <c r="Q522" s="88">
        <v>2.1</v>
      </c>
      <c r="R522" s="88">
        <v>2.1</v>
      </c>
      <c r="S522" s="88">
        <v>15</v>
      </c>
      <c r="T522" s="88">
        <v>15</v>
      </c>
      <c r="U522" s="88">
        <v>15</v>
      </c>
      <c r="V522" s="88">
        <v>-0.25</v>
      </c>
      <c r="W522" s="88">
        <v>-0.25</v>
      </c>
      <c r="X522" s="88">
        <v>-0.25</v>
      </c>
      <c r="Y522" s="88" t="s">
        <v>45</v>
      </c>
      <c r="Z522" s="88">
        <v>44.01</v>
      </c>
      <c r="AA522" s="89">
        <v>8.9625087063364713E-6</v>
      </c>
      <c r="AB522" s="88">
        <v>0.22500000000000001</v>
      </c>
      <c r="AC522" s="88">
        <v>3.24</v>
      </c>
      <c r="AD522" s="88">
        <v>3.3</v>
      </c>
      <c r="AE522" s="120"/>
      <c r="AF522" s="90"/>
      <c r="AG522" s="91">
        <f t="shared" si="35"/>
        <v>0</v>
      </c>
    </row>
    <row r="523" spans="1:33" s="94" customFormat="1" x14ac:dyDescent="0.25">
      <c r="A523" s="87" t="s">
        <v>102</v>
      </c>
      <c r="B523" s="87"/>
      <c r="C523" s="88">
        <v>3.6</v>
      </c>
      <c r="D523" s="88"/>
      <c r="E523" s="88">
        <f t="shared" si="36"/>
        <v>0</v>
      </c>
      <c r="F523" s="88"/>
      <c r="G523" s="88">
        <v>2.008</v>
      </c>
      <c r="H523" s="88">
        <v>59245</v>
      </c>
      <c r="I523" s="88">
        <v>71</v>
      </c>
      <c r="J523" s="88">
        <v>5.407</v>
      </c>
      <c r="K523" s="88">
        <v>5.407</v>
      </c>
      <c r="L523" s="88">
        <v>5.407</v>
      </c>
      <c r="M523" s="88">
        <v>83</v>
      </c>
      <c r="N523" s="88">
        <v>83</v>
      </c>
      <c r="O523" s="88">
        <v>83</v>
      </c>
      <c r="P523" s="88">
        <v>2.1</v>
      </c>
      <c r="Q523" s="88">
        <v>2.1</v>
      </c>
      <c r="R523" s="88">
        <v>2.1</v>
      </c>
      <c r="S523" s="88">
        <v>15</v>
      </c>
      <c r="T523" s="88">
        <v>15</v>
      </c>
      <c r="U523" s="88">
        <v>15</v>
      </c>
      <c r="V523" s="88">
        <v>-0.25</v>
      </c>
      <c r="W523" s="88">
        <v>-0.25</v>
      </c>
      <c r="X523" s="88">
        <v>-0.25</v>
      </c>
      <c r="Y523" s="88" t="s">
        <v>46</v>
      </c>
      <c r="Z523" s="88">
        <v>28</v>
      </c>
      <c r="AA523" s="89">
        <v>1.4859953853764374E-5</v>
      </c>
      <c r="AB523" s="88">
        <v>3.6999999999999998E-2</v>
      </c>
      <c r="AC523" s="88">
        <v>3.13</v>
      </c>
      <c r="AD523" s="88">
        <v>3.64</v>
      </c>
      <c r="AE523" s="127"/>
      <c r="AF523" s="90"/>
      <c r="AG523" s="91">
        <f t="shared" si="35"/>
        <v>0</v>
      </c>
    </row>
    <row r="524" spans="1:33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36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5.407</v>
      </c>
      <c r="K524" s="88">
        <v>5.407</v>
      </c>
      <c r="L524" s="88">
        <v>5.407</v>
      </c>
      <c r="M524" s="88">
        <v>83</v>
      </c>
      <c r="N524" s="88">
        <v>83</v>
      </c>
      <c r="O524" s="88">
        <v>83</v>
      </c>
      <c r="P524" s="88">
        <v>2.1</v>
      </c>
      <c r="Q524" s="88">
        <v>2.1</v>
      </c>
      <c r="R524" s="88">
        <v>2.1</v>
      </c>
      <c r="S524" s="88">
        <v>15</v>
      </c>
      <c r="T524" s="88">
        <v>15</v>
      </c>
      <c r="U524" s="88">
        <v>15</v>
      </c>
      <c r="V524" s="88">
        <v>-0.25</v>
      </c>
      <c r="W524" s="88">
        <v>-0.25</v>
      </c>
      <c r="X524" s="88">
        <v>-0.25</v>
      </c>
      <c r="Y524" s="88" t="s">
        <v>47</v>
      </c>
      <c r="Z524" s="88">
        <v>16.04</v>
      </c>
      <c r="AA524" s="89">
        <v>1.6328551327402565E-5</v>
      </c>
      <c r="AB524" s="88">
        <v>1.0999999999999999E-2</v>
      </c>
      <c r="AC524" s="88">
        <v>3.25</v>
      </c>
      <c r="AD524" s="88">
        <v>3.8</v>
      </c>
      <c r="AE524" s="127">
        <v>1.92E-9</v>
      </c>
      <c r="AF524" s="90"/>
      <c r="AG524" s="91">
        <f t="shared" si="35"/>
        <v>0</v>
      </c>
    </row>
    <row r="525" spans="1:33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36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5.407</v>
      </c>
      <c r="K525" s="88">
        <v>5.407</v>
      </c>
      <c r="L525" s="88">
        <v>5.407</v>
      </c>
      <c r="M525" s="88">
        <v>83</v>
      </c>
      <c r="N525" s="88">
        <v>83</v>
      </c>
      <c r="O525" s="88">
        <v>83</v>
      </c>
      <c r="P525" s="88">
        <v>2.1</v>
      </c>
      <c r="Q525" s="88">
        <v>2.1</v>
      </c>
      <c r="R525" s="88">
        <v>2.1</v>
      </c>
      <c r="S525" s="88">
        <v>15</v>
      </c>
      <c r="T525" s="88">
        <v>15</v>
      </c>
      <c r="U525" s="88">
        <v>15</v>
      </c>
      <c r="V525" s="88">
        <v>-0.25</v>
      </c>
      <c r="W525" s="88">
        <v>-0.25</v>
      </c>
      <c r="X525" s="88">
        <v>-0.25</v>
      </c>
      <c r="Y525" s="88" t="s">
        <v>48</v>
      </c>
      <c r="Z525" s="88">
        <v>28.05</v>
      </c>
      <c r="AA525" s="88">
        <v>8.597859657763983E-6</v>
      </c>
      <c r="AB525" s="88">
        <v>8.6999999999999994E-2</v>
      </c>
      <c r="AC525" s="88">
        <v>3.59</v>
      </c>
      <c r="AD525" s="88">
        <v>3.9</v>
      </c>
      <c r="AE525" s="127">
        <v>2.69E-10</v>
      </c>
      <c r="AF525" s="90"/>
      <c r="AG525" s="97">
        <f t="shared" si="35"/>
        <v>0</v>
      </c>
    </row>
    <row r="526" spans="1:33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36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5.407</v>
      </c>
      <c r="K526" s="88">
        <v>5.407</v>
      </c>
      <c r="L526" s="88">
        <v>5.407</v>
      </c>
      <c r="M526" s="88">
        <v>83</v>
      </c>
      <c r="N526" s="88">
        <v>83</v>
      </c>
      <c r="O526" s="88">
        <v>83</v>
      </c>
      <c r="P526" s="88">
        <v>2.1</v>
      </c>
      <c r="Q526" s="88">
        <v>2.1</v>
      </c>
      <c r="R526" s="88">
        <v>2.1</v>
      </c>
      <c r="S526" s="88">
        <v>15</v>
      </c>
      <c r="T526" s="88">
        <v>15</v>
      </c>
      <c r="U526" s="88">
        <v>15</v>
      </c>
      <c r="V526" s="88">
        <v>-0.25</v>
      </c>
      <c r="W526" s="88">
        <v>-0.25</v>
      </c>
      <c r="X526" s="88">
        <v>-0.25</v>
      </c>
      <c r="Y526" s="88" t="s">
        <v>49</v>
      </c>
      <c r="Z526" s="88">
        <v>30.07</v>
      </c>
      <c r="AA526" s="88">
        <v>7.4674534117532306E-6</v>
      </c>
      <c r="AB526" s="88">
        <v>9.9000000000000005E-2</v>
      </c>
      <c r="AC526" s="88">
        <v>3.72</v>
      </c>
      <c r="AD526" s="88">
        <v>4</v>
      </c>
      <c r="AE526" s="127">
        <v>1.5899999999999999E-10</v>
      </c>
      <c r="AF526" s="90"/>
      <c r="AG526" s="97">
        <f t="shared" si="35"/>
        <v>0</v>
      </c>
    </row>
    <row r="527" spans="1:33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36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5.407</v>
      </c>
      <c r="K527" s="88">
        <v>5.407</v>
      </c>
      <c r="L527" s="88">
        <v>5.407</v>
      </c>
      <c r="M527" s="88">
        <v>83</v>
      </c>
      <c r="N527" s="88">
        <v>83</v>
      </c>
      <c r="O527" s="88">
        <v>83</v>
      </c>
      <c r="P527" s="88">
        <v>2.1</v>
      </c>
      <c r="Q527" s="88">
        <v>2.1</v>
      </c>
      <c r="R527" s="88">
        <v>2.1</v>
      </c>
      <c r="S527" s="88">
        <v>15</v>
      </c>
      <c r="T527" s="88">
        <v>15</v>
      </c>
      <c r="U527" s="88">
        <v>15</v>
      </c>
      <c r="V527" s="88">
        <v>-0.25</v>
      </c>
      <c r="W527" s="88">
        <v>-0.25</v>
      </c>
      <c r="X527" s="88">
        <v>-0.25</v>
      </c>
      <c r="Y527" s="88" t="s">
        <v>50</v>
      </c>
      <c r="Z527" s="88">
        <v>42.08</v>
      </c>
      <c r="AA527" s="88">
        <v>4.9578486170417476E-6</v>
      </c>
      <c r="AB527" s="88">
        <v>0.14199999999999999</v>
      </c>
      <c r="AC527" s="88">
        <v>4.03</v>
      </c>
      <c r="AD527" s="88">
        <v>4.5</v>
      </c>
      <c r="AE527" s="127">
        <v>1.34E-11</v>
      </c>
      <c r="AF527" s="90"/>
      <c r="AG527" s="97">
        <f t="shared" si="35"/>
        <v>0</v>
      </c>
    </row>
    <row r="528" spans="1:33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36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5.407</v>
      </c>
      <c r="K528" s="88">
        <v>5.407</v>
      </c>
      <c r="L528" s="88">
        <v>5.407</v>
      </c>
      <c r="M528" s="88">
        <v>83</v>
      </c>
      <c r="N528" s="88">
        <v>83</v>
      </c>
      <c r="O528" s="88">
        <v>83</v>
      </c>
      <c r="P528" s="88">
        <v>2.1</v>
      </c>
      <c r="Q528" s="88">
        <v>2.1</v>
      </c>
      <c r="R528" s="88">
        <v>2.1</v>
      </c>
      <c r="S528" s="88">
        <v>15</v>
      </c>
      <c r="T528" s="88">
        <v>15</v>
      </c>
      <c r="U528" s="88">
        <v>15</v>
      </c>
      <c r="V528" s="88">
        <v>-0.25</v>
      </c>
      <c r="W528" s="88">
        <v>-0.25</v>
      </c>
      <c r="X528" s="88">
        <v>-0.25</v>
      </c>
      <c r="Y528" s="88" t="s">
        <v>51</v>
      </c>
      <c r="Z528" s="88">
        <v>44.1</v>
      </c>
      <c r="AA528" s="88">
        <v>4.5187843755253608E-6</v>
      </c>
      <c r="AB528" s="88">
        <v>0.152</v>
      </c>
      <c r="AC528" s="88">
        <v>4.16</v>
      </c>
      <c r="AD528" s="88">
        <v>4.3</v>
      </c>
      <c r="AE528" s="127">
        <v>6.7399999999999996E-13</v>
      </c>
      <c r="AF528" s="90"/>
      <c r="AG528" s="97">
        <f t="shared" si="35"/>
        <v>0</v>
      </c>
    </row>
    <row r="529" spans="1:33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36"/>
        <v>0</v>
      </c>
      <c r="F529" s="88"/>
      <c r="G529" s="88">
        <v>2.008</v>
      </c>
      <c r="H529" s="88">
        <v>59245</v>
      </c>
      <c r="I529" s="88">
        <v>71</v>
      </c>
      <c r="J529" s="88">
        <v>5.407</v>
      </c>
      <c r="K529" s="88">
        <v>5.407</v>
      </c>
      <c r="L529" s="88">
        <v>5.407</v>
      </c>
      <c r="M529" s="88">
        <v>83</v>
      </c>
      <c r="N529" s="88">
        <v>83</v>
      </c>
      <c r="O529" s="88">
        <v>83</v>
      </c>
      <c r="P529" s="88">
        <v>2.1</v>
      </c>
      <c r="Q529" s="88">
        <v>2.1</v>
      </c>
      <c r="R529" s="88">
        <v>2.1</v>
      </c>
      <c r="S529" s="88">
        <v>15</v>
      </c>
      <c r="T529" s="88">
        <v>15</v>
      </c>
      <c r="U529" s="88">
        <v>15</v>
      </c>
      <c r="V529" s="88">
        <v>-0.25</v>
      </c>
      <c r="W529" s="88">
        <v>-0.25</v>
      </c>
      <c r="X529" s="88">
        <v>-0.25</v>
      </c>
      <c r="Y529" s="88" t="s">
        <v>52</v>
      </c>
      <c r="Z529" s="88">
        <v>58.12</v>
      </c>
      <c r="AA529" s="88">
        <v>2.9135357642312415E-6</v>
      </c>
      <c r="AB529" s="88">
        <v>0.2</v>
      </c>
      <c r="AC529" s="88">
        <v>4.5199999999999996</v>
      </c>
      <c r="AD529" s="88">
        <v>4.5</v>
      </c>
      <c r="AE529" s="120"/>
      <c r="AF529" s="90"/>
      <c r="AG529" s="97">
        <f t="shared" si="35"/>
        <v>0</v>
      </c>
    </row>
    <row r="530" spans="1:33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36"/>
        <v>0</v>
      </c>
      <c r="F530" s="88"/>
      <c r="G530" s="88">
        <v>2.008</v>
      </c>
      <c r="H530" s="88">
        <v>59245</v>
      </c>
      <c r="I530" s="88">
        <v>71</v>
      </c>
      <c r="J530" s="88">
        <v>5.407</v>
      </c>
      <c r="K530" s="88">
        <v>5.407</v>
      </c>
      <c r="L530" s="88">
        <v>5.407</v>
      </c>
      <c r="M530" s="88">
        <v>83</v>
      </c>
      <c r="N530" s="88">
        <v>83</v>
      </c>
      <c r="O530" s="88">
        <v>83</v>
      </c>
      <c r="P530" s="88">
        <v>2.1</v>
      </c>
      <c r="Q530" s="88">
        <v>2.1</v>
      </c>
      <c r="R530" s="88">
        <v>2.1</v>
      </c>
      <c r="S530" s="88">
        <v>15</v>
      </c>
      <c r="T530" s="88">
        <v>15</v>
      </c>
      <c r="U530" s="88">
        <v>15</v>
      </c>
      <c r="V530" s="88">
        <v>-0.25</v>
      </c>
      <c r="W530" s="88">
        <v>-0.25</v>
      </c>
      <c r="X530" s="88">
        <v>-0.25</v>
      </c>
      <c r="Y530" s="88" t="s">
        <v>58</v>
      </c>
      <c r="Z530" s="88">
        <v>58.12</v>
      </c>
      <c r="AA530" s="88">
        <v>3.1459786150702568E-6</v>
      </c>
      <c r="AB530" s="88">
        <v>0.183</v>
      </c>
      <c r="AC530" s="88">
        <v>4.8</v>
      </c>
      <c r="AD530" s="88">
        <v>4.42</v>
      </c>
      <c r="AE530" s="120"/>
      <c r="AF530" s="90"/>
      <c r="AG530" s="97">
        <f t="shared" si="35"/>
        <v>0</v>
      </c>
    </row>
    <row r="531" spans="1:33" s="116" customFormat="1" x14ac:dyDescent="0.25">
      <c r="A531" s="111" t="s">
        <v>103</v>
      </c>
      <c r="B531" s="111"/>
      <c r="C531" s="112">
        <v>3.29</v>
      </c>
      <c r="D531" s="112"/>
      <c r="E531" s="112">
        <f t="shared" si="36"/>
        <v>0</v>
      </c>
      <c r="F531" s="112"/>
      <c r="G531" s="112">
        <v>2.052</v>
      </c>
      <c r="H531" s="112">
        <v>42342</v>
      </c>
      <c r="I531" s="112">
        <v>71</v>
      </c>
      <c r="J531" s="112">
        <v>7.2549999999999999</v>
      </c>
      <c r="K531" s="112">
        <v>7.2549999999999999</v>
      </c>
      <c r="L531" s="112">
        <v>7.2549999999999999</v>
      </c>
      <c r="M531" s="112">
        <v>134.90600000000001</v>
      </c>
      <c r="N531" s="112">
        <v>134.90600000000001</v>
      </c>
      <c r="O531" s="112">
        <v>134.90600000000001</v>
      </c>
      <c r="P531" s="112">
        <v>2.1</v>
      </c>
      <c r="Q531" s="112">
        <v>2.1</v>
      </c>
      <c r="R531" s="112">
        <v>2.1</v>
      </c>
      <c r="S531" s="112">
        <v>15</v>
      </c>
      <c r="T531" s="112">
        <v>15</v>
      </c>
      <c r="U531" s="112">
        <v>15</v>
      </c>
      <c r="V531" s="112">
        <v>-0.246</v>
      </c>
      <c r="W531" s="112">
        <v>-0.246</v>
      </c>
      <c r="X531" s="112">
        <v>-0.246</v>
      </c>
      <c r="Y531" s="112" t="s">
        <v>42</v>
      </c>
      <c r="Z531" s="112">
        <v>4.0019999999999998</v>
      </c>
      <c r="AA531" s="113">
        <v>1.213598928416634E-4</v>
      </c>
      <c r="AB531" s="112">
        <v>-0.39</v>
      </c>
      <c r="AC531" s="112">
        <v>2.66</v>
      </c>
      <c r="AD531" s="112">
        <v>2.6</v>
      </c>
      <c r="AE531" s="122"/>
      <c r="AF531" s="114"/>
      <c r="AG531" s="115">
        <f t="shared" si="35"/>
        <v>0</v>
      </c>
    </row>
    <row r="532" spans="1:33" s="116" customFormat="1" x14ac:dyDescent="0.25">
      <c r="A532" s="111" t="s">
        <v>103</v>
      </c>
      <c r="B532" s="111"/>
      <c r="C532" s="112">
        <v>3.29</v>
      </c>
      <c r="D532" s="112"/>
      <c r="E532" s="112">
        <f t="shared" si="36"/>
        <v>0</v>
      </c>
      <c r="F532" s="112"/>
      <c r="G532" s="112">
        <v>2.052</v>
      </c>
      <c r="H532" s="112">
        <v>42342</v>
      </c>
      <c r="I532" s="112">
        <v>71</v>
      </c>
      <c r="J532" s="112">
        <v>7.2549999999999999</v>
      </c>
      <c r="K532" s="112">
        <v>7.2549999999999999</v>
      </c>
      <c r="L532" s="112">
        <v>7.2549999999999999</v>
      </c>
      <c r="M532" s="112">
        <v>134.90600000000001</v>
      </c>
      <c r="N532" s="112">
        <v>134.90600000000001</v>
      </c>
      <c r="O532" s="112">
        <v>134.90600000000001</v>
      </c>
      <c r="P532" s="112">
        <v>2.1</v>
      </c>
      <c r="Q532" s="112">
        <v>2.1</v>
      </c>
      <c r="R532" s="112">
        <v>2.1</v>
      </c>
      <c r="S532" s="112">
        <v>15</v>
      </c>
      <c r="T532" s="112">
        <v>15</v>
      </c>
      <c r="U532" s="112">
        <v>15</v>
      </c>
      <c r="V532" s="112">
        <v>-0.246</v>
      </c>
      <c r="W532" s="112">
        <v>-0.246</v>
      </c>
      <c r="X532" s="112">
        <v>-0.246</v>
      </c>
      <c r="Y532" s="112" t="s">
        <v>43</v>
      </c>
      <c r="Z532" s="112">
        <v>2.0099999999999998</v>
      </c>
      <c r="AA532" s="113">
        <v>1.0828692705685033E-4</v>
      </c>
      <c r="AB532" s="112">
        <v>-0.217</v>
      </c>
      <c r="AC532" s="112">
        <v>3.13</v>
      </c>
      <c r="AD532" s="112">
        <v>2.89</v>
      </c>
      <c r="AE532" s="122"/>
      <c r="AF532" s="114"/>
      <c r="AG532" s="115">
        <f t="shared" si="35"/>
        <v>0</v>
      </c>
    </row>
    <row r="533" spans="1:33" s="116" customFormat="1" x14ac:dyDescent="0.25">
      <c r="A533" s="111" t="s">
        <v>103</v>
      </c>
      <c r="B533" s="111"/>
      <c r="C533" s="112">
        <v>3.29</v>
      </c>
      <c r="D533" s="112"/>
      <c r="E533" s="112">
        <f t="shared" si="36"/>
        <v>0</v>
      </c>
      <c r="F533" s="112"/>
      <c r="G533" s="112">
        <v>2.052</v>
      </c>
      <c r="H533" s="112">
        <v>42342</v>
      </c>
      <c r="I533" s="112">
        <v>71</v>
      </c>
      <c r="J533" s="112">
        <v>7.2549999999999999</v>
      </c>
      <c r="K533" s="112">
        <v>7.2549999999999999</v>
      </c>
      <c r="L533" s="112">
        <v>7.2549999999999999</v>
      </c>
      <c r="M533" s="112">
        <v>134.90600000000001</v>
      </c>
      <c r="N533" s="112">
        <v>134.90600000000001</v>
      </c>
      <c r="O533" s="112">
        <v>134.90600000000001</v>
      </c>
      <c r="P533" s="112">
        <v>2.1</v>
      </c>
      <c r="Q533" s="112">
        <v>2.1</v>
      </c>
      <c r="R533" s="112">
        <v>2.1</v>
      </c>
      <c r="S533" s="112">
        <v>15</v>
      </c>
      <c r="T533" s="112">
        <v>15</v>
      </c>
      <c r="U533" s="112">
        <v>15</v>
      </c>
      <c r="V533" s="112">
        <v>-0.246</v>
      </c>
      <c r="W533" s="112">
        <v>-0.246</v>
      </c>
      <c r="X533" s="112">
        <v>-0.246</v>
      </c>
      <c r="Y533" s="112" t="s">
        <v>44</v>
      </c>
      <c r="Z533" s="112">
        <v>31.998999999999999</v>
      </c>
      <c r="AA533" s="113">
        <v>1.5402755908922099E-5</v>
      </c>
      <c r="AB533" s="112">
        <v>2.1999999999999999E-2</v>
      </c>
      <c r="AC533" s="112">
        <v>2.94</v>
      </c>
      <c r="AD533" s="112">
        <v>3.46</v>
      </c>
      <c r="AE533" s="122"/>
      <c r="AF533" s="114"/>
      <c r="AG533" s="115">
        <f t="shared" si="35"/>
        <v>0</v>
      </c>
    </row>
    <row r="534" spans="1:33" s="116" customFormat="1" x14ac:dyDescent="0.25">
      <c r="A534" s="111" t="s">
        <v>103</v>
      </c>
      <c r="B534" s="111"/>
      <c r="C534" s="112">
        <v>3.29</v>
      </c>
      <c r="D534" s="111"/>
      <c r="E534" s="112">
        <f t="shared" si="36"/>
        <v>0</v>
      </c>
      <c r="F534" s="112"/>
      <c r="G534" s="112">
        <v>2.052</v>
      </c>
      <c r="H534" s="112">
        <v>42342</v>
      </c>
      <c r="I534" s="112">
        <v>71</v>
      </c>
      <c r="J534" s="112">
        <v>7.2549999999999999</v>
      </c>
      <c r="K534" s="112">
        <v>7.2549999999999999</v>
      </c>
      <c r="L534" s="112">
        <v>7.2549999999999999</v>
      </c>
      <c r="M534" s="112">
        <v>134.90600000000001</v>
      </c>
      <c r="N534" s="112">
        <v>134.90600000000001</v>
      </c>
      <c r="O534" s="112">
        <v>134.90600000000001</v>
      </c>
      <c r="P534" s="112">
        <v>2.1</v>
      </c>
      <c r="Q534" s="112">
        <v>2.1</v>
      </c>
      <c r="R534" s="112">
        <v>2.1</v>
      </c>
      <c r="S534" s="112">
        <v>15</v>
      </c>
      <c r="T534" s="112">
        <v>15</v>
      </c>
      <c r="U534" s="112">
        <v>15</v>
      </c>
      <c r="V534" s="112">
        <v>-0.246</v>
      </c>
      <c r="W534" s="112">
        <v>-0.246</v>
      </c>
      <c r="X534" s="112">
        <v>-0.246</v>
      </c>
      <c r="Y534" s="112" t="s">
        <v>45</v>
      </c>
      <c r="Z534" s="112">
        <v>44.01</v>
      </c>
      <c r="AA534" s="113">
        <v>8.9625087063364713E-6</v>
      </c>
      <c r="AB534" s="112">
        <v>0.22500000000000001</v>
      </c>
      <c r="AC534" s="112">
        <v>3.24</v>
      </c>
      <c r="AD534" s="112">
        <v>3.3</v>
      </c>
      <c r="AE534" s="122"/>
      <c r="AF534" s="114"/>
      <c r="AG534" s="115">
        <f t="shared" si="35"/>
        <v>0</v>
      </c>
    </row>
    <row r="535" spans="1:33" s="116" customFormat="1" x14ac:dyDescent="0.25">
      <c r="A535" s="111" t="s">
        <v>103</v>
      </c>
      <c r="B535" s="111"/>
      <c r="C535" s="112">
        <v>3.29</v>
      </c>
      <c r="D535" s="111"/>
      <c r="E535" s="112">
        <f t="shared" si="36"/>
        <v>0</v>
      </c>
      <c r="F535" s="112"/>
      <c r="G535" s="112">
        <v>2.052</v>
      </c>
      <c r="H535" s="112">
        <v>42342</v>
      </c>
      <c r="I535" s="112">
        <v>71</v>
      </c>
      <c r="J535" s="112">
        <v>7.2549999999999999</v>
      </c>
      <c r="K535" s="112">
        <v>7.2549999999999999</v>
      </c>
      <c r="L535" s="112">
        <v>7.2549999999999999</v>
      </c>
      <c r="M535" s="112">
        <v>134.90600000000001</v>
      </c>
      <c r="N535" s="112">
        <v>134.90600000000001</v>
      </c>
      <c r="O535" s="112">
        <v>134.90600000000001</v>
      </c>
      <c r="P535" s="112">
        <v>2.1</v>
      </c>
      <c r="Q535" s="112">
        <v>2.1</v>
      </c>
      <c r="R535" s="112">
        <v>2.1</v>
      </c>
      <c r="S535" s="112">
        <v>15</v>
      </c>
      <c r="T535" s="112">
        <v>15</v>
      </c>
      <c r="U535" s="112">
        <v>15</v>
      </c>
      <c r="V535" s="112">
        <v>-0.246</v>
      </c>
      <c r="W535" s="112">
        <v>-0.246</v>
      </c>
      <c r="X535" s="112">
        <v>-0.246</v>
      </c>
      <c r="Y535" s="112" t="s">
        <v>46</v>
      </c>
      <c r="Z535" s="112">
        <v>28</v>
      </c>
      <c r="AA535" s="113">
        <v>1.4859953853764374E-5</v>
      </c>
      <c r="AB535" s="112">
        <v>3.6999999999999998E-2</v>
      </c>
      <c r="AC535" s="112">
        <v>3.13</v>
      </c>
      <c r="AD535" s="112">
        <v>3.64</v>
      </c>
      <c r="AE535" s="129"/>
      <c r="AF535" s="114"/>
      <c r="AG535" s="115">
        <f t="shared" si="35"/>
        <v>0</v>
      </c>
    </row>
    <row r="536" spans="1:33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36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7.2549999999999999</v>
      </c>
      <c r="K536" s="112">
        <v>7.2549999999999999</v>
      </c>
      <c r="L536" s="112">
        <v>7.2549999999999999</v>
      </c>
      <c r="M536" s="112">
        <v>134.90600000000001</v>
      </c>
      <c r="N536" s="112">
        <v>134.90600000000001</v>
      </c>
      <c r="O536" s="112">
        <v>134.90600000000001</v>
      </c>
      <c r="P536" s="112">
        <v>2.1</v>
      </c>
      <c r="Q536" s="112">
        <v>2.1</v>
      </c>
      <c r="R536" s="112">
        <v>2.1</v>
      </c>
      <c r="S536" s="112">
        <v>15</v>
      </c>
      <c r="T536" s="112">
        <v>15</v>
      </c>
      <c r="U536" s="112">
        <v>15</v>
      </c>
      <c r="V536" s="112">
        <v>-0.246</v>
      </c>
      <c r="W536" s="112">
        <v>-0.246</v>
      </c>
      <c r="X536" s="112">
        <v>-0.246</v>
      </c>
      <c r="Y536" s="112" t="s">
        <v>47</v>
      </c>
      <c r="Z536" s="112">
        <v>16.04</v>
      </c>
      <c r="AA536" s="113">
        <v>1.6328551327402565E-5</v>
      </c>
      <c r="AB536" s="112">
        <v>1.0999999999999999E-2</v>
      </c>
      <c r="AC536" s="112">
        <v>3.25</v>
      </c>
      <c r="AD536" s="112">
        <v>3.8</v>
      </c>
      <c r="AE536" s="129"/>
      <c r="AF536" s="114"/>
      <c r="AG536" s="115">
        <f t="shared" si="35"/>
        <v>0</v>
      </c>
    </row>
    <row r="537" spans="1:33" s="116" customFormat="1" x14ac:dyDescent="0.25">
      <c r="A537" s="111" t="s">
        <v>103</v>
      </c>
      <c r="B537" s="111"/>
      <c r="C537" s="112">
        <v>3.29</v>
      </c>
      <c r="D537" s="111"/>
      <c r="E537" s="112">
        <f t="shared" si="36"/>
        <v>0</v>
      </c>
      <c r="F537" s="112"/>
      <c r="G537" s="112">
        <v>2.052</v>
      </c>
      <c r="H537" s="112">
        <v>42342</v>
      </c>
      <c r="I537" s="112">
        <v>71</v>
      </c>
      <c r="J537" s="112">
        <v>7.2549999999999999</v>
      </c>
      <c r="K537" s="112">
        <v>7.2549999999999999</v>
      </c>
      <c r="L537" s="112">
        <v>7.2549999999999999</v>
      </c>
      <c r="M537" s="112">
        <v>134.90600000000001</v>
      </c>
      <c r="N537" s="112">
        <v>134.90600000000001</v>
      </c>
      <c r="O537" s="112">
        <v>134.90600000000001</v>
      </c>
      <c r="P537" s="112">
        <v>2.1</v>
      </c>
      <c r="Q537" s="112">
        <v>2.1</v>
      </c>
      <c r="R537" s="112">
        <v>2.1</v>
      </c>
      <c r="S537" s="112">
        <v>15</v>
      </c>
      <c r="T537" s="112">
        <v>15</v>
      </c>
      <c r="U537" s="112">
        <v>15</v>
      </c>
      <c r="V537" s="112">
        <v>-0.246</v>
      </c>
      <c r="W537" s="112">
        <v>-0.246</v>
      </c>
      <c r="X537" s="112">
        <v>-0.246</v>
      </c>
      <c r="Y537" s="112" t="s">
        <v>48</v>
      </c>
      <c r="Z537" s="112">
        <v>28.05</v>
      </c>
      <c r="AA537" s="112">
        <v>8.597859657763983E-6</v>
      </c>
      <c r="AB537" s="112">
        <v>8.6999999999999994E-2</v>
      </c>
      <c r="AC537" s="112">
        <v>3.59</v>
      </c>
      <c r="AD537" s="112">
        <v>3.9</v>
      </c>
      <c r="AE537" s="129">
        <v>1.2E-10</v>
      </c>
      <c r="AF537" s="114"/>
      <c r="AG537" s="117">
        <f t="shared" si="35"/>
        <v>0</v>
      </c>
    </row>
    <row r="538" spans="1:33" s="116" customFormat="1" x14ac:dyDescent="0.25">
      <c r="A538" s="111" t="s">
        <v>103</v>
      </c>
      <c r="B538" s="111"/>
      <c r="C538" s="112">
        <v>3.29</v>
      </c>
      <c r="D538" s="111"/>
      <c r="E538" s="112">
        <f t="shared" si="36"/>
        <v>0</v>
      </c>
      <c r="F538" s="112"/>
      <c r="G538" s="112">
        <v>2.052</v>
      </c>
      <c r="H538" s="112">
        <v>42342</v>
      </c>
      <c r="I538" s="112">
        <v>71</v>
      </c>
      <c r="J538" s="112">
        <v>7.2549999999999999</v>
      </c>
      <c r="K538" s="112">
        <v>7.2549999999999999</v>
      </c>
      <c r="L538" s="112">
        <v>7.2549999999999999</v>
      </c>
      <c r="M538" s="112">
        <v>134.90600000000001</v>
      </c>
      <c r="N538" s="112">
        <v>134.90600000000001</v>
      </c>
      <c r="O538" s="112">
        <v>134.90600000000001</v>
      </c>
      <c r="P538" s="112">
        <v>2.1</v>
      </c>
      <c r="Q538" s="112">
        <v>2.1</v>
      </c>
      <c r="R538" s="112">
        <v>2.1</v>
      </c>
      <c r="S538" s="112">
        <v>15</v>
      </c>
      <c r="T538" s="112">
        <v>15</v>
      </c>
      <c r="U538" s="112">
        <v>15</v>
      </c>
      <c r="V538" s="112">
        <v>-0.246</v>
      </c>
      <c r="W538" s="112">
        <v>-0.246</v>
      </c>
      <c r="X538" s="112">
        <v>-0.246</v>
      </c>
      <c r="Y538" s="112" t="s">
        <v>49</v>
      </c>
      <c r="Z538" s="112">
        <v>30.07</v>
      </c>
      <c r="AA538" s="112">
        <v>7.4674534117532306E-6</v>
      </c>
      <c r="AB538" s="112">
        <v>9.9000000000000005E-2</v>
      </c>
      <c r="AC538" s="112">
        <v>3.72</v>
      </c>
      <c r="AD538" s="112">
        <v>4</v>
      </c>
      <c r="AE538" s="129"/>
      <c r="AF538" s="114"/>
      <c r="AG538" s="117">
        <f t="shared" si="35"/>
        <v>0</v>
      </c>
    </row>
    <row r="539" spans="1:33" s="116" customFormat="1" x14ac:dyDescent="0.25">
      <c r="A539" s="111" t="s">
        <v>103</v>
      </c>
      <c r="B539" s="111"/>
      <c r="C539" s="112">
        <v>3.29</v>
      </c>
      <c r="D539" s="111"/>
      <c r="E539" s="112">
        <f t="shared" si="36"/>
        <v>0</v>
      </c>
      <c r="F539" s="112"/>
      <c r="G539" s="112">
        <v>2.052</v>
      </c>
      <c r="H539" s="112">
        <v>42342</v>
      </c>
      <c r="I539" s="112">
        <v>71</v>
      </c>
      <c r="J539" s="112">
        <v>7.2549999999999999</v>
      </c>
      <c r="K539" s="112">
        <v>7.2549999999999999</v>
      </c>
      <c r="L539" s="112">
        <v>7.2549999999999999</v>
      </c>
      <c r="M539" s="112">
        <v>134.90600000000001</v>
      </c>
      <c r="N539" s="112">
        <v>134.90600000000001</v>
      </c>
      <c r="O539" s="112">
        <v>134.90600000000001</v>
      </c>
      <c r="P539" s="112">
        <v>2.1</v>
      </c>
      <c r="Q539" s="112">
        <v>2.1</v>
      </c>
      <c r="R539" s="112">
        <v>2.1</v>
      </c>
      <c r="S539" s="112">
        <v>15</v>
      </c>
      <c r="T539" s="112">
        <v>15</v>
      </c>
      <c r="U539" s="112">
        <v>15</v>
      </c>
      <c r="V539" s="112">
        <v>-0.246</v>
      </c>
      <c r="W539" s="112">
        <v>-0.246</v>
      </c>
      <c r="X539" s="112">
        <v>-0.246</v>
      </c>
      <c r="Y539" s="112" t="s">
        <v>50</v>
      </c>
      <c r="Z539" s="112">
        <v>42.08</v>
      </c>
      <c r="AA539" s="112">
        <v>4.9578486170417476E-6</v>
      </c>
      <c r="AB539" s="112">
        <v>0.14199999999999999</v>
      </c>
      <c r="AC539" s="112">
        <v>4.03</v>
      </c>
      <c r="AD539" s="112">
        <v>4.5</v>
      </c>
      <c r="AE539" s="129"/>
      <c r="AF539" s="114"/>
      <c r="AG539" s="117">
        <f t="shared" si="35"/>
        <v>0</v>
      </c>
    </row>
    <row r="540" spans="1:33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36"/>
        <v>0</v>
      </c>
      <c r="F540" s="112"/>
      <c r="G540" s="112">
        <v>2.052</v>
      </c>
      <c r="H540" s="112">
        <v>42342</v>
      </c>
      <c r="I540" s="112">
        <v>71</v>
      </c>
      <c r="J540" s="112">
        <v>7.2549999999999999</v>
      </c>
      <c r="K540" s="112">
        <v>7.2549999999999999</v>
      </c>
      <c r="L540" s="112">
        <v>7.2549999999999999</v>
      </c>
      <c r="M540" s="112">
        <v>134.90600000000001</v>
      </c>
      <c r="N540" s="112">
        <v>134.90600000000001</v>
      </c>
      <c r="O540" s="112">
        <v>134.90600000000001</v>
      </c>
      <c r="P540" s="112">
        <v>2.1</v>
      </c>
      <c r="Q540" s="112">
        <v>2.1</v>
      </c>
      <c r="R540" s="112">
        <v>2.1</v>
      </c>
      <c r="S540" s="112">
        <v>15</v>
      </c>
      <c r="T540" s="112">
        <v>15</v>
      </c>
      <c r="U540" s="112">
        <v>15</v>
      </c>
      <c r="V540" s="112">
        <v>-0.246</v>
      </c>
      <c r="W540" s="112">
        <v>-0.246</v>
      </c>
      <c r="X540" s="112">
        <v>-0.246</v>
      </c>
      <c r="Y540" s="112" t="s">
        <v>51</v>
      </c>
      <c r="Z540" s="112">
        <v>44.1</v>
      </c>
      <c r="AA540" s="112">
        <v>4.5187843755253608E-6</v>
      </c>
      <c r="AB540" s="112">
        <v>0.152</v>
      </c>
      <c r="AC540" s="112">
        <v>4.16</v>
      </c>
      <c r="AD540" s="112">
        <v>4.3</v>
      </c>
      <c r="AE540" s="129"/>
      <c r="AF540" s="114"/>
      <c r="AG540" s="117">
        <f t="shared" si="35"/>
        <v>0</v>
      </c>
    </row>
    <row r="541" spans="1:33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36"/>
        <v>0</v>
      </c>
      <c r="F541" s="112"/>
      <c r="G541" s="112">
        <v>2.052</v>
      </c>
      <c r="H541" s="112">
        <v>42342</v>
      </c>
      <c r="I541" s="112">
        <v>71</v>
      </c>
      <c r="J541" s="112">
        <v>7.2549999999999999</v>
      </c>
      <c r="K541" s="112">
        <v>7.2549999999999999</v>
      </c>
      <c r="L541" s="112">
        <v>7.2549999999999999</v>
      </c>
      <c r="M541" s="112">
        <v>134.90600000000001</v>
      </c>
      <c r="N541" s="112">
        <v>134.90600000000001</v>
      </c>
      <c r="O541" s="112">
        <v>134.90600000000001</v>
      </c>
      <c r="P541" s="112">
        <v>2.1</v>
      </c>
      <c r="Q541" s="112">
        <v>2.1</v>
      </c>
      <c r="R541" s="112">
        <v>2.1</v>
      </c>
      <c r="S541" s="112">
        <v>15</v>
      </c>
      <c r="T541" s="112">
        <v>15</v>
      </c>
      <c r="U541" s="112">
        <v>15</v>
      </c>
      <c r="V541" s="112">
        <v>-0.246</v>
      </c>
      <c r="W541" s="112">
        <v>-0.246</v>
      </c>
      <c r="X541" s="112">
        <v>-0.246</v>
      </c>
      <c r="Y541" s="112" t="s">
        <v>52</v>
      </c>
      <c r="Z541" s="112">
        <v>58.12</v>
      </c>
      <c r="AA541" s="112">
        <v>2.9135357642312415E-6</v>
      </c>
      <c r="AB541" s="112">
        <v>0.2</v>
      </c>
      <c r="AC541" s="112">
        <v>4.5199999999999996</v>
      </c>
      <c r="AD541" s="112">
        <v>4.5</v>
      </c>
      <c r="AE541" s="122"/>
      <c r="AF541" s="114"/>
      <c r="AG541" s="117">
        <f t="shared" si="35"/>
        <v>0</v>
      </c>
    </row>
    <row r="542" spans="1:33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36"/>
        <v>0</v>
      </c>
      <c r="F542" s="112"/>
      <c r="G542" s="112">
        <v>2.052</v>
      </c>
      <c r="H542" s="112">
        <v>42342</v>
      </c>
      <c r="I542" s="112">
        <v>71</v>
      </c>
      <c r="J542" s="112">
        <v>7.2549999999999999</v>
      </c>
      <c r="K542" s="112">
        <v>7.2549999999999999</v>
      </c>
      <c r="L542" s="112">
        <v>7.2549999999999999</v>
      </c>
      <c r="M542" s="112">
        <v>134.90600000000001</v>
      </c>
      <c r="N542" s="112">
        <v>134.90600000000001</v>
      </c>
      <c r="O542" s="112">
        <v>134.90600000000001</v>
      </c>
      <c r="P542" s="112">
        <v>2.1</v>
      </c>
      <c r="Q542" s="112">
        <v>2.1</v>
      </c>
      <c r="R542" s="112">
        <v>2.1</v>
      </c>
      <c r="S542" s="112">
        <v>15</v>
      </c>
      <c r="T542" s="112">
        <v>15</v>
      </c>
      <c r="U542" s="112">
        <v>15</v>
      </c>
      <c r="V542" s="112">
        <v>-0.246</v>
      </c>
      <c r="W542" s="112">
        <v>-0.246</v>
      </c>
      <c r="X542" s="112">
        <v>-0.246</v>
      </c>
      <c r="Y542" s="112" t="s">
        <v>58</v>
      </c>
      <c r="Z542" s="112">
        <v>58.12</v>
      </c>
      <c r="AA542" s="112">
        <v>3.1459786150702568E-6</v>
      </c>
      <c r="AB542" s="112">
        <v>0.183</v>
      </c>
      <c r="AC542" s="112">
        <v>4.8</v>
      </c>
      <c r="AD542" s="112">
        <v>4.42</v>
      </c>
      <c r="AE542" s="122"/>
      <c r="AF542" s="114"/>
      <c r="AG542" s="117">
        <f t="shared" si="35"/>
        <v>0</v>
      </c>
    </row>
    <row r="543" spans="1:33" s="198" customFormat="1" x14ac:dyDescent="0.25">
      <c r="A543" s="192" t="s">
        <v>104</v>
      </c>
      <c r="B543" s="192"/>
      <c r="C543" s="193">
        <v>3.32</v>
      </c>
      <c r="D543" s="193"/>
      <c r="E543" s="193">
        <f t="shared" si="36"/>
        <v>0</v>
      </c>
      <c r="F543" s="193"/>
      <c r="G543" s="193">
        <v>2.056</v>
      </c>
      <c r="H543" s="193">
        <v>47279</v>
      </c>
      <c r="I543" s="193">
        <v>74</v>
      </c>
      <c r="J543" s="193">
        <v>6.3179999999999996</v>
      </c>
      <c r="K543" s="193">
        <v>6.3179999999999996</v>
      </c>
      <c r="L543" s="193">
        <v>6.3179999999999996</v>
      </c>
      <c r="M543" s="193"/>
      <c r="N543" s="193"/>
      <c r="O543" s="193"/>
      <c r="P543" s="193">
        <v>2.1</v>
      </c>
      <c r="Q543" s="193">
        <v>2.1</v>
      </c>
      <c r="R543" s="193">
        <v>2.1</v>
      </c>
      <c r="S543" s="193">
        <v>15</v>
      </c>
      <c r="T543" s="193">
        <v>15</v>
      </c>
      <c r="U543" s="193">
        <v>15</v>
      </c>
      <c r="V543" s="193"/>
      <c r="W543" s="193"/>
      <c r="X543" s="193"/>
      <c r="Y543" s="193" t="s">
        <v>42</v>
      </c>
      <c r="Z543" s="193">
        <v>4.0019999999999998</v>
      </c>
      <c r="AA543" s="194">
        <v>1.213598928416634E-4</v>
      </c>
      <c r="AB543" s="193">
        <v>-0.39</v>
      </c>
      <c r="AC543" s="193">
        <v>2.66</v>
      </c>
      <c r="AD543" s="193">
        <v>2.6</v>
      </c>
      <c r="AE543" s="195"/>
      <c r="AF543" s="196"/>
      <c r="AG543" s="197">
        <f t="shared" si="35"/>
        <v>0</v>
      </c>
    </row>
    <row r="544" spans="1:33" s="198" customFormat="1" x14ac:dyDescent="0.25">
      <c r="A544" s="192" t="s">
        <v>104</v>
      </c>
      <c r="B544" s="192"/>
      <c r="C544" s="193">
        <v>3.32</v>
      </c>
      <c r="D544" s="193"/>
      <c r="E544" s="193">
        <f t="shared" si="36"/>
        <v>0</v>
      </c>
      <c r="F544" s="193"/>
      <c r="G544" s="193">
        <v>2.056</v>
      </c>
      <c r="H544" s="193">
        <v>47279</v>
      </c>
      <c r="I544" s="193">
        <v>74</v>
      </c>
      <c r="J544" s="193">
        <v>6.3179999999999996</v>
      </c>
      <c r="K544" s="193">
        <v>6.3179999999999996</v>
      </c>
      <c r="L544" s="193">
        <v>6.3179999999999996</v>
      </c>
      <c r="M544" s="193"/>
      <c r="N544" s="193"/>
      <c r="O544" s="193"/>
      <c r="P544" s="193">
        <v>2.1</v>
      </c>
      <c r="Q544" s="193">
        <v>2.1</v>
      </c>
      <c r="R544" s="193">
        <v>2.1</v>
      </c>
      <c r="S544" s="193">
        <v>15</v>
      </c>
      <c r="T544" s="193">
        <v>15</v>
      </c>
      <c r="U544" s="193">
        <v>15</v>
      </c>
      <c r="V544" s="193"/>
      <c r="W544" s="193"/>
      <c r="X544" s="193"/>
      <c r="Y544" s="193" t="s">
        <v>43</v>
      </c>
      <c r="Z544" s="193">
        <v>2.0099999999999998</v>
      </c>
      <c r="AA544" s="194">
        <v>1.0828692705685033E-4</v>
      </c>
      <c r="AB544" s="193">
        <v>-0.217</v>
      </c>
      <c r="AC544" s="193">
        <v>3.13</v>
      </c>
      <c r="AD544" s="193">
        <v>2.89</v>
      </c>
      <c r="AE544" s="195"/>
      <c r="AF544" s="196"/>
      <c r="AG544" s="197">
        <f t="shared" si="35"/>
        <v>0</v>
      </c>
    </row>
    <row r="545" spans="1:33" s="198" customFormat="1" x14ac:dyDescent="0.25">
      <c r="A545" s="192" t="s">
        <v>104</v>
      </c>
      <c r="B545" s="192"/>
      <c r="C545" s="193">
        <v>3.32</v>
      </c>
      <c r="D545" s="193"/>
      <c r="E545" s="193">
        <f t="shared" si="36"/>
        <v>0</v>
      </c>
      <c r="F545" s="193"/>
      <c r="G545" s="193">
        <v>2.056</v>
      </c>
      <c r="H545" s="193">
        <v>47279</v>
      </c>
      <c r="I545" s="193">
        <v>74</v>
      </c>
      <c r="J545" s="193">
        <v>6.3179999999999996</v>
      </c>
      <c r="K545" s="193">
        <v>6.3179999999999996</v>
      </c>
      <c r="L545" s="193">
        <v>6.3179999999999996</v>
      </c>
      <c r="M545" s="193"/>
      <c r="N545" s="193"/>
      <c r="O545" s="193"/>
      <c r="P545" s="193">
        <v>2.1</v>
      </c>
      <c r="Q545" s="193">
        <v>2.1</v>
      </c>
      <c r="R545" s="193">
        <v>2.1</v>
      </c>
      <c r="S545" s="193">
        <v>15</v>
      </c>
      <c r="T545" s="193">
        <v>15</v>
      </c>
      <c r="U545" s="193">
        <v>15</v>
      </c>
      <c r="V545" s="193"/>
      <c r="W545" s="193"/>
      <c r="X545" s="193"/>
      <c r="Y545" s="193" t="s">
        <v>44</v>
      </c>
      <c r="Z545" s="193">
        <v>31.998999999999999</v>
      </c>
      <c r="AA545" s="194">
        <v>1.5402755908922099E-5</v>
      </c>
      <c r="AB545" s="193">
        <v>2.1999999999999999E-2</v>
      </c>
      <c r="AC545" s="193">
        <v>2.94</v>
      </c>
      <c r="AD545" s="193">
        <v>3.46</v>
      </c>
      <c r="AE545" s="195"/>
      <c r="AF545" s="196"/>
      <c r="AG545" s="197">
        <f t="shared" si="35"/>
        <v>0</v>
      </c>
    </row>
    <row r="546" spans="1:33" s="198" customFormat="1" x14ac:dyDescent="0.25">
      <c r="A546" s="192" t="s">
        <v>104</v>
      </c>
      <c r="B546" s="192"/>
      <c r="C546" s="193">
        <v>3.32</v>
      </c>
      <c r="D546" s="192"/>
      <c r="E546" s="193">
        <f t="shared" si="36"/>
        <v>0</v>
      </c>
      <c r="F546" s="193"/>
      <c r="G546" s="193">
        <v>2.056</v>
      </c>
      <c r="H546" s="193">
        <v>47279</v>
      </c>
      <c r="I546" s="193">
        <v>74</v>
      </c>
      <c r="J546" s="193">
        <v>6.3179999999999996</v>
      </c>
      <c r="K546" s="193">
        <v>6.3179999999999996</v>
      </c>
      <c r="L546" s="193">
        <v>6.3179999999999996</v>
      </c>
      <c r="M546" s="193"/>
      <c r="N546" s="193"/>
      <c r="O546" s="193"/>
      <c r="P546" s="193">
        <v>2.1</v>
      </c>
      <c r="Q546" s="193">
        <v>2.1</v>
      </c>
      <c r="R546" s="193">
        <v>2.1</v>
      </c>
      <c r="S546" s="193">
        <v>15</v>
      </c>
      <c r="T546" s="193">
        <v>15</v>
      </c>
      <c r="U546" s="193">
        <v>15</v>
      </c>
      <c r="V546" s="193"/>
      <c r="W546" s="193"/>
      <c r="X546" s="193"/>
      <c r="Y546" s="193" t="s">
        <v>45</v>
      </c>
      <c r="Z546" s="193">
        <v>44.01</v>
      </c>
      <c r="AA546" s="194">
        <v>8.9625087063364713E-6</v>
      </c>
      <c r="AB546" s="193">
        <v>0.22500000000000001</v>
      </c>
      <c r="AC546" s="193">
        <v>3.24</v>
      </c>
      <c r="AD546" s="193">
        <v>3.3</v>
      </c>
      <c r="AE546" s="195"/>
      <c r="AF546" s="196"/>
      <c r="AG546" s="197">
        <f t="shared" si="35"/>
        <v>0</v>
      </c>
    </row>
    <row r="547" spans="1:33" s="198" customFormat="1" x14ac:dyDescent="0.25">
      <c r="A547" s="192" t="s">
        <v>104</v>
      </c>
      <c r="B547" s="192"/>
      <c r="C547" s="193">
        <v>3.32</v>
      </c>
      <c r="D547" s="192"/>
      <c r="E547" s="193">
        <f t="shared" si="36"/>
        <v>0</v>
      </c>
      <c r="F547" s="193"/>
      <c r="G547" s="193">
        <v>2.056</v>
      </c>
      <c r="H547" s="193">
        <v>47279</v>
      </c>
      <c r="I547" s="193">
        <v>74</v>
      </c>
      <c r="J547" s="193">
        <v>6.3179999999999996</v>
      </c>
      <c r="K547" s="193">
        <v>6.3179999999999996</v>
      </c>
      <c r="L547" s="193">
        <v>6.3179999999999996</v>
      </c>
      <c r="M547" s="193"/>
      <c r="N547" s="193"/>
      <c r="O547" s="193"/>
      <c r="P547" s="193">
        <v>2.1</v>
      </c>
      <c r="Q547" s="193">
        <v>2.1</v>
      </c>
      <c r="R547" s="193">
        <v>2.1</v>
      </c>
      <c r="S547" s="193">
        <v>15</v>
      </c>
      <c r="T547" s="193">
        <v>15</v>
      </c>
      <c r="U547" s="193">
        <v>15</v>
      </c>
      <c r="V547" s="193"/>
      <c r="W547" s="193"/>
      <c r="X547" s="193"/>
      <c r="Y547" s="193" t="s">
        <v>46</v>
      </c>
      <c r="Z547" s="193">
        <v>28</v>
      </c>
      <c r="AA547" s="194">
        <v>1.4859953853764374E-5</v>
      </c>
      <c r="AB547" s="193">
        <v>3.6999999999999998E-2</v>
      </c>
      <c r="AC547" s="193">
        <v>3.13</v>
      </c>
      <c r="AD547" s="193">
        <v>3.64</v>
      </c>
      <c r="AE547" s="199"/>
      <c r="AF547" s="196"/>
      <c r="AG547" s="197">
        <f t="shared" si="35"/>
        <v>0</v>
      </c>
    </row>
    <row r="548" spans="1:33" s="198" customFormat="1" x14ac:dyDescent="0.25">
      <c r="A548" s="192" t="s">
        <v>104</v>
      </c>
      <c r="B548" s="192"/>
      <c r="C548" s="193">
        <v>3.32</v>
      </c>
      <c r="D548" s="192"/>
      <c r="E548" s="193">
        <f t="shared" si="36"/>
        <v>0</v>
      </c>
      <c r="F548" s="193"/>
      <c r="G548" s="193">
        <v>2.056</v>
      </c>
      <c r="H548" s="193">
        <v>47279</v>
      </c>
      <c r="I548" s="193">
        <v>74</v>
      </c>
      <c r="J548" s="193">
        <v>6.3179999999999996</v>
      </c>
      <c r="K548" s="193">
        <v>6.3179999999999996</v>
      </c>
      <c r="L548" s="193">
        <v>6.3179999999999996</v>
      </c>
      <c r="M548" s="193"/>
      <c r="N548" s="193"/>
      <c r="O548" s="193"/>
      <c r="P548" s="193">
        <v>2.1</v>
      </c>
      <c r="Q548" s="193">
        <v>2.1</v>
      </c>
      <c r="R548" s="193">
        <v>2.1</v>
      </c>
      <c r="S548" s="193">
        <v>15</v>
      </c>
      <c r="T548" s="193">
        <v>15</v>
      </c>
      <c r="U548" s="193">
        <v>15</v>
      </c>
      <c r="V548" s="193"/>
      <c r="W548" s="193"/>
      <c r="X548" s="193"/>
      <c r="Y548" s="193" t="s">
        <v>47</v>
      </c>
      <c r="Z548" s="193">
        <v>16.04</v>
      </c>
      <c r="AA548" s="194">
        <v>1.6328551327402565E-5</v>
      </c>
      <c r="AB548" s="193">
        <v>1.0999999999999999E-2</v>
      </c>
      <c r="AC548" s="193">
        <v>3.25</v>
      </c>
      <c r="AD548" s="193">
        <v>3.8</v>
      </c>
      <c r="AE548" s="199"/>
      <c r="AF548" s="196"/>
      <c r="AG548" s="197">
        <f t="shared" si="35"/>
        <v>0</v>
      </c>
    </row>
    <row r="549" spans="1:33" s="198" customFormat="1" x14ac:dyDescent="0.25">
      <c r="A549" s="192" t="s">
        <v>104</v>
      </c>
      <c r="B549" s="192"/>
      <c r="C549" s="193">
        <v>3.32</v>
      </c>
      <c r="D549" s="192"/>
      <c r="E549" s="193">
        <f t="shared" si="36"/>
        <v>0</v>
      </c>
      <c r="F549" s="193"/>
      <c r="G549" s="193">
        <v>2.056</v>
      </c>
      <c r="H549" s="193">
        <v>47279</v>
      </c>
      <c r="I549" s="193">
        <v>74</v>
      </c>
      <c r="J549" s="193">
        <v>6.3179999999999996</v>
      </c>
      <c r="K549" s="193">
        <v>6.3179999999999996</v>
      </c>
      <c r="L549" s="193">
        <v>6.3179999999999996</v>
      </c>
      <c r="M549" s="193"/>
      <c r="N549" s="193"/>
      <c r="O549" s="193"/>
      <c r="P549" s="193">
        <v>2.1</v>
      </c>
      <c r="Q549" s="193">
        <v>2.1</v>
      </c>
      <c r="R549" s="193">
        <v>2.1</v>
      </c>
      <c r="S549" s="193">
        <v>15</v>
      </c>
      <c r="T549" s="193">
        <v>15</v>
      </c>
      <c r="U549" s="193">
        <v>15</v>
      </c>
      <c r="V549" s="193"/>
      <c r="W549" s="193"/>
      <c r="X549" s="193"/>
      <c r="Y549" s="193" t="s">
        <v>48</v>
      </c>
      <c r="Z549" s="193">
        <v>28.05</v>
      </c>
      <c r="AA549" s="193">
        <v>8.597859657763983E-6</v>
      </c>
      <c r="AB549" s="193">
        <v>8.6999999999999994E-2</v>
      </c>
      <c r="AC549" s="193">
        <v>3.59</v>
      </c>
      <c r="AD549" s="193">
        <v>3.9</v>
      </c>
      <c r="AE549" s="199"/>
      <c r="AF549" s="196"/>
      <c r="AG549" s="200">
        <f t="shared" si="35"/>
        <v>0</v>
      </c>
    </row>
    <row r="550" spans="1:33" s="198" customFormat="1" x14ac:dyDescent="0.25">
      <c r="A550" s="192" t="s">
        <v>104</v>
      </c>
      <c r="B550" s="192"/>
      <c r="C550" s="193">
        <v>3.32</v>
      </c>
      <c r="D550" s="192"/>
      <c r="E550" s="193">
        <f t="shared" si="36"/>
        <v>0</v>
      </c>
      <c r="F550" s="193"/>
      <c r="G550" s="193">
        <v>2.056</v>
      </c>
      <c r="H550" s="193">
        <v>47279</v>
      </c>
      <c r="I550" s="193">
        <v>74</v>
      </c>
      <c r="J550" s="193">
        <v>6.3179999999999996</v>
      </c>
      <c r="K550" s="193">
        <v>6.3179999999999996</v>
      </c>
      <c r="L550" s="193">
        <v>6.3179999999999996</v>
      </c>
      <c r="M550" s="193"/>
      <c r="N550" s="193"/>
      <c r="O550" s="193"/>
      <c r="P550" s="193">
        <v>2.1</v>
      </c>
      <c r="Q550" s="193">
        <v>2.1</v>
      </c>
      <c r="R550" s="193">
        <v>2.1</v>
      </c>
      <c r="S550" s="193">
        <v>15</v>
      </c>
      <c r="T550" s="193">
        <v>15</v>
      </c>
      <c r="U550" s="193">
        <v>15</v>
      </c>
      <c r="V550" s="193"/>
      <c r="W550" s="193"/>
      <c r="X550" s="193"/>
      <c r="Y550" s="193" t="s">
        <v>49</v>
      </c>
      <c r="Z550" s="193">
        <v>30.07</v>
      </c>
      <c r="AA550" s="193">
        <v>7.4674534117532306E-6</v>
      </c>
      <c r="AB550" s="193">
        <v>9.9000000000000005E-2</v>
      </c>
      <c r="AC550" s="193">
        <v>3.72</v>
      </c>
      <c r="AD550" s="193">
        <v>4</v>
      </c>
      <c r="AE550" s="199"/>
      <c r="AF550" s="196"/>
      <c r="AG550" s="200">
        <f t="shared" si="35"/>
        <v>0</v>
      </c>
    </row>
    <row r="551" spans="1:33" s="198" customFormat="1" x14ac:dyDescent="0.25">
      <c r="A551" s="192" t="s">
        <v>104</v>
      </c>
      <c r="B551" s="192"/>
      <c r="C551" s="193">
        <v>3.32</v>
      </c>
      <c r="D551" s="192"/>
      <c r="E551" s="193">
        <f t="shared" si="36"/>
        <v>0</v>
      </c>
      <c r="F551" s="193"/>
      <c r="G551" s="193">
        <v>2.056</v>
      </c>
      <c r="H551" s="193">
        <v>47279</v>
      </c>
      <c r="I551" s="193">
        <v>74</v>
      </c>
      <c r="J551" s="193">
        <v>6.3179999999999996</v>
      </c>
      <c r="K551" s="193">
        <v>6.3179999999999996</v>
      </c>
      <c r="L551" s="193">
        <v>6.3179999999999996</v>
      </c>
      <c r="M551" s="193"/>
      <c r="N551" s="193"/>
      <c r="O551" s="193"/>
      <c r="P551" s="193">
        <v>2.1</v>
      </c>
      <c r="Q551" s="193">
        <v>2.1</v>
      </c>
      <c r="R551" s="193">
        <v>2.1</v>
      </c>
      <c r="S551" s="193">
        <v>15</v>
      </c>
      <c r="T551" s="193">
        <v>15</v>
      </c>
      <c r="U551" s="193">
        <v>15</v>
      </c>
      <c r="V551" s="193"/>
      <c r="W551" s="193"/>
      <c r="X551" s="193"/>
      <c r="Y551" s="193" t="s">
        <v>50</v>
      </c>
      <c r="Z551" s="193">
        <v>42.08</v>
      </c>
      <c r="AA551" s="193">
        <v>4.9578486170417476E-6</v>
      </c>
      <c r="AB551" s="193">
        <v>0.14199999999999999</v>
      </c>
      <c r="AC551" s="193">
        <v>4.03</v>
      </c>
      <c r="AD551" s="193">
        <v>4.5</v>
      </c>
      <c r="AE551" s="199"/>
      <c r="AF551" s="196"/>
      <c r="AG551" s="200">
        <f t="shared" si="35"/>
        <v>0</v>
      </c>
    </row>
    <row r="552" spans="1:33" s="198" customFormat="1" x14ac:dyDescent="0.25">
      <c r="A552" s="192" t="s">
        <v>104</v>
      </c>
      <c r="B552" s="192"/>
      <c r="C552" s="193">
        <v>3.32</v>
      </c>
      <c r="D552" s="192"/>
      <c r="E552" s="193">
        <f t="shared" si="36"/>
        <v>0</v>
      </c>
      <c r="F552" s="193"/>
      <c r="G552" s="193">
        <v>2.056</v>
      </c>
      <c r="H552" s="193">
        <v>47279</v>
      </c>
      <c r="I552" s="193">
        <v>74</v>
      </c>
      <c r="J552" s="193">
        <v>6.3179999999999996</v>
      </c>
      <c r="K552" s="193">
        <v>6.3179999999999996</v>
      </c>
      <c r="L552" s="193">
        <v>6.3179999999999996</v>
      </c>
      <c r="M552" s="193"/>
      <c r="N552" s="193"/>
      <c r="O552" s="193"/>
      <c r="P552" s="193">
        <v>2.1</v>
      </c>
      <c r="Q552" s="193">
        <v>2.1</v>
      </c>
      <c r="R552" s="193">
        <v>2.1</v>
      </c>
      <c r="S552" s="193">
        <v>15</v>
      </c>
      <c r="T552" s="193">
        <v>15</v>
      </c>
      <c r="U552" s="193">
        <v>15</v>
      </c>
      <c r="V552" s="193"/>
      <c r="W552" s="193"/>
      <c r="X552" s="193"/>
      <c r="Y552" s="193" t="s">
        <v>51</v>
      </c>
      <c r="Z552" s="193">
        <v>44.1</v>
      </c>
      <c r="AA552" s="193">
        <v>4.5187843755253608E-6</v>
      </c>
      <c r="AB552" s="193">
        <v>0.152</v>
      </c>
      <c r="AC552" s="193">
        <v>4.16</v>
      </c>
      <c r="AD552" s="193">
        <v>4.3</v>
      </c>
      <c r="AE552" s="199"/>
      <c r="AF552" s="196"/>
      <c r="AG552" s="200">
        <f t="shared" si="35"/>
        <v>0</v>
      </c>
    </row>
    <row r="553" spans="1:33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36"/>
        <v>0</v>
      </c>
      <c r="F553" s="193"/>
      <c r="G553" s="193">
        <v>2.056</v>
      </c>
      <c r="H553" s="193">
        <v>47279</v>
      </c>
      <c r="I553" s="193">
        <v>74</v>
      </c>
      <c r="J553" s="193">
        <v>6.3179999999999996</v>
      </c>
      <c r="K553" s="193">
        <v>6.3179999999999996</v>
      </c>
      <c r="L553" s="193">
        <v>6.3179999999999996</v>
      </c>
      <c r="M553" s="193"/>
      <c r="N553" s="193"/>
      <c r="O553" s="193"/>
      <c r="P553" s="193">
        <v>2.1</v>
      </c>
      <c r="Q553" s="193">
        <v>2.1</v>
      </c>
      <c r="R553" s="193">
        <v>2.1</v>
      </c>
      <c r="S553" s="193">
        <v>15</v>
      </c>
      <c r="T553" s="193">
        <v>15</v>
      </c>
      <c r="U553" s="193">
        <v>15</v>
      </c>
      <c r="V553" s="193"/>
      <c r="W553" s="193"/>
      <c r="X553" s="193"/>
      <c r="Y553" s="193" t="s">
        <v>52</v>
      </c>
      <c r="Z553" s="193">
        <v>58.12</v>
      </c>
      <c r="AA553" s="193">
        <v>2.9135357642312415E-6</v>
      </c>
      <c r="AB553" s="193">
        <v>0.2</v>
      </c>
      <c r="AC553" s="193">
        <v>4.5199999999999996</v>
      </c>
      <c r="AD553" s="193">
        <v>4.5</v>
      </c>
      <c r="AE553" s="195"/>
      <c r="AF553" s="196"/>
      <c r="AG553" s="200">
        <f t="shared" si="35"/>
        <v>0</v>
      </c>
    </row>
    <row r="554" spans="1:33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36"/>
        <v>0</v>
      </c>
      <c r="F554" s="193"/>
      <c r="G554" s="193">
        <v>2.056</v>
      </c>
      <c r="H554" s="193">
        <v>47279</v>
      </c>
      <c r="I554" s="193">
        <v>74</v>
      </c>
      <c r="J554" s="193">
        <v>6.3179999999999996</v>
      </c>
      <c r="K554" s="193">
        <v>6.3179999999999996</v>
      </c>
      <c r="L554" s="193">
        <v>6.3179999999999996</v>
      </c>
      <c r="M554" s="193"/>
      <c r="N554" s="193"/>
      <c r="O554" s="193"/>
      <c r="P554" s="193">
        <v>2.1</v>
      </c>
      <c r="Q554" s="193">
        <v>2.1</v>
      </c>
      <c r="R554" s="193">
        <v>2.1</v>
      </c>
      <c r="S554" s="193">
        <v>15</v>
      </c>
      <c r="T554" s="193">
        <v>15</v>
      </c>
      <c r="U554" s="193">
        <v>15</v>
      </c>
      <c r="V554" s="193"/>
      <c r="W554" s="193"/>
      <c r="X554" s="193"/>
      <c r="Y554" s="193" t="s">
        <v>58</v>
      </c>
      <c r="Z554" s="193">
        <v>58.12</v>
      </c>
      <c r="AA554" s="193">
        <v>3.1459786150702568E-6</v>
      </c>
      <c r="AB554" s="193">
        <v>0.183</v>
      </c>
      <c r="AC554" s="193">
        <v>4.8</v>
      </c>
      <c r="AD554" s="193">
        <v>4.42</v>
      </c>
      <c r="AE554" s="195"/>
      <c r="AF554" s="196"/>
      <c r="AG554" s="200">
        <f t="shared" si="35"/>
        <v>0</v>
      </c>
    </row>
    <row r="1048576" spans="1:2" x14ac:dyDescent="0.35">
      <c r="A1048576" s="40" t="s">
        <v>65</v>
      </c>
      <c r="B1048576" s="40"/>
    </row>
  </sheetData>
  <mergeCells count="4">
    <mergeCell ref="AP2:AP4"/>
    <mergeCell ref="AQ2:AQ4"/>
    <mergeCell ref="AR2:AR4"/>
    <mergeCell ref="AW2:AW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5DB2-806D-CD46-AFCE-731083B44ACE}">
  <dimension ref="A1:AS1048576"/>
  <sheetViews>
    <sheetView zoomScale="55" zoomScaleNormal="5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S2" sqref="AS2:AS4"/>
    </sheetView>
  </sheetViews>
  <sheetFormatPr defaultColWidth="11" defaultRowHeight="20.25" x14ac:dyDescent="0.3"/>
  <cols>
    <col min="1" max="1" width="18.125" style="38" bestFit="1" customWidth="1"/>
    <col min="2" max="2" width="20.125" style="38" bestFit="1" customWidth="1"/>
    <col min="3" max="3" width="14.125" style="38" customWidth="1"/>
    <col min="4" max="4" width="24.5" style="38" bestFit="1" customWidth="1"/>
    <col min="5" max="7" width="14" style="38" customWidth="1"/>
    <col min="8" max="8" width="15" style="38" bestFit="1" customWidth="1"/>
    <col min="9" max="10" width="17.625" style="38" bestFit="1" customWidth="1"/>
    <col min="11" max="11" width="20.625" style="38" bestFit="1" customWidth="1"/>
    <col min="12" max="14" width="22" style="38" bestFit="1" customWidth="1"/>
    <col min="15" max="17" width="20.125" style="38" bestFit="1" customWidth="1"/>
    <col min="18" max="20" width="20.125" style="38" customWidth="1"/>
    <col min="21" max="21" width="13.625" style="38" bestFit="1" customWidth="1"/>
    <col min="22" max="23" width="13.625" style="38" customWidth="1"/>
    <col min="24" max="24" width="17.5" style="38" bestFit="1" customWidth="1"/>
    <col min="25" max="25" width="37" style="38" bestFit="1" customWidth="1"/>
    <col min="26" max="26" width="40" style="38" bestFit="1" customWidth="1"/>
    <col min="27" max="27" width="13.375" style="38" bestFit="1" customWidth="1"/>
    <col min="28" max="28" width="13.5" style="38" bestFit="1" customWidth="1"/>
    <col min="29" max="29" width="17.375" style="38" bestFit="1" customWidth="1"/>
    <col min="30" max="30" width="16.125" style="48" bestFit="1" customWidth="1"/>
    <col min="31" max="31" width="14" style="46" bestFit="1" customWidth="1"/>
    <col min="32" max="32" width="15.875" bestFit="1" customWidth="1"/>
    <col min="33" max="35" width="15.875" customWidth="1"/>
    <col min="36" max="36" width="20" bestFit="1" customWidth="1"/>
    <col min="37" max="37" width="15.875" customWidth="1"/>
    <col min="38" max="38" width="14.125" bestFit="1" customWidth="1"/>
    <col min="39" max="39" width="11.625" bestFit="1" customWidth="1"/>
    <col min="43" max="43" width="12.625" bestFit="1" customWidth="1"/>
    <col min="44" max="44" width="32.375" bestFit="1" customWidth="1"/>
    <col min="45" max="45" width="32.625" bestFit="1" customWidth="1"/>
  </cols>
  <sheetData>
    <row r="1" spans="1:45" s="42" customFormat="1" ht="23.25" x14ac:dyDescent="0.35">
      <c r="A1" s="41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18</v>
      </c>
      <c r="J1" s="41" t="s">
        <v>18</v>
      </c>
      <c r="K1" s="41" t="s">
        <v>20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1" t="s">
        <v>30</v>
      </c>
      <c r="V1" s="41" t="s">
        <v>31</v>
      </c>
      <c r="W1" s="41" t="s">
        <v>32</v>
      </c>
      <c r="X1" s="41" t="s">
        <v>33</v>
      </c>
      <c r="Y1" s="41" t="s">
        <v>34</v>
      </c>
      <c r="Z1" s="41" t="s">
        <v>35</v>
      </c>
      <c r="AA1" s="43" t="s">
        <v>36</v>
      </c>
      <c r="AB1" s="43" t="s">
        <v>37</v>
      </c>
      <c r="AC1" s="43" t="s">
        <v>38</v>
      </c>
      <c r="AD1" s="47" t="s">
        <v>163</v>
      </c>
      <c r="AE1" s="45" t="s">
        <v>164</v>
      </c>
      <c r="AF1" s="42" t="s">
        <v>165</v>
      </c>
      <c r="AG1" s="42" t="s">
        <v>166</v>
      </c>
      <c r="AH1" s="42" t="s">
        <v>167</v>
      </c>
      <c r="AI1" s="42" t="s">
        <v>168</v>
      </c>
      <c r="AJ1" s="42" t="s">
        <v>169</v>
      </c>
      <c r="AK1" s="42" t="s">
        <v>170</v>
      </c>
      <c r="AL1" s="42" t="s">
        <v>3</v>
      </c>
      <c r="AM1" s="42" t="s">
        <v>39</v>
      </c>
      <c r="AN1" s="42" t="s">
        <v>171</v>
      </c>
      <c r="AO1" s="42" t="s">
        <v>172</v>
      </c>
      <c r="AQ1" s="42" t="s">
        <v>173</v>
      </c>
      <c r="AR1" s="42" t="s">
        <v>174</v>
      </c>
      <c r="AS1" s="42" t="s">
        <v>40</v>
      </c>
    </row>
    <row r="2" spans="1:45" x14ac:dyDescent="0.25">
      <c r="A2" s="26" t="s">
        <v>41</v>
      </c>
      <c r="B2" s="27">
        <v>3.92</v>
      </c>
      <c r="C2" s="27">
        <v>3.93</v>
      </c>
      <c r="D2" s="27">
        <f>C2/B2</f>
        <v>1.0025510204081634</v>
      </c>
      <c r="E2" s="27">
        <v>2.1800000000000002</v>
      </c>
      <c r="F2" s="27">
        <v>2.2570000000000001</v>
      </c>
      <c r="G2" s="27">
        <v>45354.6</v>
      </c>
      <c r="H2" s="27">
        <v>92</v>
      </c>
      <c r="I2" s="27">
        <v>81</v>
      </c>
      <c r="J2" s="27">
        <v>81</v>
      </c>
      <c r="K2" s="27">
        <v>81</v>
      </c>
      <c r="L2" s="27">
        <v>1.4930000000000001</v>
      </c>
      <c r="M2" s="27">
        <v>1.4930000000000001</v>
      </c>
      <c r="N2" s="27">
        <v>1.4930000000000001</v>
      </c>
      <c r="O2" s="27">
        <v>15</v>
      </c>
      <c r="P2" s="27">
        <v>15</v>
      </c>
      <c r="Q2" s="27">
        <v>15</v>
      </c>
      <c r="R2" s="27">
        <v>-0.10009999999999999</v>
      </c>
      <c r="S2" s="27">
        <v>-0.10009999999999999</v>
      </c>
      <c r="T2" s="27">
        <v>-0.10009999999999999</v>
      </c>
      <c r="U2" s="27" t="s">
        <v>42</v>
      </c>
      <c r="V2" s="27">
        <v>4.0019999999999998</v>
      </c>
      <c r="W2" s="85">
        <v>1.213598928416634E-4</v>
      </c>
      <c r="X2" s="27">
        <v>-0.39</v>
      </c>
      <c r="Y2" s="27">
        <v>2.66</v>
      </c>
      <c r="Z2" s="27">
        <v>2.6</v>
      </c>
      <c r="AA2" s="28">
        <v>5.9999999999999995E-8</v>
      </c>
      <c r="AB2" s="28"/>
      <c r="AC2" s="29"/>
      <c r="AL2" s="319">
        <f>COUNTA(C2:C1186)</f>
        <v>251</v>
      </c>
      <c r="AM2" s="319">
        <f>COUNTA(AA2:AA314)</f>
        <v>256</v>
      </c>
      <c r="AN2" s="319">
        <f>COUNTA(AB2:AB244)</f>
        <v>64</v>
      </c>
      <c r="AO2">
        <f>COUNTA(AB2:AB144)</f>
        <v>58</v>
      </c>
      <c r="AP2">
        <f>COUNTBLANK(AA2:AA156)</f>
        <v>12</v>
      </c>
      <c r="AQ2">
        <f>COUNTBLANK(AA2:AA290)</f>
        <v>44</v>
      </c>
      <c r="AR2" t="str" cm="1">
        <f t="array" ref="AR2:AR28">_xlfn.UNIQUE(A2:A314)</f>
        <v>CdIF-1</v>
      </c>
      <c r="AS2" s="320">
        <f>COUNTIF(AR2:AR28, "&lt;&gt;")</f>
        <v>27</v>
      </c>
    </row>
    <row r="3" spans="1:45" x14ac:dyDescent="0.25">
      <c r="A3" s="26" t="s">
        <v>41</v>
      </c>
      <c r="B3" s="27">
        <v>3.92</v>
      </c>
      <c r="C3" s="27"/>
      <c r="D3" s="27">
        <f t="shared" ref="D3:D66" si="0">C3/B3</f>
        <v>0</v>
      </c>
      <c r="E3" s="27">
        <v>2.1800000000000002</v>
      </c>
      <c r="F3" s="27">
        <v>2.2570000000000001</v>
      </c>
      <c r="G3" s="27">
        <v>45354.6</v>
      </c>
      <c r="H3" s="27">
        <v>92</v>
      </c>
      <c r="I3" s="27">
        <v>81</v>
      </c>
      <c r="J3" s="27">
        <v>81</v>
      </c>
      <c r="K3" s="27">
        <v>81</v>
      </c>
      <c r="L3" s="27">
        <v>1.4930000000000001</v>
      </c>
      <c r="M3" s="27">
        <v>1.4930000000000001</v>
      </c>
      <c r="N3" s="27">
        <v>1.4930000000000001</v>
      </c>
      <c r="O3" s="27">
        <v>15</v>
      </c>
      <c r="P3" s="27">
        <v>15</v>
      </c>
      <c r="Q3" s="27">
        <v>15</v>
      </c>
      <c r="R3" s="27">
        <v>-0.10009999999999999</v>
      </c>
      <c r="S3" s="27">
        <v>-0.10009999999999999</v>
      </c>
      <c r="T3" s="27">
        <v>-0.10009999999999999</v>
      </c>
      <c r="U3" s="27" t="s">
        <v>43</v>
      </c>
      <c r="V3" s="27">
        <v>2.0099999999999998</v>
      </c>
      <c r="W3" s="85">
        <v>1.0828692705685033E-4</v>
      </c>
      <c r="X3" s="27">
        <v>-0.217</v>
      </c>
      <c r="Y3" s="27">
        <v>3.13</v>
      </c>
      <c r="Z3" s="27">
        <v>2.89</v>
      </c>
      <c r="AA3" s="28">
        <v>1.6999999999999999E-9</v>
      </c>
      <c r="AB3" s="28"/>
      <c r="AC3" s="29"/>
      <c r="AL3" s="319"/>
      <c r="AM3" s="319"/>
      <c r="AN3" s="319"/>
      <c r="AR3" t="str">
        <v>ZIF-8</v>
      </c>
      <c r="AS3" s="320"/>
    </row>
    <row r="4" spans="1:45" x14ac:dyDescent="0.25">
      <c r="A4" s="26" t="s">
        <v>41</v>
      </c>
      <c r="B4" s="27">
        <v>3.92</v>
      </c>
      <c r="C4" s="27"/>
      <c r="D4" s="27">
        <f t="shared" si="0"/>
        <v>0</v>
      </c>
      <c r="E4" s="27">
        <v>2.1800000000000002</v>
      </c>
      <c r="F4" s="27">
        <v>2.2570000000000001</v>
      </c>
      <c r="G4" s="27">
        <v>45354.6</v>
      </c>
      <c r="H4" s="27">
        <v>92</v>
      </c>
      <c r="I4" s="27">
        <v>81</v>
      </c>
      <c r="J4" s="27">
        <v>81</v>
      </c>
      <c r="K4" s="27">
        <v>81</v>
      </c>
      <c r="L4" s="27">
        <v>1.4930000000000001</v>
      </c>
      <c r="M4" s="27">
        <v>1.4930000000000001</v>
      </c>
      <c r="N4" s="27">
        <v>1.4930000000000001</v>
      </c>
      <c r="O4" s="27">
        <v>15</v>
      </c>
      <c r="P4" s="27">
        <v>15</v>
      </c>
      <c r="Q4" s="27">
        <v>15</v>
      </c>
      <c r="R4" s="27">
        <v>-0.10009999999999999</v>
      </c>
      <c r="S4" s="27">
        <v>-0.10009999999999999</v>
      </c>
      <c r="T4" s="27">
        <v>-0.10009999999999999</v>
      </c>
      <c r="U4" s="27" t="s">
        <v>44</v>
      </c>
      <c r="V4" s="27">
        <v>31.998999999999999</v>
      </c>
      <c r="W4" s="85">
        <v>1.5402755908922099E-5</v>
      </c>
      <c r="X4" s="27">
        <v>2.1999999999999999E-2</v>
      </c>
      <c r="Y4" s="27">
        <v>2.94</v>
      </c>
      <c r="Z4" s="27">
        <v>3.46</v>
      </c>
      <c r="AA4" s="28"/>
      <c r="AB4" s="28"/>
      <c r="AC4" s="29"/>
      <c r="AL4" s="319"/>
      <c r="AM4" s="319"/>
      <c r="AN4" s="319"/>
      <c r="AR4" t="str">
        <v>ZIF-Cu</v>
      </c>
      <c r="AS4" s="320"/>
    </row>
    <row r="5" spans="1:45" x14ac:dyDescent="0.25">
      <c r="A5" s="26" t="s">
        <v>41</v>
      </c>
      <c r="B5" s="27">
        <v>3.92</v>
      </c>
      <c r="C5" s="27">
        <v>3.97</v>
      </c>
      <c r="D5" s="27">
        <f t="shared" si="0"/>
        <v>1.0127551020408163</v>
      </c>
      <c r="E5" s="27">
        <v>2.1800000000000002</v>
      </c>
      <c r="F5" s="27">
        <v>2.2570000000000001</v>
      </c>
      <c r="G5" s="27">
        <v>45354.6</v>
      </c>
      <c r="H5" s="27">
        <v>92</v>
      </c>
      <c r="I5" s="27">
        <v>81</v>
      </c>
      <c r="J5" s="27">
        <v>81</v>
      </c>
      <c r="K5" s="27">
        <v>81</v>
      </c>
      <c r="L5" s="27">
        <v>1.4930000000000001</v>
      </c>
      <c r="M5" s="27">
        <v>1.4930000000000001</v>
      </c>
      <c r="N5" s="27">
        <v>1.4930000000000001</v>
      </c>
      <c r="O5" s="27">
        <v>15</v>
      </c>
      <c r="P5" s="27">
        <v>15</v>
      </c>
      <c r="Q5" s="27">
        <v>15</v>
      </c>
      <c r="R5" s="27">
        <v>-0.10009999999999999</v>
      </c>
      <c r="S5" s="27">
        <v>-0.10009999999999999</v>
      </c>
      <c r="T5" s="27">
        <v>-0.10009999999999999</v>
      </c>
      <c r="U5" s="27" t="s">
        <v>45</v>
      </c>
      <c r="V5" s="27">
        <v>44.01</v>
      </c>
      <c r="W5" s="85">
        <v>8.9625087063364713E-6</v>
      </c>
      <c r="X5" s="27">
        <v>0.22500000000000001</v>
      </c>
      <c r="Y5" s="27">
        <v>3.24</v>
      </c>
      <c r="Z5" s="27">
        <v>3.3</v>
      </c>
      <c r="AA5" s="28"/>
      <c r="AB5" s="28"/>
      <c r="AC5" s="29"/>
      <c r="AR5" t="str">
        <v>ZIF-67</v>
      </c>
    </row>
    <row r="6" spans="1:45" x14ac:dyDescent="0.25">
      <c r="A6" s="26" t="s">
        <v>41</v>
      </c>
      <c r="B6" s="27">
        <v>3.92</v>
      </c>
      <c r="C6" s="27"/>
      <c r="D6" s="27">
        <f t="shared" si="0"/>
        <v>0</v>
      </c>
      <c r="E6" s="27">
        <v>2.1800000000000002</v>
      </c>
      <c r="F6" s="27">
        <v>2.2570000000000001</v>
      </c>
      <c r="G6" s="27">
        <v>45354.6</v>
      </c>
      <c r="H6" s="27">
        <v>92</v>
      </c>
      <c r="I6" s="27">
        <v>81</v>
      </c>
      <c r="J6" s="27">
        <v>81</v>
      </c>
      <c r="K6" s="27">
        <v>81</v>
      </c>
      <c r="L6" s="27">
        <v>1.4930000000000001</v>
      </c>
      <c r="M6" s="27">
        <v>1.4930000000000001</v>
      </c>
      <c r="N6" s="27">
        <v>1.4930000000000001</v>
      </c>
      <c r="O6" s="27">
        <v>15</v>
      </c>
      <c r="P6" s="27">
        <v>15</v>
      </c>
      <c r="Q6" s="27">
        <v>15</v>
      </c>
      <c r="R6" s="27">
        <v>-0.10009999999999999</v>
      </c>
      <c r="S6" s="27">
        <v>-0.10009999999999999</v>
      </c>
      <c r="T6" s="27">
        <v>-0.10009999999999999</v>
      </c>
      <c r="U6" s="27" t="s">
        <v>46</v>
      </c>
      <c r="V6" s="27">
        <v>28</v>
      </c>
      <c r="W6" s="85">
        <v>1.4859953853764374E-5</v>
      </c>
      <c r="X6" s="27">
        <v>3.6999999999999998E-2</v>
      </c>
      <c r="Y6" s="27">
        <v>3.13</v>
      </c>
      <c r="Z6" s="27">
        <v>3.64</v>
      </c>
      <c r="AA6" s="28"/>
      <c r="AB6" s="28"/>
      <c r="AC6" s="29"/>
      <c r="AD6">
        <f>AA2/AA7</f>
        <v>23.076923076923073</v>
      </c>
      <c r="AE6">
        <f>AA3/AA7</f>
        <v>0.65384615384615374</v>
      </c>
      <c r="AF6">
        <f>AA5/AA7</f>
        <v>0</v>
      </c>
      <c r="AG6" t="e">
        <f>AA5/AA6</f>
        <v>#DIV/0!</v>
      </c>
      <c r="AH6" t="e">
        <f>AA4/AA6</f>
        <v>#DIV/0!</v>
      </c>
      <c r="AI6" s="44">
        <f>AA8/AA9</f>
        <v>0.91338582677165348</v>
      </c>
      <c r="AJ6" s="44">
        <f>AA10/AA11</f>
        <v>10.238095238095239</v>
      </c>
      <c r="AK6" s="44"/>
      <c r="AR6" t="str">
        <v>BeIF-1</v>
      </c>
    </row>
    <row r="7" spans="1:45" x14ac:dyDescent="0.25">
      <c r="A7" s="26" t="s">
        <v>41</v>
      </c>
      <c r="B7" s="27">
        <v>3.92</v>
      </c>
      <c r="C7" s="27">
        <v>4.08</v>
      </c>
      <c r="D7" s="27">
        <f t="shared" si="0"/>
        <v>1.0408163265306123</v>
      </c>
      <c r="E7" s="27">
        <v>2.1800000000000002</v>
      </c>
      <c r="F7" s="27">
        <v>2.2570000000000001</v>
      </c>
      <c r="G7" s="27">
        <v>45354.6</v>
      </c>
      <c r="H7" s="27">
        <v>92</v>
      </c>
      <c r="I7" s="27">
        <v>81</v>
      </c>
      <c r="J7" s="27">
        <v>81</v>
      </c>
      <c r="K7" s="27">
        <v>81</v>
      </c>
      <c r="L7" s="27">
        <v>1.4930000000000001</v>
      </c>
      <c r="M7" s="27">
        <v>1.4930000000000001</v>
      </c>
      <c r="N7" s="27">
        <v>1.4930000000000001</v>
      </c>
      <c r="O7" s="27">
        <v>15</v>
      </c>
      <c r="P7" s="27">
        <v>15</v>
      </c>
      <c r="Q7" s="27">
        <v>15</v>
      </c>
      <c r="R7" s="27">
        <v>-0.10009999999999999</v>
      </c>
      <c r="S7" s="27">
        <v>-0.10009999999999999</v>
      </c>
      <c r="T7" s="27">
        <v>-0.10009999999999999</v>
      </c>
      <c r="U7" s="27" t="s">
        <v>47</v>
      </c>
      <c r="V7" s="27">
        <v>16.04</v>
      </c>
      <c r="W7" s="85">
        <v>1.6328551327402565E-5</v>
      </c>
      <c r="X7" s="27">
        <v>1.0999999999999999E-2</v>
      </c>
      <c r="Y7" s="27">
        <v>3.25</v>
      </c>
      <c r="Z7" s="27">
        <v>3.8</v>
      </c>
      <c r="AA7" s="28">
        <v>2.6000000000000001E-9</v>
      </c>
      <c r="AB7" s="28"/>
      <c r="AC7" s="29"/>
      <c r="AN7" s="44"/>
      <c r="AO7" s="44"/>
      <c r="AR7" t="str">
        <v>ZIF-7-8</v>
      </c>
    </row>
    <row r="8" spans="1:45" x14ac:dyDescent="0.25">
      <c r="A8" s="26" t="s">
        <v>41</v>
      </c>
      <c r="B8" s="27">
        <v>3.92</v>
      </c>
      <c r="C8" s="27">
        <v>4.1100000000000003</v>
      </c>
      <c r="D8" s="27">
        <f t="shared" si="0"/>
        <v>1.0484693877551021</v>
      </c>
      <c r="E8" s="27">
        <v>2.1800000000000002</v>
      </c>
      <c r="F8" s="27">
        <v>2.2570000000000001</v>
      </c>
      <c r="G8" s="27">
        <v>45354.6</v>
      </c>
      <c r="H8" s="27">
        <v>92</v>
      </c>
      <c r="I8" s="27">
        <v>81</v>
      </c>
      <c r="J8" s="27">
        <v>81</v>
      </c>
      <c r="K8" s="27">
        <v>81</v>
      </c>
      <c r="L8" s="27">
        <v>1.4930000000000001</v>
      </c>
      <c r="M8" s="27">
        <v>1.4930000000000001</v>
      </c>
      <c r="N8" s="27">
        <v>1.4930000000000001</v>
      </c>
      <c r="O8" s="27">
        <v>15</v>
      </c>
      <c r="P8" s="27">
        <v>15</v>
      </c>
      <c r="Q8" s="27">
        <v>15</v>
      </c>
      <c r="R8" s="27">
        <v>-0.10009999999999999</v>
      </c>
      <c r="S8" s="27">
        <v>-0.10009999999999999</v>
      </c>
      <c r="T8" s="27">
        <v>-0.10009999999999999</v>
      </c>
      <c r="U8" s="27" t="s">
        <v>48</v>
      </c>
      <c r="V8" s="27">
        <v>28.05</v>
      </c>
      <c r="W8" s="27">
        <v>8.597859657763983E-6</v>
      </c>
      <c r="X8" s="27">
        <v>8.6999999999999994E-2</v>
      </c>
      <c r="Y8" s="27">
        <v>3.59</v>
      </c>
      <c r="Z8" s="27">
        <v>3.9</v>
      </c>
      <c r="AA8" s="28">
        <v>5.7999999999999996E-10</v>
      </c>
      <c r="AB8" s="28"/>
      <c r="AC8" s="30"/>
      <c r="AR8" t="str">
        <v>Co-ZIF-7-8</v>
      </c>
    </row>
    <row r="9" spans="1:45" x14ac:dyDescent="0.25">
      <c r="A9" s="26" t="s">
        <v>41</v>
      </c>
      <c r="B9" s="27">
        <v>3.92</v>
      </c>
      <c r="C9" s="27">
        <v>4.1100000000000003</v>
      </c>
      <c r="D9" s="27">
        <f t="shared" si="0"/>
        <v>1.0484693877551021</v>
      </c>
      <c r="E9" s="27">
        <v>2.1800000000000002</v>
      </c>
      <c r="F9" s="27">
        <v>2.2570000000000001</v>
      </c>
      <c r="G9" s="27">
        <v>45354.6</v>
      </c>
      <c r="H9" s="27">
        <v>92</v>
      </c>
      <c r="I9" s="27">
        <v>81</v>
      </c>
      <c r="J9" s="27">
        <v>81</v>
      </c>
      <c r="K9" s="27">
        <v>81</v>
      </c>
      <c r="L9" s="27">
        <v>1.4930000000000001</v>
      </c>
      <c r="M9" s="27">
        <v>1.4930000000000001</v>
      </c>
      <c r="N9" s="27">
        <v>1.4930000000000001</v>
      </c>
      <c r="O9" s="27">
        <v>15</v>
      </c>
      <c r="P9" s="27">
        <v>15</v>
      </c>
      <c r="Q9" s="27">
        <v>15</v>
      </c>
      <c r="R9" s="27">
        <v>-0.10009999999999999</v>
      </c>
      <c r="S9" s="27">
        <v>-0.10009999999999999</v>
      </c>
      <c r="T9" s="27">
        <v>-0.10009999999999999</v>
      </c>
      <c r="U9" s="27" t="s">
        <v>49</v>
      </c>
      <c r="V9" s="27">
        <v>30.07</v>
      </c>
      <c r="W9" s="27">
        <v>7.4674534117532306E-6</v>
      </c>
      <c r="X9" s="27">
        <v>9.9000000000000005E-2</v>
      </c>
      <c r="Y9" s="27">
        <v>3.72</v>
      </c>
      <c r="Z9" s="27">
        <v>4</v>
      </c>
      <c r="AA9" s="28">
        <v>6.3499999999999998E-10</v>
      </c>
      <c r="AB9" s="28"/>
      <c r="AC9" s="30"/>
      <c r="AR9" t="str">
        <v>Cl-ZIF-7-8</v>
      </c>
    </row>
    <row r="10" spans="1:45" x14ac:dyDescent="0.25">
      <c r="A10" s="26" t="s">
        <v>41</v>
      </c>
      <c r="B10" s="27">
        <v>3.92</v>
      </c>
      <c r="C10" s="27">
        <v>4.16</v>
      </c>
      <c r="D10" s="27">
        <f t="shared" si="0"/>
        <v>1.0612244897959184</v>
      </c>
      <c r="E10" s="27">
        <v>2.1800000000000002</v>
      </c>
      <c r="F10" s="27">
        <v>2.2570000000000001</v>
      </c>
      <c r="G10" s="27">
        <v>45354.6</v>
      </c>
      <c r="H10" s="27">
        <v>92</v>
      </c>
      <c r="I10" s="27">
        <v>81</v>
      </c>
      <c r="J10" s="27">
        <v>81</v>
      </c>
      <c r="K10" s="27">
        <v>81</v>
      </c>
      <c r="L10" s="27">
        <v>1.4930000000000001</v>
      </c>
      <c r="M10" s="27">
        <v>1.4930000000000001</v>
      </c>
      <c r="N10" s="27">
        <v>1.4930000000000001</v>
      </c>
      <c r="O10" s="27">
        <v>15</v>
      </c>
      <c r="P10" s="27">
        <v>15</v>
      </c>
      <c r="Q10" s="27">
        <v>15</v>
      </c>
      <c r="R10" s="27">
        <v>-0.10009999999999999</v>
      </c>
      <c r="S10" s="27">
        <v>-0.10009999999999999</v>
      </c>
      <c r="T10" s="27">
        <v>-0.10009999999999999</v>
      </c>
      <c r="U10" s="27" t="s">
        <v>50</v>
      </c>
      <c r="V10" s="27">
        <v>42.08</v>
      </c>
      <c r="W10" s="27">
        <v>4.9578486170417476E-6</v>
      </c>
      <c r="X10" s="27">
        <v>0.14199999999999999</v>
      </c>
      <c r="Y10" s="27">
        <v>4.03</v>
      </c>
      <c r="Z10" s="27">
        <v>4.5</v>
      </c>
      <c r="AA10" s="28">
        <v>2.1500000000000001E-10</v>
      </c>
      <c r="AB10" s="28"/>
      <c r="AC10" s="30"/>
      <c r="AR10" t="str">
        <v>Br-ZIF-7-8</v>
      </c>
    </row>
    <row r="11" spans="1:45" x14ac:dyDescent="0.25">
      <c r="A11" s="26" t="s">
        <v>41</v>
      </c>
      <c r="B11" s="27">
        <v>3.92</v>
      </c>
      <c r="C11" s="27">
        <v>4.22</v>
      </c>
      <c r="D11" s="27">
        <f t="shared" si="0"/>
        <v>1.0765306122448979</v>
      </c>
      <c r="E11" s="27">
        <v>2.1800000000000002</v>
      </c>
      <c r="F11" s="27">
        <v>2.2570000000000001</v>
      </c>
      <c r="G11" s="27">
        <v>45354.6</v>
      </c>
      <c r="H11" s="27">
        <v>92</v>
      </c>
      <c r="I11" s="27">
        <v>81</v>
      </c>
      <c r="J11" s="27">
        <v>81</v>
      </c>
      <c r="K11" s="27">
        <v>81</v>
      </c>
      <c r="L11" s="27">
        <v>1.4930000000000001</v>
      </c>
      <c r="M11" s="27">
        <v>1.4930000000000001</v>
      </c>
      <c r="N11" s="27">
        <v>1.4930000000000001</v>
      </c>
      <c r="O11" s="27">
        <v>15</v>
      </c>
      <c r="P11" s="27">
        <v>15</v>
      </c>
      <c r="Q11" s="27">
        <v>15</v>
      </c>
      <c r="R11" s="27">
        <v>-0.10009999999999999</v>
      </c>
      <c r="S11" s="27">
        <v>-0.10009999999999999</v>
      </c>
      <c r="T11" s="27">
        <v>-0.10009999999999999</v>
      </c>
      <c r="U11" s="27" t="s">
        <v>51</v>
      </c>
      <c r="V11" s="27">
        <v>44.1</v>
      </c>
      <c r="W11" s="27">
        <v>4.5187843755253608E-6</v>
      </c>
      <c r="X11" s="27">
        <v>0.152</v>
      </c>
      <c r="Y11" s="27">
        <v>4.16</v>
      </c>
      <c r="Z11" s="27">
        <v>4.3</v>
      </c>
      <c r="AA11" s="28">
        <v>2.0999999999999999E-11</v>
      </c>
      <c r="AB11" s="28"/>
      <c r="AC11" s="30"/>
      <c r="AR11" t="str">
        <v>Be-ZIF-7-8</v>
      </c>
    </row>
    <row r="12" spans="1:45" x14ac:dyDescent="0.25">
      <c r="A12" s="26" t="s">
        <v>41</v>
      </c>
      <c r="B12" s="27">
        <v>3.92</v>
      </c>
      <c r="C12" s="27">
        <v>4.2300000000000004</v>
      </c>
      <c r="D12" s="27">
        <f t="shared" si="0"/>
        <v>1.0790816326530615</v>
      </c>
      <c r="E12" s="27">
        <v>2.1800000000000002</v>
      </c>
      <c r="F12" s="27">
        <v>2.2570000000000001</v>
      </c>
      <c r="G12" s="27">
        <v>45354.6</v>
      </c>
      <c r="H12" s="27">
        <v>92</v>
      </c>
      <c r="I12" s="27">
        <v>81</v>
      </c>
      <c r="J12" s="27">
        <v>81</v>
      </c>
      <c r="K12" s="27">
        <v>81</v>
      </c>
      <c r="L12" s="27">
        <v>1.4930000000000001</v>
      </c>
      <c r="M12" s="27">
        <v>1.4930000000000001</v>
      </c>
      <c r="N12" s="27">
        <v>1.4930000000000001</v>
      </c>
      <c r="O12" s="27">
        <v>15</v>
      </c>
      <c r="P12" s="27">
        <v>15</v>
      </c>
      <c r="Q12" s="27">
        <v>15</v>
      </c>
      <c r="R12" s="27">
        <v>-0.10009999999999999</v>
      </c>
      <c r="S12" s="27">
        <v>-0.10009999999999999</v>
      </c>
      <c r="T12" s="27">
        <v>-0.10009999999999999</v>
      </c>
      <c r="U12" s="27" t="s">
        <v>52</v>
      </c>
      <c r="V12" s="27">
        <v>58.12</v>
      </c>
      <c r="W12" s="27">
        <v>2.9135357642312415E-6</v>
      </c>
      <c r="X12" s="27">
        <v>0.2</v>
      </c>
      <c r="Y12" s="27">
        <v>4.5199999999999996</v>
      </c>
      <c r="Z12" s="27">
        <v>4.5</v>
      </c>
      <c r="AA12" s="28">
        <v>1.0599999999999999E-11</v>
      </c>
      <c r="AB12" s="28"/>
      <c r="AC12" s="30"/>
      <c r="AR12" t="str">
        <v>Br-ZIF-8</v>
      </c>
    </row>
    <row r="13" spans="1:45" x14ac:dyDescent="0.25">
      <c r="A13" s="31" t="s">
        <v>57</v>
      </c>
      <c r="B13" s="32">
        <v>3.46</v>
      </c>
      <c r="C13" s="32">
        <v>3.45</v>
      </c>
      <c r="D13" s="79">
        <f t="shared" si="0"/>
        <v>0.99710982658959546</v>
      </c>
      <c r="E13" s="32">
        <v>1.98</v>
      </c>
      <c r="F13" s="32">
        <v>2.048</v>
      </c>
      <c r="G13" s="32">
        <v>52802.1</v>
      </c>
      <c r="H13" s="32">
        <v>74</v>
      </c>
      <c r="I13" s="32">
        <v>81</v>
      </c>
      <c r="J13" s="32">
        <v>81</v>
      </c>
      <c r="K13" s="32">
        <v>81</v>
      </c>
      <c r="L13" s="32">
        <v>1.4930000000000001</v>
      </c>
      <c r="M13" s="32">
        <v>1.4930000000000001</v>
      </c>
      <c r="N13" s="32">
        <v>1.4930000000000001</v>
      </c>
      <c r="O13" s="32">
        <v>15</v>
      </c>
      <c r="P13" s="32">
        <v>15</v>
      </c>
      <c r="Q13" s="32">
        <v>15</v>
      </c>
      <c r="R13" s="32">
        <v>-0.12</v>
      </c>
      <c r="S13" s="32">
        <v>-0.12</v>
      </c>
      <c r="T13" s="32">
        <v>-0.12</v>
      </c>
      <c r="U13" s="32" t="s">
        <v>42</v>
      </c>
      <c r="V13" s="32">
        <v>4.0019999999999998</v>
      </c>
      <c r="W13" s="86">
        <v>1.213598928416634E-4</v>
      </c>
      <c r="X13" s="32">
        <v>-0.39</v>
      </c>
      <c r="Y13" s="32">
        <v>2.66</v>
      </c>
      <c r="Z13" s="32">
        <v>2.6</v>
      </c>
      <c r="AA13" s="33">
        <v>2.2099999999999999E-8</v>
      </c>
      <c r="AB13" s="33">
        <v>5.8999999999999999E-3</v>
      </c>
      <c r="AC13" s="34">
        <f t="shared" ref="AC13:AC18" si="1">AA13*10000*(AB13)*10000000000</f>
        <v>13039</v>
      </c>
      <c r="AR13" t="str">
        <v>Im-ZIF-8 (1)</v>
      </c>
    </row>
    <row r="14" spans="1:45" x14ac:dyDescent="0.25">
      <c r="A14" s="31" t="s">
        <v>57</v>
      </c>
      <c r="B14" s="32">
        <v>3.46</v>
      </c>
      <c r="C14" s="32">
        <v>3.48</v>
      </c>
      <c r="D14" s="79">
        <f t="shared" si="0"/>
        <v>1.0057803468208093</v>
      </c>
      <c r="E14" s="32">
        <v>1.98</v>
      </c>
      <c r="F14" s="32">
        <v>2.048</v>
      </c>
      <c r="G14" s="32">
        <v>52802.1</v>
      </c>
      <c r="H14" s="32">
        <v>74</v>
      </c>
      <c r="I14" s="32">
        <v>81</v>
      </c>
      <c r="J14" s="32">
        <v>81</v>
      </c>
      <c r="K14" s="32">
        <v>81</v>
      </c>
      <c r="L14" s="32">
        <v>1.4930000000000001</v>
      </c>
      <c r="M14" s="32">
        <v>1.4930000000000001</v>
      </c>
      <c r="N14" s="32">
        <v>1.4930000000000001</v>
      </c>
      <c r="O14" s="32">
        <v>15</v>
      </c>
      <c r="P14" s="32">
        <v>15</v>
      </c>
      <c r="Q14" s="32">
        <v>15</v>
      </c>
      <c r="R14" s="32">
        <v>-0.12</v>
      </c>
      <c r="S14" s="32">
        <v>-0.12</v>
      </c>
      <c r="T14" s="32">
        <v>-0.12</v>
      </c>
      <c r="U14" s="32" t="s">
        <v>43</v>
      </c>
      <c r="V14" s="32">
        <v>2.0099999999999998</v>
      </c>
      <c r="W14" s="86">
        <v>1.0828692705685033E-4</v>
      </c>
      <c r="X14" s="32">
        <v>-0.217</v>
      </c>
      <c r="Y14" s="32">
        <v>3.13</v>
      </c>
      <c r="Z14" s="32">
        <v>2.89</v>
      </c>
      <c r="AA14" s="33">
        <v>1.6000000000000001E-8</v>
      </c>
      <c r="AB14" s="33">
        <v>0.01</v>
      </c>
      <c r="AC14" s="34">
        <f t="shared" si="1"/>
        <v>16000.000000000002</v>
      </c>
      <c r="AR14" t="str">
        <v>Im-ZIF-8 (2)</v>
      </c>
    </row>
    <row r="15" spans="1:45" x14ac:dyDescent="0.25">
      <c r="A15" s="31" t="s">
        <v>57</v>
      </c>
      <c r="B15" s="32">
        <v>3.46</v>
      </c>
      <c r="C15" s="32">
        <v>3.5</v>
      </c>
      <c r="D15" s="79">
        <f t="shared" si="0"/>
        <v>1.0115606936416186</v>
      </c>
      <c r="E15" s="32">
        <v>1.98</v>
      </c>
      <c r="F15" s="32">
        <v>2.048</v>
      </c>
      <c r="G15" s="32">
        <v>52802.1</v>
      </c>
      <c r="H15" s="32">
        <v>74</v>
      </c>
      <c r="I15" s="32">
        <v>81</v>
      </c>
      <c r="J15" s="32">
        <v>81</v>
      </c>
      <c r="K15" s="32">
        <v>81</v>
      </c>
      <c r="L15" s="32">
        <v>1.4930000000000001</v>
      </c>
      <c r="M15" s="32">
        <v>1.4930000000000001</v>
      </c>
      <c r="N15" s="32">
        <v>1.4930000000000001</v>
      </c>
      <c r="O15" s="32">
        <v>15</v>
      </c>
      <c r="P15" s="32">
        <v>15</v>
      </c>
      <c r="Q15" s="32">
        <v>15</v>
      </c>
      <c r="R15" s="32">
        <v>-0.12</v>
      </c>
      <c r="S15" s="32">
        <v>-0.12</v>
      </c>
      <c r="T15" s="32">
        <v>-0.12</v>
      </c>
      <c r="U15" s="32" t="s">
        <v>44</v>
      </c>
      <c r="V15" s="32">
        <v>31.998999999999999</v>
      </c>
      <c r="W15" s="86">
        <v>1.5402755908922099E-5</v>
      </c>
      <c r="X15" s="32">
        <v>2.1999999999999999E-2</v>
      </c>
      <c r="Y15" s="32">
        <v>2.94</v>
      </c>
      <c r="Z15" s="32">
        <v>3.46</v>
      </c>
      <c r="AA15" s="33">
        <v>1.0000000000000001E-9</v>
      </c>
      <c r="AB15" s="33">
        <v>4.7600000000000003E-2</v>
      </c>
      <c r="AC15" s="34">
        <f t="shared" si="1"/>
        <v>4760.0000000000009</v>
      </c>
      <c r="AR15" t="str">
        <v>Cd-Cl-ZIF-7-8</v>
      </c>
    </row>
    <row r="16" spans="1:45" x14ac:dyDescent="0.25">
      <c r="A16" s="31" t="s">
        <v>57</v>
      </c>
      <c r="B16" s="32">
        <v>3.46</v>
      </c>
      <c r="C16" s="32">
        <v>3.5</v>
      </c>
      <c r="D16" s="79">
        <f t="shared" si="0"/>
        <v>1.0115606936416186</v>
      </c>
      <c r="E16" s="32">
        <v>1.98</v>
      </c>
      <c r="F16" s="32">
        <v>2.048</v>
      </c>
      <c r="G16" s="32">
        <v>52802.1</v>
      </c>
      <c r="H16" s="32">
        <v>74</v>
      </c>
      <c r="I16" s="32">
        <v>81</v>
      </c>
      <c r="J16" s="32">
        <v>81</v>
      </c>
      <c r="K16" s="32">
        <v>81</v>
      </c>
      <c r="L16" s="32">
        <v>1.4930000000000001</v>
      </c>
      <c r="M16" s="32">
        <v>1.4930000000000001</v>
      </c>
      <c r="N16" s="32">
        <v>1.4930000000000001</v>
      </c>
      <c r="O16" s="32">
        <v>15</v>
      </c>
      <c r="P16" s="32">
        <v>15</v>
      </c>
      <c r="Q16" s="32">
        <v>15</v>
      </c>
      <c r="R16" s="32">
        <v>-0.12</v>
      </c>
      <c r="S16" s="32">
        <v>-0.12</v>
      </c>
      <c r="T16" s="32">
        <v>-0.12</v>
      </c>
      <c r="U16" s="32" t="s">
        <v>45</v>
      </c>
      <c r="V16" s="32">
        <v>44.01</v>
      </c>
      <c r="W16" s="86">
        <v>8.9625087063364713E-6</v>
      </c>
      <c r="X16" s="32">
        <v>0.22500000000000001</v>
      </c>
      <c r="Y16" s="32">
        <v>3.24</v>
      </c>
      <c r="Z16" s="32">
        <v>3.3</v>
      </c>
      <c r="AA16" s="33">
        <v>5.0000000000000003E-10</v>
      </c>
      <c r="AB16" s="33">
        <v>0.218</v>
      </c>
      <c r="AC16" s="34">
        <f t="shared" si="1"/>
        <v>10900.000000000002</v>
      </c>
      <c r="AR16" t="str">
        <v>ZIF8_Mg</v>
      </c>
    </row>
    <row r="17" spans="1:45" x14ac:dyDescent="0.25">
      <c r="A17" s="31" t="s">
        <v>57</v>
      </c>
      <c r="B17" s="32">
        <v>3.46</v>
      </c>
      <c r="C17" s="32">
        <v>3.55</v>
      </c>
      <c r="D17" s="79">
        <f t="shared" si="0"/>
        <v>1.0260115606936415</v>
      </c>
      <c r="E17" s="32">
        <v>1.98</v>
      </c>
      <c r="F17" s="32">
        <v>2.048</v>
      </c>
      <c r="G17" s="32">
        <v>52802.1</v>
      </c>
      <c r="H17" s="32">
        <v>74</v>
      </c>
      <c r="I17" s="32">
        <v>81</v>
      </c>
      <c r="J17" s="32">
        <v>81</v>
      </c>
      <c r="K17" s="32">
        <v>81</v>
      </c>
      <c r="L17" s="32">
        <v>1.4930000000000001</v>
      </c>
      <c r="M17" s="32">
        <v>1.4930000000000001</v>
      </c>
      <c r="N17" s="32">
        <v>1.4930000000000001</v>
      </c>
      <c r="O17" s="32">
        <v>15</v>
      </c>
      <c r="P17" s="32">
        <v>15</v>
      </c>
      <c r="Q17" s="32">
        <v>15</v>
      </c>
      <c r="R17" s="32">
        <v>-0.12</v>
      </c>
      <c r="S17" s="32">
        <v>-0.12</v>
      </c>
      <c r="T17" s="32">
        <v>-0.12</v>
      </c>
      <c r="U17" s="32" t="s">
        <v>46</v>
      </c>
      <c r="V17" s="32">
        <v>28</v>
      </c>
      <c r="W17" s="86">
        <v>1.4859953853764374E-5</v>
      </c>
      <c r="X17" s="32">
        <v>3.6999999999999998E-2</v>
      </c>
      <c r="Y17" s="32">
        <v>3.13</v>
      </c>
      <c r="Z17" s="32">
        <v>3.64</v>
      </c>
      <c r="AA17" s="33">
        <v>2.7E-10</v>
      </c>
      <c r="AB17" s="33">
        <v>4.3299999999999998E-2</v>
      </c>
      <c r="AC17" s="34">
        <f t="shared" si="1"/>
        <v>1169.0999999999999</v>
      </c>
      <c r="AD17">
        <f>AA13/AA18</f>
        <v>387.71929824561403</v>
      </c>
      <c r="AE17">
        <f>AA14/AA18</f>
        <v>280.70175438596493</v>
      </c>
      <c r="AF17">
        <f>AA16/AA18</f>
        <v>8.7719298245614041</v>
      </c>
      <c r="AG17">
        <f>AA16/AA17</f>
        <v>1.8518518518518521</v>
      </c>
      <c r="AH17">
        <f>AA15/AA17</f>
        <v>3.7037037037037042</v>
      </c>
      <c r="AI17" s="44">
        <f>AA19/AA20</f>
        <v>1.9253910950661852</v>
      </c>
      <c r="AJ17" s="44">
        <f>AA21/AA22</f>
        <v>77.21311475409837</v>
      </c>
      <c r="AK17" s="44">
        <f>AA23/AA24</f>
        <v>8806262230919.7656</v>
      </c>
      <c r="AR17" t="str">
        <v>ZIF8_Mn</v>
      </c>
    </row>
    <row r="18" spans="1:45" x14ac:dyDescent="0.25">
      <c r="A18" s="31" t="s">
        <v>57</v>
      </c>
      <c r="B18" s="32">
        <v>3.46</v>
      </c>
      <c r="C18" s="32">
        <v>3.63</v>
      </c>
      <c r="D18" s="79">
        <f t="shared" si="0"/>
        <v>1.0491329479768785</v>
      </c>
      <c r="E18" s="32">
        <v>1.98</v>
      </c>
      <c r="F18" s="32">
        <v>2.048</v>
      </c>
      <c r="G18" s="32">
        <v>52802.1</v>
      </c>
      <c r="H18" s="32">
        <v>74</v>
      </c>
      <c r="I18" s="32">
        <v>81</v>
      </c>
      <c r="J18" s="32">
        <v>81</v>
      </c>
      <c r="K18" s="32">
        <v>81</v>
      </c>
      <c r="L18" s="32">
        <v>1.4930000000000001</v>
      </c>
      <c r="M18" s="32">
        <v>1.4930000000000001</v>
      </c>
      <c r="N18" s="32">
        <v>1.4930000000000001</v>
      </c>
      <c r="O18" s="32">
        <v>15</v>
      </c>
      <c r="P18" s="32">
        <v>15</v>
      </c>
      <c r="Q18" s="32">
        <v>15</v>
      </c>
      <c r="R18" s="32">
        <v>-0.12</v>
      </c>
      <c r="S18" s="32">
        <v>-0.12</v>
      </c>
      <c r="T18" s="32">
        <v>-0.12</v>
      </c>
      <c r="U18" s="32" t="s">
        <v>47</v>
      </c>
      <c r="V18" s="32">
        <v>16.04</v>
      </c>
      <c r="W18" s="86">
        <v>1.6328551327402565E-5</v>
      </c>
      <c r="X18" s="32">
        <v>1.0999999999999999E-2</v>
      </c>
      <c r="Y18" s="32">
        <v>3.25</v>
      </c>
      <c r="Z18" s="32">
        <v>3.8</v>
      </c>
      <c r="AA18" s="33">
        <v>5.6999999999999997E-11</v>
      </c>
      <c r="AB18" s="33">
        <v>0.14099999999999999</v>
      </c>
      <c r="AC18" s="34">
        <f t="shared" si="1"/>
        <v>803.69999999999982</v>
      </c>
      <c r="AR18" t="str">
        <v>Cd-Br-ZIF-7-8</v>
      </c>
    </row>
    <row r="19" spans="1:45" x14ac:dyDescent="0.25">
      <c r="A19" s="31" t="s">
        <v>57</v>
      </c>
      <c r="B19" s="32">
        <v>3.46</v>
      </c>
      <c r="C19" s="32">
        <v>3.64</v>
      </c>
      <c r="D19" s="79">
        <f t="shared" si="0"/>
        <v>1.0520231213872833</v>
      </c>
      <c r="E19" s="32">
        <v>1.98</v>
      </c>
      <c r="F19" s="32">
        <v>2.048</v>
      </c>
      <c r="G19" s="32">
        <v>52802.1</v>
      </c>
      <c r="H19" s="32">
        <v>74</v>
      </c>
      <c r="I19" s="32">
        <v>81</v>
      </c>
      <c r="J19" s="32">
        <v>81</v>
      </c>
      <c r="K19" s="32">
        <v>81</v>
      </c>
      <c r="L19" s="32">
        <v>1.4930000000000001</v>
      </c>
      <c r="M19" s="32">
        <v>1.4930000000000001</v>
      </c>
      <c r="N19" s="32">
        <v>1.4930000000000001</v>
      </c>
      <c r="O19" s="32">
        <v>15</v>
      </c>
      <c r="P19" s="32">
        <v>15</v>
      </c>
      <c r="Q19" s="32">
        <v>15</v>
      </c>
      <c r="R19" s="32">
        <v>-0.12</v>
      </c>
      <c r="S19" s="32">
        <v>-0.12</v>
      </c>
      <c r="T19" s="32">
        <v>-0.12</v>
      </c>
      <c r="U19" s="32" t="s">
        <v>48</v>
      </c>
      <c r="V19" s="32">
        <v>28.05</v>
      </c>
      <c r="W19" s="32">
        <v>8.597859657763983E-6</v>
      </c>
      <c r="X19" s="32">
        <v>8.6999999999999994E-2</v>
      </c>
      <c r="Y19" s="32">
        <v>3.59</v>
      </c>
      <c r="Z19" s="32">
        <v>3.9</v>
      </c>
      <c r="AA19" s="33">
        <v>1.6E-11</v>
      </c>
      <c r="AB19" s="33"/>
      <c r="AC19" s="35"/>
      <c r="AL19" s="44"/>
      <c r="AM19" s="44"/>
      <c r="AN19" s="44"/>
      <c r="AO19" s="44"/>
      <c r="AR19" t="str">
        <v>Cl-ZIF-8</v>
      </c>
    </row>
    <row r="20" spans="1:45" x14ac:dyDescent="0.25">
      <c r="A20" s="31" t="s">
        <v>57</v>
      </c>
      <c r="B20" s="32">
        <v>3.46</v>
      </c>
      <c r="C20" s="32">
        <v>3.65</v>
      </c>
      <c r="D20" s="79">
        <f t="shared" si="0"/>
        <v>1.0549132947976878</v>
      </c>
      <c r="E20" s="32">
        <v>1.98</v>
      </c>
      <c r="F20" s="32">
        <v>2.048</v>
      </c>
      <c r="G20" s="32">
        <v>52802.1</v>
      </c>
      <c r="H20" s="32">
        <v>74</v>
      </c>
      <c r="I20" s="32">
        <v>81</v>
      </c>
      <c r="J20" s="32">
        <v>81</v>
      </c>
      <c r="K20" s="32">
        <v>81</v>
      </c>
      <c r="L20" s="32">
        <v>1.4930000000000001</v>
      </c>
      <c r="M20" s="32">
        <v>1.4930000000000001</v>
      </c>
      <c r="N20" s="32">
        <v>1.4930000000000001</v>
      </c>
      <c r="O20" s="32">
        <v>15</v>
      </c>
      <c r="P20" s="32">
        <v>15</v>
      </c>
      <c r="Q20" s="32">
        <v>15</v>
      </c>
      <c r="R20" s="32">
        <v>-0.12</v>
      </c>
      <c r="S20" s="32">
        <v>-0.12</v>
      </c>
      <c r="T20" s="32">
        <v>-0.12</v>
      </c>
      <c r="U20" s="32" t="s">
        <v>49</v>
      </c>
      <c r="V20" s="32">
        <v>30.07</v>
      </c>
      <c r="W20" s="32">
        <v>7.4674534117532306E-6</v>
      </c>
      <c r="X20" s="32">
        <v>9.9000000000000005E-2</v>
      </c>
      <c r="Y20" s="32">
        <v>3.72</v>
      </c>
      <c r="Z20" s="32">
        <v>4</v>
      </c>
      <c r="AA20" s="33">
        <v>8.3099999999999999E-12</v>
      </c>
      <c r="AB20" s="33"/>
      <c r="AC20" s="35"/>
      <c r="AR20" t="str">
        <v>Im-ZIF-8 (3)</v>
      </c>
    </row>
    <row r="21" spans="1:45" x14ac:dyDescent="0.25">
      <c r="A21" s="31" t="s">
        <v>57</v>
      </c>
      <c r="B21" s="32">
        <v>3.46</v>
      </c>
      <c r="C21" s="32">
        <v>3.75</v>
      </c>
      <c r="D21" s="79">
        <f t="shared" si="0"/>
        <v>1.0838150289017341</v>
      </c>
      <c r="E21" s="32">
        <v>1.98</v>
      </c>
      <c r="F21" s="32">
        <v>2.048</v>
      </c>
      <c r="G21" s="32">
        <v>52802.1</v>
      </c>
      <c r="H21" s="32">
        <v>74</v>
      </c>
      <c r="I21" s="32">
        <v>81</v>
      </c>
      <c r="J21" s="32">
        <v>81</v>
      </c>
      <c r="K21" s="32">
        <v>81</v>
      </c>
      <c r="L21" s="32">
        <v>1.4930000000000001</v>
      </c>
      <c r="M21" s="32">
        <v>1.4930000000000001</v>
      </c>
      <c r="N21" s="32">
        <v>1.4930000000000001</v>
      </c>
      <c r="O21" s="32">
        <v>15</v>
      </c>
      <c r="P21" s="32">
        <v>15</v>
      </c>
      <c r="Q21" s="32">
        <v>15</v>
      </c>
      <c r="R21" s="32">
        <v>-0.12</v>
      </c>
      <c r="S21" s="32">
        <v>-0.12</v>
      </c>
      <c r="T21" s="32">
        <v>-0.12</v>
      </c>
      <c r="U21" s="32" t="s">
        <v>50</v>
      </c>
      <c r="V21" s="32">
        <v>42.08</v>
      </c>
      <c r="W21" s="32">
        <v>4.9578486170417476E-6</v>
      </c>
      <c r="X21" s="32">
        <v>0.14199999999999999</v>
      </c>
      <c r="Y21" s="32">
        <v>4.03</v>
      </c>
      <c r="Z21" s="32">
        <v>4.5</v>
      </c>
      <c r="AA21" s="33">
        <v>4.7100000000000001E-13</v>
      </c>
      <c r="AB21" s="33"/>
      <c r="AC21" s="35"/>
      <c r="AR21" t="str">
        <v>Br-ZIF8-Co</v>
      </c>
    </row>
    <row r="22" spans="1:45" x14ac:dyDescent="0.25">
      <c r="A22" s="31" t="s">
        <v>57</v>
      </c>
      <c r="B22" s="32">
        <v>3.46</v>
      </c>
      <c r="C22" s="32">
        <v>3.78</v>
      </c>
      <c r="D22" s="79">
        <f t="shared" si="0"/>
        <v>1.0924855491329479</v>
      </c>
      <c r="E22" s="32">
        <v>1.98</v>
      </c>
      <c r="F22" s="32">
        <v>2.048</v>
      </c>
      <c r="G22" s="32">
        <v>52802.1</v>
      </c>
      <c r="H22" s="32">
        <v>74</v>
      </c>
      <c r="I22" s="32">
        <v>81</v>
      </c>
      <c r="J22" s="32">
        <v>81</v>
      </c>
      <c r="K22" s="32">
        <v>81</v>
      </c>
      <c r="L22" s="32">
        <v>1.4930000000000001</v>
      </c>
      <c r="M22" s="32">
        <v>1.4930000000000001</v>
      </c>
      <c r="N22" s="32">
        <v>1.4930000000000001</v>
      </c>
      <c r="O22" s="32">
        <v>15</v>
      </c>
      <c r="P22" s="32">
        <v>15</v>
      </c>
      <c r="Q22" s="32">
        <v>15</v>
      </c>
      <c r="R22" s="32">
        <v>-0.12</v>
      </c>
      <c r="S22" s="32">
        <v>-0.12</v>
      </c>
      <c r="T22" s="32">
        <v>-0.12</v>
      </c>
      <c r="U22" s="32" t="s">
        <v>51</v>
      </c>
      <c r="V22" s="32">
        <v>44.1</v>
      </c>
      <c r="W22" s="32">
        <v>4.5187843755253608E-6</v>
      </c>
      <c r="X22" s="32">
        <v>0.152</v>
      </c>
      <c r="Y22" s="32">
        <v>4.16</v>
      </c>
      <c r="Z22" s="32">
        <v>4.3</v>
      </c>
      <c r="AA22" s="33">
        <v>6.0999999999999997E-15</v>
      </c>
      <c r="AB22" s="33"/>
      <c r="AC22" s="35"/>
      <c r="AR22" t="str">
        <v>Co-Br-ZIF-7-8</v>
      </c>
    </row>
    <row r="23" spans="1:45" x14ac:dyDescent="0.25">
      <c r="A23" s="31" t="s">
        <v>57</v>
      </c>
      <c r="B23" s="32">
        <v>3.46</v>
      </c>
      <c r="C23" s="32">
        <v>3.8</v>
      </c>
      <c r="D23" s="79">
        <f t="shared" si="0"/>
        <v>1.0982658959537572</v>
      </c>
      <c r="E23" s="32">
        <v>1.98</v>
      </c>
      <c r="F23" s="32">
        <v>2.048</v>
      </c>
      <c r="G23" s="32">
        <v>52802.1</v>
      </c>
      <c r="H23" s="32">
        <v>74</v>
      </c>
      <c r="I23" s="32">
        <v>81</v>
      </c>
      <c r="J23" s="32">
        <v>81</v>
      </c>
      <c r="K23" s="32">
        <v>81</v>
      </c>
      <c r="L23" s="32">
        <v>1.4930000000000001</v>
      </c>
      <c r="M23" s="32">
        <v>1.4930000000000001</v>
      </c>
      <c r="N23" s="32">
        <v>1.4930000000000001</v>
      </c>
      <c r="O23" s="32">
        <v>15</v>
      </c>
      <c r="P23" s="32">
        <v>15</v>
      </c>
      <c r="Q23" s="32">
        <v>15</v>
      </c>
      <c r="R23" s="32">
        <v>-0.12</v>
      </c>
      <c r="S23" s="32">
        <v>-0.12</v>
      </c>
      <c r="T23" s="32">
        <v>-0.12</v>
      </c>
      <c r="U23" s="32" t="s">
        <v>52</v>
      </c>
      <c r="V23" s="32">
        <v>58.12</v>
      </c>
      <c r="W23" s="32">
        <v>2.9135357642312415E-6</v>
      </c>
      <c r="X23" s="32">
        <v>0.2</v>
      </c>
      <c r="Y23" s="32">
        <v>4.5199999999999996</v>
      </c>
      <c r="Z23" s="32">
        <v>4.5</v>
      </c>
      <c r="AA23" s="33">
        <v>4.4999999999999998E-15</v>
      </c>
      <c r="AB23" s="33"/>
      <c r="AC23" s="35"/>
      <c r="AR23" t="str">
        <v>Co-Cl-ZIF-7-8</v>
      </c>
    </row>
    <row r="24" spans="1:45" x14ac:dyDescent="0.25">
      <c r="A24" s="31" t="s">
        <v>57</v>
      </c>
      <c r="B24" s="32">
        <v>3.46</v>
      </c>
      <c r="C24" s="32">
        <v>4.37</v>
      </c>
      <c r="D24" s="79">
        <f t="shared" si="0"/>
        <v>1.2630057803468209</v>
      </c>
      <c r="E24" s="32">
        <v>1.98</v>
      </c>
      <c r="F24" s="32">
        <v>2.048</v>
      </c>
      <c r="G24" s="32">
        <v>52802.1</v>
      </c>
      <c r="H24" s="32">
        <v>74</v>
      </c>
      <c r="I24" s="32">
        <v>81</v>
      </c>
      <c r="J24" s="32">
        <v>81</v>
      </c>
      <c r="K24" s="32">
        <v>81</v>
      </c>
      <c r="L24" s="32">
        <v>1.4930000000000001</v>
      </c>
      <c r="M24" s="32">
        <v>1.4930000000000001</v>
      </c>
      <c r="N24" s="32">
        <v>1.4930000000000001</v>
      </c>
      <c r="O24" s="32">
        <v>15</v>
      </c>
      <c r="P24" s="32">
        <v>15</v>
      </c>
      <c r="Q24" s="32">
        <v>15</v>
      </c>
      <c r="R24" s="32">
        <v>-0.12</v>
      </c>
      <c r="S24" s="32">
        <v>-0.12</v>
      </c>
      <c r="T24" s="32">
        <v>-0.12</v>
      </c>
      <c r="U24" s="32" t="s">
        <v>58</v>
      </c>
      <c r="V24" s="32">
        <v>58.12</v>
      </c>
      <c r="W24" s="32">
        <v>3.1459786150702568E-6</v>
      </c>
      <c r="X24" s="32">
        <v>0.183</v>
      </c>
      <c r="Y24" s="32">
        <v>4.8</v>
      </c>
      <c r="Z24" s="32">
        <v>4.42</v>
      </c>
      <c r="AA24" s="33">
        <v>5.1099999999999998E-28</v>
      </c>
      <c r="AB24" s="33"/>
      <c r="AC24" s="35"/>
      <c r="AR24" t="str">
        <v>tetr-ZIF8</v>
      </c>
    </row>
    <row r="25" spans="1:45" x14ac:dyDescent="0.25">
      <c r="A25" s="26" t="s">
        <v>59</v>
      </c>
      <c r="B25" s="27">
        <v>3.2</v>
      </c>
      <c r="C25" s="27">
        <v>3.26</v>
      </c>
      <c r="D25" s="27">
        <f t="shared" si="0"/>
        <v>1.0187499999999998</v>
      </c>
      <c r="E25" s="27">
        <v>1.8785000000000001</v>
      </c>
      <c r="F25" s="27">
        <v>2.0249999999999999</v>
      </c>
      <c r="G25" s="27">
        <v>50542.720000000001</v>
      </c>
      <c r="H25" s="27">
        <v>71</v>
      </c>
      <c r="I25" s="27">
        <v>81</v>
      </c>
      <c r="J25" s="27">
        <v>81</v>
      </c>
      <c r="K25" s="27">
        <v>81</v>
      </c>
      <c r="L25" s="27">
        <v>1.4930000000000001</v>
      </c>
      <c r="M25" s="27">
        <v>1.4930000000000001</v>
      </c>
      <c r="N25" s="27">
        <v>1.4930000000000001</v>
      </c>
      <c r="O25" s="27">
        <v>15</v>
      </c>
      <c r="P25" s="27">
        <v>15</v>
      </c>
      <c r="Q25" s="27">
        <v>15</v>
      </c>
      <c r="R25" s="27">
        <v>-0.19819999999999999</v>
      </c>
      <c r="S25" s="27">
        <v>-0.19819999999999999</v>
      </c>
      <c r="T25" s="27">
        <v>-0.19819999999999999</v>
      </c>
      <c r="U25" s="27" t="s">
        <v>42</v>
      </c>
      <c r="V25" s="27">
        <v>4.0019999999999998</v>
      </c>
      <c r="W25" s="85">
        <v>1.213598928416634E-4</v>
      </c>
      <c r="X25" s="27">
        <v>-0.39</v>
      </c>
      <c r="Y25" s="27">
        <v>2.66</v>
      </c>
      <c r="Z25" s="27">
        <v>2.6</v>
      </c>
      <c r="AA25" s="28">
        <v>1.6000000000000001E-8</v>
      </c>
      <c r="AB25" s="28">
        <v>5.6600000000000001E-3</v>
      </c>
      <c r="AC25" s="29">
        <f>AA25*10000*(AB25)*10000000000</f>
        <v>9056</v>
      </c>
      <c r="AR25" t="str">
        <v>tetr-ZIF8_Be</v>
      </c>
    </row>
    <row r="26" spans="1:45" x14ac:dyDescent="0.25">
      <c r="A26" s="26" t="s">
        <v>59</v>
      </c>
      <c r="B26" s="27">
        <v>3.2</v>
      </c>
      <c r="C26" s="27">
        <v>3.28</v>
      </c>
      <c r="D26" s="27">
        <f t="shared" si="0"/>
        <v>1.0249999999999999</v>
      </c>
      <c r="E26" s="27">
        <v>1.8785000000000001</v>
      </c>
      <c r="F26" s="27">
        <v>2.0249999999999999</v>
      </c>
      <c r="G26" s="27">
        <v>50542.720000000001</v>
      </c>
      <c r="H26" s="27">
        <v>71</v>
      </c>
      <c r="I26" s="27">
        <v>81</v>
      </c>
      <c r="J26" s="27">
        <v>81</v>
      </c>
      <c r="K26" s="27">
        <v>81</v>
      </c>
      <c r="L26" s="27">
        <v>1.4930000000000001</v>
      </c>
      <c r="M26" s="27">
        <v>1.4930000000000001</v>
      </c>
      <c r="N26" s="27">
        <v>1.4930000000000001</v>
      </c>
      <c r="O26" s="27">
        <v>15</v>
      </c>
      <c r="P26" s="27">
        <v>15</v>
      </c>
      <c r="Q26" s="27">
        <v>15</v>
      </c>
      <c r="R26" s="27">
        <v>-0.19819999999999999</v>
      </c>
      <c r="S26" s="27">
        <v>-0.19819999999999999</v>
      </c>
      <c r="T26" s="27">
        <v>-0.19819999999999999</v>
      </c>
      <c r="U26" s="27" t="s">
        <v>43</v>
      </c>
      <c r="V26" s="27">
        <v>2.0099999999999998</v>
      </c>
      <c r="W26" s="85">
        <v>1.0828692705685033E-4</v>
      </c>
      <c r="X26" s="27">
        <v>-0.217</v>
      </c>
      <c r="Y26" s="27">
        <v>3.13</v>
      </c>
      <c r="Z26" s="27">
        <v>2.89</v>
      </c>
      <c r="AA26" s="28">
        <v>1.3000000000000001E-8</v>
      </c>
      <c r="AB26" s="28">
        <v>3.3700000000000002E-3</v>
      </c>
      <c r="AC26" s="29">
        <f t="shared" ref="AC26:AC41" si="2">AA26*10000*(AB26)*10000000000</f>
        <v>4381.0000000000009</v>
      </c>
      <c r="AR26" t="str">
        <v>tetr-ZIF8_Co</v>
      </c>
    </row>
    <row r="27" spans="1:45" x14ac:dyDescent="0.25">
      <c r="A27" s="26" t="s">
        <v>59</v>
      </c>
      <c r="B27" s="27">
        <v>3.2</v>
      </c>
      <c r="C27" s="27">
        <v>3.31</v>
      </c>
      <c r="D27" s="27">
        <f t="shared" si="0"/>
        <v>1.034375</v>
      </c>
      <c r="E27" s="27">
        <v>1.8785000000000001</v>
      </c>
      <c r="F27" s="27">
        <v>2.0249999999999999</v>
      </c>
      <c r="G27" s="27">
        <v>50542.720000000001</v>
      </c>
      <c r="H27" s="27">
        <v>71</v>
      </c>
      <c r="I27" s="27">
        <v>81</v>
      </c>
      <c r="J27" s="27">
        <v>81</v>
      </c>
      <c r="K27" s="27">
        <v>81</v>
      </c>
      <c r="L27" s="27">
        <v>1.4930000000000001</v>
      </c>
      <c r="M27" s="27">
        <v>1.4930000000000001</v>
      </c>
      <c r="N27" s="27">
        <v>1.4930000000000001</v>
      </c>
      <c r="O27" s="27">
        <v>15</v>
      </c>
      <c r="P27" s="27">
        <v>15</v>
      </c>
      <c r="Q27" s="27">
        <v>15</v>
      </c>
      <c r="R27" s="27">
        <v>-0.19819999999999999</v>
      </c>
      <c r="S27" s="27">
        <v>-0.19819999999999999</v>
      </c>
      <c r="T27" s="27">
        <v>-0.19819999999999999</v>
      </c>
      <c r="U27" s="27" t="s">
        <v>44</v>
      </c>
      <c r="V27" s="27">
        <v>31.998999999999999</v>
      </c>
      <c r="W27" s="85">
        <v>1.5402755908922099E-5</v>
      </c>
      <c r="X27" s="27">
        <v>2.1999999999999999E-2</v>
      </c>
      <c r="Y27" s="27">
        <v>2.94</v>
      </c>
      <c r="Z27" s="27">
        <v>3.46</v>
      </c>
      <c r="AA27" s="28">
        <v>5.1E-10</v>
      </c>
      <c r="AB27" s="28">
        <v>0.06</v>
      </c>
      <c r="AC27" s="29">
        <f t="shared" si="2"/>
        <v>3060</v>
      </c>
      <c r="AR27" t="str">
        <v>I-ZIF-7-8</v>
      </c>
      <c r="AS27" t="str">
        <f>IF(AR27="","Yes","No")</f>
        <v>No</v>
      </c>
    </row>
    <row r="28" spans="1:45" x14ac:dyDescent="0.25">
      <c r="A28" s="26" t="s">
        <v>59</v>
      </c>
      <c r="B28" s="27">
        <v>3.2</v>
      </c>
      <c r="C28" s="27">
        <v>3.3</v>
      </c>
      <c r="D28" s="27">
        <f t="shared" si="0"/>
        <v>1.0312499999999998</v>
      </c>
      <c r="E28" s="27">
        <v>1.8785000000000001</v>
      </c>
      <c r="F28" s="27">
        <v>2.0249999999999999</v>
      </c>
      <c r="G28" s="27">
        <v>50542.720000000001</v>
      </c>
      <c r="H28" s="27">
        <v>71</v>
      </c>
      <c r="I28" s="27">
        <v>81</v>
      </c>
      <c r="J28" s="27">
        <v>81</v>
      </c>
      <c r="K28" s="27">
        <v>81</v>
      </c>
      <c r="L28" s="27">
        <v>1.4930000000000001</v>
      </c>
      <c r="M28" s="27">
        <v>1.4930000000000001</v>
      </c>
      <c r="N28" s="27">
        <v>1.4930000000000001</v>
      </c>
      <c r="O28" s="27">
        <v>15</v>
      </c>
      <c r="P28" s="27">
        <v>15</v>
      </c>
      <c r="Q28" s="27">
        <v>15</v>
      </c>
      <c r="R28" s="27">
        <v>-0.19819999999999999</v>
      </c>
      <c r="S28" s="27">
        <v>-0.19819999999999999</v>
      </c>
      <c r="T28" s="27">
        <v>-0.19819999999999999</v>
      </c>
      <c r="U28" s="27" t="s">
        <v>45</v>
      </c>
      <c r="V28" s="27">
        <v>44.01</v>
      </c>
      <c r="W28" s="85">
        <v>8.9625087063364713E-6</v>
      </c>
      <c r="X28" s="27">
        <v>0.22500000000000001</v>
      </c>
      <c r="Y28" s="27">
        <v>3.24</v>
      </c>
      <c r="Z28" s="27">
        <v>3.3</v>
      </c>
      <c r="AA28" s="28">
        <v>3.1000000000000002E-10</v>
      </c>
      <c r="AB28" s="28">
        <v>0.34200000000000003</v>
      </c>
      <c r="AC28" s="29">
        <f t="shared" si="2"/>
        <v>10602</v>
      </c>
      <c r="AR28" t="str">
        <v>F-ZIF-7-8</v>
      </c>
      <c r="AS28" t="str">
        <f t="shared" ref="AS28:AS38" si="3">IF(AR28="","Yes","No")</f>
        <v>No</v>
      </c>
    </row>
    <row r="29" spans="1:45" x14ac:dyDescent="0.25">
      <c r="A29" s="26" t="s">
        <v>59</v>
      </c>
      <c r="B29" s="27">
        <v>3.2</v>
      </c>
      <c r="C29" s="27">
        <v>3.3559999999999999</v>
      </c>
      <c r="D29" s="27">
        <f t="shared" si="0"/>
        <v>1.0487499999999998</v>
      </c>
      <c r="E29" s="27">
        <v>1.8785000000000001</v>
      </c>
      <c r="F29" s="27">
        <v>2.0249999999999999</v>
      </c>
      <c r="G29" s="27">
        <v>50542.720000000001</v>
      </c>
      <c r="H29" s="27">
        <v>71</v>
      </c>
      <c r="I29" s="27">
        <v>81</v>
      </c>
      <c r="J29" s="27">
        <v>81</v>
      </c>
      <c r="K29" s="27">
        <v>81</v>
      </c>
      <c r="L29" s="27">
        <v>1.4930000000000001</v>
      </c>
      <c r="M29" s="27">
        <v>1.4930000000000001</v>
      </c>
      <c r="N29" s="27">
        <v>1.4930000000000001</v>
      </c>
      <c r="O29" s="27">
        <v>15</v>
      </c>
      <c r="P29" s="27">
        <v>15</v>
      </c>
      <c r="Q29" s="27">
        <v>15</v>
      </c>
      <c r="R29" s="27">
        <v>-0.19819999999999999</v>
      </c>
      <c r="S29" s="27">
        <v>-0.19819999999999999</v>
      </c>
      <c r="T29" s="27">
        <v>-0.19819999999999999</v>
      </c>
      <c r="U29" s="27" t="s">
        <v>46</v>
      </c>
      <c r="V29" s="27">
        <v>28</v>
      </c>
      <c r="W29" s="85">
        <v>1.4859953853764374E-5</v>
      </c>
      <c r="X29" s="27">
        <v>3.6999999999999998E-2</v>
      </c>
      <c r="Y29" s="27">
        <v>3.13</v>
      </c>
      <c r="Z29" s="27">
        <v>3.64</v>
      </c>
      <c r="AA29" s="28">
        <v>4.3000000000000001E-10</v>
      </c>
      <c r="AB29" s="28">
        <v>5.3100000000000001E-2</v>
      </c>
      <c r="AC29" s="29">
        <f t="shared" si="2"/>
        <v>2283.3000000000002</v>
      </c>
      <c r="AD29">
        <f>AA25/AA30</f>
        <v>10666.666666666666</v>
      </c>
      <c r="AE29">
        <f>AA26/AA30</f>
        <v>8666.6666666666661</v>
      </c>
      <c r="AF29">
        <f>AA28/AA30</f>
        <v>206.66666666666666</v>
      </c>
      <c r="AG29">
        <f>AA28/AA29</f>
        <v>0.72093023255813959</v>
      </c>
      <c r="AH29">
        <f>AA27/AA29</f>
        <v>1.1860465116279069</v>
      </c>
      <c r="AI29" s="44">
        <f>AA31/AA32</f>
        <v>5.9090909090909092</v>
      </c>
      <c r="AJ29" s="44">
        <f>AA33/AA34</f>
        <v>335.29411764705884</v>
      </c>
      <c r="AS29" t="str">
        <f t="shared" si="3"/>
        <v>Yes</v>
      </c>
    </row>
    <row r="30" spans="1:45" x14ac:dyDescent="0.25">
      <c r="A30" s="26" t="s">
        <v>59</v>
      </c>
      <c r="B30" s="27">
        <v>3.2</v>
      </c>
      <c r="C30" s="27">
        <v>3.47</v>
      </c>
      <c r="D30" s="27">
        <f t="shared" si="0"/>
        <v>1.0843750000000001</v>
      </c>
      <c r="E30" s="27">
        <v>1.8785000000000001</v>
      </c>
      <c r="F30" s="27">
        <v>2.0249999999999999</v>
      </c>
      <c r="G30" s="27">
        <v>50542.720000000001</v>
      </c>
      <c r="H30" s="27">
        <v>71</v>
      </c>
      <c r="I30" s="27">
        <v>81</v>
      </c>
      <c r="J30" s="27">
        <v>81</v>
      </c>
      <c r="K30" s="27">
        <v>81</v>
      </c>
      <c r="L30" s="27">
        <v>1.4930000000000001</v>
      </c>
      <c r="M30" s="27">
        <v>1.4930000000000001</v>
      </c>
      <c r="N30" s="27">
        <v>1.4930000000000001</v>
      </c>
      <c r="O30" s="27">
        <v>15</v>
      </c>
      <c r="P30" s="27">
        <v>15</v>
      </c>
      <c r="Q30" s="27">
        <v>15</v>
      </c>
      <c r="R30" s="27">
        <v>-0.19819999999999999</v>
      </c>
      <c r="S30" s="27">
        <v>-0.19819999999999999</v>
      </c>
      <c r="T30" s="27">
        <v>-0.19819999999999999</v>
      </c>
      <c r="U30" s="27" t="s">
        <v>47</v>
      </c>
      <c r="V30" s="27">
        <v>16.04</v>
      </c>
      <c r="W30" s="85">
        <v>1.6328551327402565E-5</v>
      </c>
      <c r="X30" s="27">
        <v>1.0999999999999999E-2</v>
      </c>
      <c r="Y30" s="27">
        <v>3.25</v>
      </c>
      <c r="Z30" s="27">
        <v>3.8</v>
      </c>
      <c r="AA30" s="28">
        <v>1.5000000000000001E-12</v>
      </c>
      <c r="AB30" s="28">
        <v>0.187</v>
      </c>
      <c r="AC30" s="29">
        <f t="shared" si="2"/>
        <v>28.050000000000004</v>
      </c>
      <c r="AL30" s="44"/>
      <c r="AM30" s="44"/>
      <c r="AN30" s="44"/>
      <c r="AO30" s="44"/>
      <c r="AS30" t="str">
        <f t="shared" si="3"/>
        <v>Yes</v>
      </c>
    </row>
    <row r="31" spans="1:45" x14ac:dyDescent="0.25">
      <c r="A31" s="26" t="s">
        <v>59</v>
      </c>
      <c r="B31" s="27">
        <v>3.2</v>
      </c>
      <c r="C31" s="27">
        <v>3.47</v>
      </c>
      <c r="D31" s="27">
        <f t="shared" si="0"/>
        <v>1.0843750000000001</v>
      </c>
      <c r="E31" s="27">
        <v>1.8785000000000001</v>
      </c>
      <c r="F31" s="27">
        <v>2.0249999999999999</v>
      </c>
      <c r="G31" s="27">
        <v>50542.720000000001</v>
      </c>
      <c r="H31" s="27">
        <v>71</v>
      </c>
      <c r="I31" s="27">
        <v>81</v>
      </c>
      <c r="J31" s="27">
        <v>81</v>
      </c>
      <c r="K31" s="27">
        <v>81</v>
      </c>
      <c r="L31" s="27">
        <v>1.4930000000000001</v>
      </c>
      <c r="M31" s="27">
        <v>1.4930000000000001</v>
      </c>
      <c r="N31" s="27">
        <v>1.4930000000000001</v>
      </c>
      <c r="O31" s="27">
        <v>15</v>
      </c>
      <c r="P31" s="27">
        <v>15</v>
      </c>
      <c r="Q31" s="27">
        <v>15</v>
      </c>
      <c r="R31" s="27">
        <v>-0.19819999999999999</v>
      </c>
      <c r="S31" s="27">
        <v>-0.19819999999999999</v>
      </c>
      <c r="T31" s="27">
        <v>-0.19819999999999999</v>
      </c>
      <c r="U31" s="27" t="s">
        <v>48</v>
      </c>
      <c r="V31" s="27">
        <v>28.05</v>
      </c>
      <c r="W31" s="27">
        <v>8.597859657763983E-6</v>
      </c>
      <c r="X31" s="27">
        <v>8.6999999999999994E-2</v>
      </c>
      <c r="Y31" s="27">
        <v>3.59</v>
      </c>
      <c r="Z31" s="27">
        <v>3.9</v>
      </c>
      <c r="AA31" s="28">
        <v>3.9E-13</v>
      </c>
      <c r="AB31" s="28">
        <v>0.96199999999999997</v>
      </c>
      <c r="AC31" s="29">
        <f t="shared" si="2"/>
        <v>37.518000000000001</v>
      </c>
      <c r="AS31" t="str">
        <f t="shared" si="3"/>
        <v>Yes</v>
      </c>
    </row>
    <row r="32" spans="1:45" x14ac:dyDescent="0.25">
      <c r="A32" s="26" t="s">
        <v>59</v>
      </c>
      <c r="B32" s="27">
        <v>3.2</v>
      </c>
      <c r="C32" s="27">
        <v>3.4820000000000002</v>
      </c>
      <c r="D32" s="27">
        <f t="shared" si="0"/>
        <v>1.088125</v>
      </c>
      <c r="E32" s="27">
        <v>1.8785000000000001</v>
      </c>
      <c r="F32" s="27">
        <v>2.0249999999999999</v>
      </c>
      <c r="G32" s="27">
        <v>50542.720000000001</v>
      </c>
      <c r="H32" s="27">
        <v>71</v>
      </c>
      <c r="I32" s="27">
        <v>81</v>
      </c>
      <c r="J32" s="27">
        <v>81</v>
      </c>
      <c r="K32" s="27">
        <v>81</v>
      </c>
      <c r="L32" s="27">
        <v>1.4930000000000001</v>
      </c>
      <c r="M32" s="27">
        <v>1.4930000000000001</v>
      </c>
      <c r="N32" s="27">
        <v>1.4930000000000001</v>
      </c>
      <c r="O32" s="27">
        <v>15</v>
      </c>
      <c r="P32" s="27">
        <v>15</v>
      </c>
      <c r="Q32" s="27">
        <v>15</v>
      </c>
      <c r="R32" s="27">
        <v>-0.19819999999999999</v>
      </c>
      <c r="S32" s="27">
        <v>-0.19819999999999999</v>
      </c>
      <c r="T32" s="27">
        <v>-0.19819999999999999</v>
      </c>
      <c r="U32" s="27" t="s">
        <v>49</v>
      </c>
      <c r="V32" s="27">
        <v>30.07</v>
      </c>
      <c r="W32" s="27">
        <v>7.4674534117532306E-6</v>
      </c>
      <c r="X32" s="27">
        <v>9.9000000000000005E-2</v>
      </c>
      <c r="Y32" s="27">
        <v>3.72</v>
      </c>
      <c r="Z32" s="27">
        <v>4</v>
      </c>
      <c r="AA32" s="28">
        <v>6.5999999999999996E-14</v>
      </c>
      <c r="AB32" s="28">
        <v>2.02</v>
      </c>
      <c r="AC32" s="29">
        <f t="shared" si="2"/>
        <v>13.331999999999999</v>
      </c>
      <c r="AS32" t="str">
        <f t="shared" si="3"/>
        <v>Yes</v>
      </c>
    </row>
    <row r="33" spans="1:45" x14ac:dyDescent="0.25">
      <c r="A33" s="26" t="s">
        <v>59</v>
      </c>
      <c r="B33" s="27">
        <v>3.2</v>
      </c>
      <c r="C33" s="27">
        <v>3.56</v>
      </c>
      <c r="D33" s="27">
        <f t="shared" si="0"/>
        <v>1.1125</v>
      </c>
      <c r="E33" s="27">
        <v>1.8785000000000001</v>
      </c>
      <c r="F33" s="27">
        <v>2.0249999999999999</v>
      </c>
      <c r="G33" s="27">
        <v>50542.720000000001</v>
      </c>
      <c r="H33" s="27">
        <v>71</v>
      </c>
      <c r="I33" s="27">
        <v>81</v>
      </c>
      <c r="J33" s="27">
        <v>81</v>
      </c>
      <c r="K33" s="27">
        <v>81</v>
      </c>
      <c r="L33" s="27">
        <v>1.4930000000000001</v>
      </c>
      <c r="M33" s="27">
        <v>1.4930000000000001</v>
      </c>
      <c r="N33" s="27">
        <v>1.4930000000000001</v>
      </c>
      <c r="O33" s="27">
        <v>15</v>
      </c>
      <c r="P33" s="27">
        <v>15</v>
      </c>
      <c r="Q33" s="27">
        <v>15</v>
      </c>
      <c r="R33" s="27">
        <v>-0.19819999999999999</v>
      </c>
      <c r="S33" s="27">
        <v>-0.19819999999999999</v>
      </c>
      <c r="T33" s="27">
        <v>-0.19819999999999999</v>
      </c>
      <c r="U33" s="27" t="s">
        <v>50</v>
      </c>
      <c r="V33" s="27">
        <v>42.08</v>
      </c>
      <c r="W33" s="27">
        <v>4.9578486170417476E-6</v>
      </c>
      <c r="X33" s="27">
        <v>0.14199999999999999</v>
      </c>
      <c r="Y33" s="27">
        <v>4.03</v>
      </c>
      <c r="Z33" s="27">
        <v>4.5</v>
      </c>
      <c r="AA33" s="28">
        <v>5.7000000000000003E-15</v>
      </c>
      <c r="AB33" s="28">
        <v>8.57</v>
      </c>
      <c r="AC33" s="29">
        <f t="shared" si="2"/>
        <v>4.8849</v>
      </c>
      <c r="AS33" t="str">
        <f t="shared" si="3"/>
        <v>Yes</v>
      </c>
    </row>
    <row r="34" spans="1:45" x14ac:dyDescent="0.25">
      <c r="A34" s="26" t="s">
        <v>59</v>
      </c>
      <c r="B34" s="27">
        <v>3.2</v>
      </c>
      <c r="C34" s="27">
        <v>3.63</v>
      </c>
      <c r="D34" s="27">
        <f t="shared" si="0"/>
        <v>1.1343749999999999</v>
      </c>
      <c r="E34" s="27">
        <v>1.8785000000000001</v>
      </c>
      <c r="F34" s="27">
        <v>2.0249999999999999</v>
      </c>
      <c r="G34" s="27">
        <v>50542.720000000001</v>
      </c>
      <c r="H34" s="27">
        <v>71</v>
      </c>
      <c r="I34" s="27">
        <v>81</v>
      </c>
      <c r="J34" s="27">
        <v>81</v>
      </c>
      <c r="K34" s="27">
        <v>81</v>
      </c>
      <c r="L34" s="27">
        <v>1.4930000000000001</v>
      </c>
      <c r="M34" s="27">
        <v>1.4930000000000001</v>
      </c>
      <c r="N34" s="27">
        <v>1.4930000000000001</v>
      </c>
      <c r="O34" s="27">
        <v>15</v>
      </c>
      <c r="P34" s="27">
        <v>15</v>
      </c>
      <c r="Q34" s="27">
        <v>15</v>
      </c>
      <c r="R34" s="27">
        <v>-0.19819999999999999</v>
      </c>
      <c r="S34" s="27">
        <v>-0.19819999999999999</v>
      </c>
      <c r="T34" s="27">
        <v>-0.19819999999999999</v>
      </c>
      <c r="U34" s="27" t="s">
        <v>51</v>
      </c>
      <c r="V34" s="27">
        <v>44.1</v>
      </c>
      <c r="W34" s="27">
        <v>4.5187843755253608E-6</v>
      </c>
      <c r="X34" s="27">
        <v>0.152</v>
      </c>
      <c r="Y34" s="27">
        <v>4.16</v>
      </c>
      <c r="Z34" s="27">
        <v>4.3</v>
      </c>
      <c r="AA34" s="28">
        <v>1.6999999999999999E-17</v>
      </c>
      <c r="AB34" s="28">
        <v>16.600000000000001</v>
      </c>
      <c r="AC34" s="29">
        <f t="shared" si="2"/>
        <v>2.8219999999999999E-2</v>
      </c>
      <c r="AS34" t="str">
        <f t="shared" si="3"/>
        <v>Yes</v>
      </c>
    </row>
    <row r="35" spans="1:45" x14ac:dyDescent="0.25">
      <c r="A35" s="26" t="s">
        <v>59</v>
      </c>
      <c r="B35" s="27">
        <v>3.2</v>
      </c>
      <c r="C35" s="27"/>
      <c r="D35" s="27">
        <f t="shared" si="0"/>
        <v>0</v>
      </c>
      <c r="E35" s="27">
        <v>1.8785000000000001</v>
      </c>
      <c r="F35" s="27">
        <v>2.0249999999999999</v>
      </c>
      <c r="G35" s="27">
        <v>50542.720000000001</v>
      </c>
      <c r="H35" s="27">
        <v>71</v>
      </c>
      <c r="I35" s="27">
        <v>81</v>
      </c>
      <c r="J35" s="27">
        <v>81</v>
      </c>
      <c r="K35" s="27">
        <v>81</v>
      </c>
      <c r="L35" s="27">
        <v>1.4930000000000001</v>
      </c>
      <c r="M35" s="27">
        <v>1.4930000000000001</v>
      </c>
      <c r="N35" s="27">
        <v>1.4930000000000001</v>
      </c>
      <c r="O35" s="27">
        <v>15</v>
      </c>
      <c r="P35" s="27">
        <v>15</v>
      </c>
      <c r="Q35" s="27">
        <v>15</v>
      </c>
      <c r="R35" s="27">
        <v>-0.19819999999999999</v>
      </c>
      <c r="S35" s="27">
        <v>-0.19819999999999999</v>
      </c>
      <c r="T35" s="27">
        <v>-0.19819999999999999</v>
      </c>
      <c r="U35" s="27" t="s">
        <v>52</v>
      </c>
      <c r="V35" s="27">
        <v>58.12</v>
      </c>
      <c r="W35" s="27">
        <v>2.9135357642312415E-6</v>
      </c>
      <c r="X35" s="27">
        <v>0.2</v>
      </c>
      <c r="Y35" s="27">
        <v>4.5199999999999996</v>
      </c>
      <c r="Z35" s="27">
        <v>4.5</v>
      </c>
      <c r="AA35" s="28"/>
      <c r="AB35" s="28"/>
      <c r="AC35" s="30"/>
      <c r="AS35" t="str">
        <f t="shared" si="3"/>
        <v>Yes</v>
      </c>
    </row>
    <row r="36" spans="1:45" x14ac:dyDescent="0.25">
      <c r="A36" s="31" t="s">
        <v>60</v>
      </c>
      <c r="B36" s="32">
        <v>3.32</v>
      </c>
      <c r="C36" s="32">
        <v>3.36</v>
      </c>
      <c r="D36" s="79">
        <f t="shared" si="0"/>
        <v>1.0120481927710843</v>
      </c>
      <c r="E36" s="32">
        <v>1.96</v>
      </c>
      <c r="F36" s="32">
        <v>2.044</v>
      </c>
      <c r="G36" s="32">
        <v>58910.7</v>
      </c>
      <c r="H36" s="32">
        <v>72</v>
      </c>
      <c r="I36" s="32">
        <v>81</v>
      </c>
      <c r="J36" s="32">
        <v>81</v>
      </c>
      <c r="K36" s="32">
        <v>81</v>
      </c>
      <c r="L36" s="32">
        <v>1.4930000000000001</v>
      </c>
      <c r="M36" s="32">
        <v>1.4930000000000001</v>
      </c>
      <c r="N36" s="32">
        <v>1.4930000000000001</v>
      </c>
      <c r="O36" s="32">
        <v>15</v>
      </c>
      <c r="P36" s="32">
        <v>15</v>
      </c>
      <c r="Q36" s="32">
        <v>15</v>
      </c>
      <c r="R36" s="32">
        <v>-0.13420000000000001</v>
      </c>
      <c r="S36" s="32">
        <v>-0.13420000000000001</v>
      </c>
      <c r="T36" s="32">
        <v>-0.13420000000000001</v>
      </c>
      <c r="U36" s="32" t="s">
        <v>42</v>
      </c>
      <c r="V36" s="32">
        <v>4.0019999999999998</v>
      </c>
      <c r="W36" s="86">
        <v>1.213598928416634E-4</v>
      </c>
      <c r="X36" s="32">
        <v>-0.39</v>
      </c>
      <c r="Y36" s="32">
        <v>2.66</v>
      </c>
      <c r="Z36" s="32">
        <v>2.6</v>
      </c>
      <c r="AA36" s="33">
        <v>1.3399999999999999E-8</v>
      </c>
      <c r="AB36" s="33">
        <v>0.01</v>
      </c>
      <c r="AC36" s="34">
        <f t="shared" si="2"/>
        <v>13400</v>
      </c>
      <c r="AS36" t="str">
        <f t="shared" si="3"/>
        <v>Yes</v>
      </c>
    </row>
    <row r="37" spans="1:45" x14ac:dyDescent="0.25">
      <c r="A37" s="31" t="s">
        <v>60</v>
      </c>
      <c r="B37" s="32">
        <v>3.32</v>
      </c>
      <c r="C37" s="32"/>
      <c r="D37" s="79">
        <f t="shared" si="0"/>
        <v>0</v>
      </c>
      <c r="E37" s="32">
        <v>1.96</v>
      </c>
      <c r="F37" s="32">
        <v>2.044</v>
      </c>
      <c r="G37" s="32">
        <v>58910.7</v>
      </c>
      <c r="H37" s="32">
        <v>72</v>
      </c>
      <c r="I37" s="32">
        <v>81</v>
      </c>
      <c r="J37" s="32">
        <v>81</v>
      </c>
      <c r="K37" s="32">
        <v>81</v>
      </c>
      <c r="L37" s="32">
        <v>1.4930000000000001</v>
      </c>
      <c r="M37" s="32">
        <v>1.4930000000000001</v>
      </c>
      <c r="N37" s="32">
        <v>1.4930000000000001</v>
      </c>
      <c r="O37" s="32">
        <v>15</v>
      </c>
      <c r="P37" s="32">
        <v>15</v>
      </c>
      <c r="Q37" s="32">
        <v>15</v>
      </c>
      <c r="R37" s="32">
        <v>-0.13420000000000001</v>
      </c>
      <c r="S37" s="32">
        <v>-0.13420000000000001</v>
      </c>
      <c r="T37" s="32">
        <v>-0.13420000000000001</v>
      </c>
      <c r="U37" s="32" t="s">
        <v>43</v>
      </c>
      <c r="V37" s="32">
        <v>2.0099999999999998</v>
      </c>
      <c r="W37" s="86">
        <v>1.0828692705685033E-4</v>
      </c>
      <c r="X37" s="32">
        <v>-0.217</v>
      </c>
      <c r="Y37" s="32">
        <v>3.13</v>
      </c>
      <c r="Z37" s="32">
        <v>2.89</v>
      </c>
      <c r="AA37" s="33">
        <v>8.7000000000000001E-9</v>
      </c>
      <c r="AB37" s="33">
        <v>0.01</v>
      </c>
      <c r="AC37" s="34">
        <f t="shared" si="2"/>
        <v>8700</v>
      </c>
      <c r="AS37" t="str">
        <f t="shared" si="3"/>
        <v>Yes</v>
      </c>
    </row>
    <row r="38" spans="1:45" x14ac:dyDescent="0.25">
      <c r="A38" s="31" t="s">
        <v>60</v>
      </c>
      <c r="B38" s="32">
        <v>3.32</v>
      </c>
      <c r="C38" s="32"/>
      <c r="D38" s="79">
        <f t="shared" si="0"/>
        <v>0</v>
      </c>
      <c r="E38" s="32">
        <v>1.96</v>
      </c>
      <c r="F38" s="32">
        <v>2.044</v>
      </c>
      <c r="G38" s="32">
        <v>58910.7</v>
      </c>
      <c r="H38" s="32">
        <v>72</v>
      </c>
      <c r="I38" s="32">
        <v>81</v>
      </c>
      <c r="J38" s="32">
        <v>81</v>
      </c>
      <c r="K38" s="32">
        <v>81</v>
      </c>
      <c r="L38" s="32">
        <v>1.4930000000000001</v>
      </c>
      <c r="M38" s="32">
        <v>1.4930000000000001</v>
      </c>
      <c r="N38" s="32">
        <v>1.4930000000000001</v>
      </c>
      <c r="O38" s="32">
        <v>15</v>
      </c>
      <c r="P38" s="32">
        <v>15</v>
      </c>
      <c r="Q38" s="32">
        <v>15</v>
      </c>
      <c r="R38" s="32">
        <v>-0.13420000000000001</v>
      </c>
      <c r="S38" s="32">
        <v>-0.13420000000000001</v>
      </c>
      <c r="T38" s="32">
        <v>-0.13420000000000001</v>
      </c>
      <c r="U38" s="32" t="s">
        <v>44</v>
      </c>
      <c r="V38" s="32">
        <v>31.998999999999999</v>
      </c>
      <c r="W38" s="86">
        <v>1.5402755908922099E-5</v>
      </c>
      <c r="X38" s="32">
        <v>2.1999999999999999E-2</v>
      </c>
      <c r="Y38" s="32">
        <v>2.94</v>
      </c>
      <c r="Z38" s="32">
        <v>3.46</v>
      </c>
      <c r="AA38" s="33">
        <v>9.7700000000000004E-10</v>
      </c>
      <c r="AB38" s="33">
        <v>4.9299999999999997E-2</v>
      </c>
      <c r="AC38" s="34">
        <f t="shared" si="2"/>
        <v>4816.6099999999997</v>
      </c>
      <c r="AS38" t="str">
        <f t="shared" si="3"/>
        <v>Yes</v>
      </c>
    </row>
    <row r="39" spans="1:45" x14ac:dyDescent="0.25">
      <c r="A39" s="31" t="s">
        <v>60</v>
      </c>
      <c r="B39" s="32">
        <v>3.32</v>
      </c>
      <c r="C39" s="32">
        <v>3.4</v>
      </c>
      <c r="D39" s="79">
        <f t="shared" si="0"/>
        <v>1.0240963855421688</v>
      </c>
      <c r="E39" s="32">
        <v>1.96</v>
      </c>
      <c r="F39" s="32">
        <v>2.044</v>
      </c>
      <c r="G39" s="32">
        <v>58910.7</v>
      </c>
      <c r="H39" s="32">
        <v>72</v>
      </c>
      <c r="I39" s="32">
        <v>81</v>
      </c>
      <c r="J39" s="32">
        <v>81</v>
      </c>
      <c r="K39" s="32">
        <v>81</v>
      </c>
      <c r="L39" s="32">
        <v>1.4930000000000001</v>
      </c>
      <c r="M39" s="32">
        <v>1.4930000000000001</v>
      </c>
      <c r="N39" s="32">
        <v>1.4930000000000001</v>
      </c>
      <c r="O39" s="32">
        <v>15</v>
      </c>
      <c r="P39" s="32">
        <v>15</v>
      </c>
      <c r="Q39" s="32">
        <v>15</v>
      </c>
      <c r="R39" s="32">
        <v>-0.13420000000000001</v>
      </c>
      <c r="S39" s="32">
        <v>-0.13420000000000001</v>
      </c>
      <c r="T39" s="32">
        <v>-0.13420000000000001</v>
      </c>
      <c r="U39" s="32" t="s">
        <v>45</v>
      </c>
      <c r="V39" s="32">
        <v>44.01</v>
      </c>
      <c r="W39" s="86">
        <v>8.9625087063364713E-6</v>
      </c>
      <c r="X39" s="32">
        <v>0.22500000000000001</v>
      </c>
      <c r="Y39" s="32">
        <v>3.24</v>
      </c>
      <c r="Z39" s="32">
        <v>3.3</v>
      </c>
      <c r="AA39" s="33">
        <v>4.4400000000000002E-10</v>
      </c>
      <c r="AB39" s="33">
        <v>0.24099999999999999</v>
      </c>
      <c r="AC39" s="34">
        <f t="shared" si="2"/>
        <v>10700.4</v>
      </c>
    </row>
    <row r="40" spans="1:45" x14ac:dyDescent="0.25">
      <c r="A40" s="31" t="s">
        <v>60</v>
      </c>
      <c r="B40" s="32">
        <v>3.32</v>
      </c>
      <c r="C40" s="32"/>
      <c r="D40" s="79">
        <f t="shared" si="0"/>
        <v>0</v>
      </c>
      <c r="E40" s="32">
        <v>1.96</v>
      </c>
      <c r="F40" s="32">
        <v>2.044</v>
      </c>
      <c r="G40" s="32">
        <v>58910.7</v>
      </c>
      <c r="H40" s="32">
        <v>72</v>
      </c>
      <c r="I40" s="32">
        <v>81</v>
      </c>
      <c r="J40" s="32">
        <v>81</v>
      </c>
      <c r="K40" s="32">
        <v>81</v>
      </c>
      <c r="L40" s="32">
        <v>1.4930000000000001</v>
      </c>
      <c r="M40" s="32">
        <v>1.4930000000000001</v>
      </c>
      <c r="N40" s="32">
        <v>1.4930000000000001</v>
      </c>
      <c r="O40" s="32">
        <v>15</v>
      </c>
      <c r="P40" s="32">
        <v>15</v>
      </c>
      <c r="Q40" s="32">
        <v>15</v>
      </c>
      <c r="R40" s="32">
        <v>-0.13420000000000001</v>
      </c>
      <c r="S40" s="32">
        <v>-0.13420000000000001</v>
      </c>
      <c r="T40" s="32">
        <v>-0.13420000000000001</v>
      </c>
      <c r="U40" s="32" t="s">
        <v>46</v>
      </c>
      <c r="V40" s="32">
        <v>28</v>
      </c>
      <c r="W40" s="86">
        <v>1.4859953853764374E-5</v>
      </c>
      <c r="X40" s="32">
        <v>3.6999999999999998E-2</v>
      </c>
      <c r="Y40" s="32">
        <v>3.13</v>
      </c>
      <c r="Z40" s="32">
        <v>3.64</v>
      </c>
      <c r="AA40" s="33">
        <v>2.5000000000000002E-10</v>
      </c>
      <c r="AB40" s="33">
        <v>4.5568999999999998E-2</v>
      </c>
      <c r="AC40" s="34">
        <f t="shared" si="2"/>
        <v>1139.2250000000001</v>
      </c>
      <c r="AD40">
        <f>AA36/AA41</f>
        <v>3101.8518518518517</v>
      </c>
      <c r="AE40">
        <f>AA37/AA41</f>
        <v>2013.8888888888889</v>
      </c>
      <c r="AF40">
        <f>AA39/AA41</f>
        <v>102.77777777777777</v>
      </c>
      <c r="AG40">
        <f>AA39/AA40</f>
        <v>1.776</v>
      </c>
      <c r="AH40">
        <f>AA38/AA40</f>
        <v>3.9079999999999999</v>
      </c>
      <c r="AI40" s="44">
        <f>AA42/AA43</f>
        <v>5</v>
      </c>
      <c r="AJ40" s="44">
        <f>AA44/AA45</f>
        <v>200</v>
      </c>
    </row>
    <row r="41" spans="1:45" x14ac:dyDescent="0.25">
      <c r="A41" s="31" t="s">
        <v>60</v>
      </c>
      <c r="B41" s="32">
        <v>3.32</v>
      </c>
      <c r="C41" s="32"/>
      <c r="D41" s="79">
        <f t="shared" si="0"/>
        <v>0</v>
      </c>
      <c r="E41" s="32">
        <v>1.96</v>
      </c>
      <c r="F41" s="32">
        <v>2.044</v>
      </c>
      <c r="G41" s="32">
        <v>58910.7</v>
      </c>
      <c r="H41" s="32">
        <v>72</v>
      </c>
      <c r="I41" s="32">
        <v>81</v>
      </c>
      <c r="J41" s="32">
        <v>81</v>
      </c>
      <c r="K41" s="32">
        <v>81</v>
      </c>
      <c r="L41" s="32">
        <v>1.4930000000000001</v>
      </c>
      <c r="M41" s="32">
        <v>1.4930000000000001</v>
      </c>
      <c r="N41" s="32">
        <v>1.4930000000000001</v>
      </c>
      <c r="O41" s="32">
        <v>15</v>
      </c>
      <c r="P41" s="32">
        <v>15</v>
      </c>
      <c r="Q41" s="32">
        <v>15</v>
      </c>
      <c r="R41" s="32">
        <v>-0.13420000000000001</v>
      </c>
      <c r="S41" s="32">
        <v>-0.13420000000000001</v>
      </c>
      <c r="T41" s="32">
        <v>-0.13420000000000001</v>
      </c>
      <c r="U41" s="32" t="s">
        <v>47</v>
      </c>
      <c r="V41" s="32">
        <v>16.04</v>
      </c>
      <c r="W41" s="86">
        <v>1.6328551327402565E-5</v>
      </c>
      <c r="X41" s="32">
        <v>1.0999999999999999E-2</v>
      </c>
      <c r="Y41" s="32">
        <v>3.25</v>
      </c>
      <c r="Z41" s="32">
        <v>3.8</v>
      </c>
      <c r="AA41" s="33">
        <v>4.3200000000000002E-12</v>
      </c>
      <c r="AB41" s="33">
        <v>0.14099999999999999</v>
      </c>
      <c r="AC41" s="34">
        <f t="shared" si="2"/>
        <v>60.911999999999999</v>
      </c>
      <c r="AL41" s="44"/>
      <c r="AM41" s="44"/>
      <c r="AN41" s="44"/>
      <c r="AO41" s="44"/>
    </row>
    <row r="42" spans="1:45" x14ac:dyDescent="0.25">
      <c r="A42" s="31" t="s">
        <v>60</v>
      </c>
      <c r="B42" s="32">
        <v>3.32</v>
      </c>
      <c r="C42" s="32">
        <v>3.5</v>
      </c>
      <c r="D42" s="79">
        <f t="shared" si="0"/>
        <v>1.0542168674698795</v>
      </c>
      <c r="E42" s="32">
        <v>1.96</v>
      </c>
      <c r="F42" s="32">
        <v>2.044</v>
      </c>
      <c r="G42" s="32">
        <v>58910.7</v>
      </c>
      <c r="H42" s="32">
        <v>72</v>
      </c>
      <c r="I42" s="32">
        <v>81</v>
      </c>
      <c r="J42" s="32">
        <v>81</v>
      </c>
      <c r="K42" s="32">
        <v>81</v>
      </c>
      <c r="L42" s="32">
        <v>1.4930000000000001</v>
      </c>
      <c r="M42" s="32">
        <v>1.4930000000000001</v>
      </c>
      <c r="N42" s="32">
        <v>1.4930000000000001</v>
      </c>
      <c r="O42" s="32">
        <v>15</v>
      </c>
      <c r="P42" s="32">
        <v>15</v>
      </c>
      <c r="Q42" s="32">
        <v>15</v>
      </c>
      <c r="R42" s="32">
        <v>-0.13420000000000001</v>
      </c>
      <c r="S42" s="32">
        <v>-0.13420000000000001</v>
      </c>
      <c r="T42" s="32">
        <v>-0.13420000000000001</v>
      </c>
      <c r="U42" s="32" t="s">
        <v>48</v>
      </c>
      <c r="V42" s="32">
        <v>28.05</v>
      </c>
      <c r="W42" s="32">
        <v>8.597859657763983E-6</v>
      </c>
      <c r="X42" s="32">
        <v>8.6999999999999994E-2</v>
      </c>
      <c r="Y42" s="32">
        <v>3.59</v>
      </c>
      <c r="Z42" s="32">
        <v>3.9</v>
      </c>
      <c r="AA42" s="33">
        <v>1.9999999999999999E-11</v>
      </c>
      <c r="AB42" s="33"/>
      <c r="AC42" s="35"/>
    </row>
    <row r="43" spans="1:45" x14ac:dyDescent="0.25">
      <c r="A43" s="31" t="s">
        <v>60</v>
      </c>
      <c r="B43" s="32">
        <v>3.32</v>
      </c>
      <c r="C43" s="32">
        <v>3.52</v>
      </c>
      <c r="D43" s="79">
        <f t="shared" si="0"/>
        <v>1.0602409638554218</v>
      </c>
      <c r="E43" s="32">
        <v>1.96</v>
      </c>
      <c r="F43" s="32">
        <v>2.044</v>
      </c>
      <c r="G43" s="32">
        <v>58910.7</v>
      </c>
      <c r="H43" s="32">
        <v>72</v>
      </c>
      <c r="I43" s="32">
        <v>81</v>
      </c>
      <c r="J43" s="32">
        <v>81</v>
      </c>
      <c r="K43" s="32">
        <v>81</v>
      </c>
      <c r="L43" s="32">
        <v>1.4930000000000001</v>
      </c>
      <c r="M43" s="32">
        <v>1.4930000000000001</v>
      </c>
      <c r="N43" s="32">
        <v>1.4930000000000001</v>
      </c>
      <c r="O43" s="32">
        <v>15</v>
      </c>
      <c r="P43" s="32">
        <v>15</v>
      </c>
      <c r="Q43" s="32">
        <v>15</v>
      </c>
      <c r="R43" s="32">
        <v>-0.13420000000000001</v>
      </c>
      <c r="S43" s="32">
        <v>-0.13420000000000001</v>
      </c>
      <c r="T43" s="32">
        <v>-0.13420000000000001</v>
      </c>
      <c r="U43" s="32" t="s">
        <v>49</v>
      </c>
      <c r="V43" s="32">
        <v>30.07</v>
      </c>
      <c r="W43" s="32">
        <v>7.4674534117532306E-6</v>
      </c>
      <c r="X43" s="32">
        <v>9.9000000000000005E-2</v>
      </c>
      <c r="Y43" s="32">
        <v>3.72</v>
      </c>
      <c r="Z43" s="32">
        <v>4</v>
      </c>
      <c r="AA43" s="33">
        <v>3.9999999999999999E-12</v>
      </c>
      <c r="AB43" s="33"/>
      <c r="AC43" s="35"/>
    </row>
    <row r="44" spans="1:45" x14ac:dyDescent="0.25">
      <c r="A44" s="31" t="s">
        <v>60</v>
      </c>
      <c r="B44" s="32">
        <v>3.32</v>
      </c>
      <c r="C44" s="32">
        <v>3.65</v>
      </c>
      <c r="D44" s="79">
        <f t="shared" si="0"/>
        <v>1.0993975903614459</v>
      </c>
      <c r="E44" s="32">
        <v>1.96</v>
      </c>
      <c r="F44" s="32">
        <v>2.044</v>
      </c>
      <c r="G44" s="32">
        <v>58910.7</v>
      </c>
      <c r="H44" s="32">
        <v>72</v>
      </c>
      <c r="I44" s="32">
        <v>81</v>
      </c>
      <c r="J44" s="32">
        <v>81</v>
      </c>
      <c r="K44" s="32">
        <v>81</v>
      </c>
      <c r="L44" s="32">
        <v>1.4930000000000001</v>
      </c>
      <c r="M44" s="32">
        <v>1.4930000000000001</v>
      </c>
      <c r="N44" s="32">
        <v>1.4930000000000001</v>
      </c>
      <c r="O44" s="32">
        <v>15</v>
      </c>
      <c r="P44" s="32">
        <v>15</v>
      </c>
      <c r="Q44" s="32">
        <v>15</v>
      </c>
      <c r="R44" s="32">
        <v>-0.13420000000000001</v>
      </c>
      <c r="S44" s="32">
        <v>-0.13420000000000001</v>
      </c>
      <c r="T44" s="32">
        <v>-0.13420000000000001</v>
      </c>
      <c r="U44" s="32" t="s">
        <v>50</v>
      </c>
      <c r="V44" s="32">
        <v>42.08</v>
      </c>
      <c r="W44" s="32">
        <v>4.9578486170417476E-6</v>
      </c>
      <c r="X44" s="32">
        <v>0.14199999999999999</v>
      </c>
      <c r="Y44" s="32">
        <v>4.03</v>
      </c>
      <c r="Z44" s="32">
        <v>4.5</v>
      </c>
      <c r="AA44" s="33">
        <v>2.9999999999999998E-13</v>
      </c>
      <c r="AB44" s="33"/>
      <c r="AC44" s="35"/>
    </row>
    <row r="45" spans="1:45" x14ac:dyDescent="0.25">
      <c r="A45" s="31" t="s">
        <v>60</v>
      </c>
      <c r="B45" s="32">
        <v>3.32</v>
      </c>
      <c r="C45" s="32">
        <v>3.7</v>
      </c>
      <c r="D45" s="79">
        <f t="shared" si="0"/>
        <v>1.1144578313253013</v>
      </c>
      <c r="E45" s="32">
        <v>1.96</v>
      </c>
      <c r="F45" s="32">
        <v>2.044</v>
      </c>
      <c r="G45" s="32">
        <v>58910.7</v>
      </c>
      <c r="H45" s="32">
        <v>72</v>
      </c>
      <c r="I45" s="32">
        <v>81</v>
      </c>
      <c r="J45" s="32">
        <v>81</v>
      </c>
      <c r="K45" s="32">
        <v>81</v>
      </c>
      <c r="L45" s="32">
        <v>1.4930000000000001</v>
      </c>
      <c r="M45" s="32">
        <v>1.4930000000000001</v>
      </c>
      <c r="N45" s="32">
        <v>1.4930000000000001</v>
      </c>
      <c r="O45" s="32">
        <v>15</v>
      </c>
      <c r="P45" s="32">
        <v>15</v>
      </c>
      <c r="Q45" s="32">
        <v>15</v>
      </c>
      <c r="R45" s="32">
        <v>-0.13420000000000001</v>
      </c>
      <c r="S45" s="32">
        <v>-0.13420000000000001</v>
      </c>
      <c r="T45" s="32">
        <v>-0.13420000000000001</v>
      </c>
      <c r="U45" s="32" t="s">
        <v>51</v>
      </c>
      <c r="V45" s="32">
        <v>44.1</v>
      </c>
      <c r="W45" s="32">
        <v>4.5187843755253608E-6</v>
      </c>
      <c r="X45" s="32">
        <v>0.152</v>
      </c>
      <c r="Y45" s="32">
        <v>4.16</v>
      </c>
      <c r="Z45" s="32">
        <v>4.3</v>
      </c>
      <c r="AA45" s="33">
        <v>1.4999999999999999E-15</v>
      </c>
      <c r="AB45" s="33"/>
      <c r="AC45" s="35"/>
    </row>
    <row r="46" spans="1:45" x14ac:dyDescent="0.25">
      <c r="A46" s="31" t="s">
        <v>60</v>
      </c>
      <c r="B46" s="32">
        <v>3.32</v>
      </c>
      <c r="C46" s="32">
        <v>3.7</v>
      </c>
      <c r="D46" s="79">
        <f t="shared" si="0"/>
        <v>1.1144578313253013</v>
      </c>
      <c r="E46" s="32">
        <v>1.96</v>
      </c>
      <c r="F46" s="32">
        <v>2.044</v>
      </c>
      <c r="G46" s="32">
        <v>58910.7</v>
      </c>
      <c r="H46" s="32">
        <v>72</v>
      </c>
      <c r="I46" s="32">
        <v>81</v>
      </c>
      <c r="J46" s="32">
        <v>81</v>
      </c>
      <c r="K46" s="32">
        <v>81</v>
      </c>
      <c r="L46" s="32">
        <v>1.4930000000000001</v>
      </c>
      <c r="M46" s="32">
        <v>1.4930000000000001</v>
      </c>
      <c r="N46" s="32">
        <v>1.4930000000000001</v>
      </c>
      <c r="O46" s="32">
        <v>15</v>
      </c>
      <c r="P46" s="32">
        <v>15</v>
      </c>
      <c r="Q46" s="32">
        <v>15</v>
      </c>
      <c r="R46" s="32">
        <v>-0.13420000000000001</v>
      </c>
      <c r="S46" s="32">
        <v>-0.13420000000000001</v>
      </c>
      <c r="T46" s="32">
        <v>-0.13420000000000001</v>
      </c>
      <c r="U46" s="32" t="s">
        <v>52</v>
      </c>
      <c r="V46" s="32">
        <v>58.12</v>
      </c>
      <c r="W46" s="32">
        <v>2.9135357642312415E-6</v>
      </c>
      <c r="X46" s="32">
        <v>0.2</v>
      </c>
      <c r="Y46" s="32">
        <v>4.5199999999999996</v>
      </c>
      <c r="Z46" s="32">
        <v>4.5</v>
      </c>
      <c r="AA46" s="33">
        <v>5.5999999999999998E-17</v>
      </c>
      <c r="AB46" s="33"/>
      <c r="AC46" s="35"/>
    </row>
    <row r="47" spans="1:45" x14ac:dyDescent="0.25">
      <c r="A47" s="26" t="s">
        <v>61</v>
      </c>
      <c r="B47" s="27">
        <v>2.88</v>
      </c>
      <c r="C47" s="27">
        <v>2.88</v>
      </c>
      <c r="D47" s="27">
        <f t="shared" si="0"/>
        <v>1</v>
      </c>
      <c r="E47" s="27">
        <v>1.73</v>
      </c>
      <c r="F47" s="27">
        <v>1.7490000000000001</v>
      </c>
      <c r="G47" s="27">
        <v>56400.3</v>
      </c>
      <c r="H47" s="27">
        <v>41</v>
      </c>
      <c r="I47" s="27">
        <v>81</v>
      </c>
      <c r="J47" s="27">
        <v>81</v>
      </c>
      <c r="K47" s="27">
        <v>81</v>
      </c>
      <c r="L47" s="27">
        <v>1.4930000000000001</v>
      </c>
      <c r="M47" s="27">
        <v>1.4930000000000001</v>
      </c>
      <c r="N47" s="27">
        <v>1.4930000000000001</v>
      </c>
      <c r="O47" s="27">
        <v>15</v>
      </c>
      <c r="P47" s="27">
        <v>15</v>
      </c>
      <c r="Q47" s="27">
        <v>15</v>
      </c>
      <c r="R47" s="27">
        <v>-0.12659999999999999</v>
      </c>
      <c r="S47" s="27">
        <v>-0.12659999999999999</v>
      </c>
      <c r="T47" s="27">
        <v>-0.12659999999999999</v>
      </c>
      <c r="U47" s="27" t="s">
        <v>42</v>
      </c>
      <c r="V47" s="27">
        <v>4.0019999999999998</v>
      </c>
      <c r="W47" s="85">
        <v>1.213598928416634E-4</v>
      </c>
      <c r="X47" s="27">
        <v>-0.39</v>
      </c>
      <c r="Y47" s="27">
        <v>2.66</v>
      </c>
      <c r="Z47" s="27">
        <v>2.6</v>
      </c>
      <c r="AA47" s="28">
        <v>6.4000000000000002E-9</v>
      </c>
      <c r="AB47" s="28">
        <v>0.01</v>
      </c>
      <c r="AC47" s="29">
        <f t="shared" ref="AC47:AC53" si="4">AA47*10000*(AB47)*10000000000</f>
        <v>6400</v>
      </c>
    </row>
    <row r="48" spans="1:45" x14ac:dyDescent="0.25">
      <c r="A48" s="26" t="s">
        <v>61</v>
      </c>
      <c r="B48" s="27">
        <v>2.88</v>
      </c>
      <c r="C48" s="27">
        <v>2.9</v>
      </c>
      <c r="D48" s="27">
        <f t="shared" si="0"/>
        <v>1.0069444444444444</v>
      </c>
      <c r="E48" s="27">
        <v>1.73</v>
      </c>
      <c r="F48" s="27">
        <v>1.7490000000000001</v>
      </c>
      <c r="G48" s="27">
        <v>56400.3</v>
      </c>
      <c r="H48" s="27">
        <v>41</v>
      </c>
      <c r="I48" s="27">
        <v>81</v>
      </c>
      <c r="J48" s="27">
        <v>81</v>
      </c>
      <c r="K48" s="27">
        <v>81</v>
      </c>
      <c r="L48" s="27">
        <v>1.4930000000000001</v>
      </c>
      <c r="M48" s="27">
        <v>1.4930000000000001</v>
      </c>
      <c r="N48" s="27">
        <v>1.4930000000000001</v>
      </c>
      <c r="O48" s="27">
        <v>15</v>
      </c>
      <c r="P48" s="27">
        <v>15</v>
      </c>
      <c r="Q48" s="27">
        <v>15</v>
      </c>
      <c r="R48" s="27">
        <v>-0.12659999999999999</v>
      </c>
      <c r="S48" s="27">
        <v>-0.12659999999999999</v>
      </c>
      <c r="T48" s="27">
        <v>-0.12659999999999999</v>
      </c>
      <c r="U48" s="27" t="s">
        <v>43</v>
      </c>
      <c r="V48" s="27">
        <v>2.0099999999999998</v>
      </c>
      <c r="W48" s="85">
        <v>1.0828692705685033E-4</v>
      </c>
      <c r="X48" s="27">
        <v>-0.217</v>
      </c>
      <c r="Y48" s="27">
        <v>3.13</v>
      </c>
      <c r="Z48" s="27">
        <v>2.89</v>
      </c>
      <c r="AA48" s="28">
        <v>9.4000000000000006E-10</v>
      </c>
      <c r="AB48" s="28">
        <v>0.01</v>
      </c>
      <c r="AC48" s="29">
        <f t="shared" si="4"/>
        <v>940</v>
      </c>
    </row>
    <row r="49" spans="1:41" x14ac:dyDescent="0.25">
      <c r="A49" s="26" t="s">
        <v>61</v>
      </c>
      <c r="B49" s="27">
        <v>2.88</v>
      </c>
      <c r="C49" s="27">
        <v>2.96</v>
      </c>
      <c r="D49" s="27">
        <f t="shared" si="0"/>
        <v>1.0277777777777779</v>
      </c>
      <c r="E49" s="27">
        <v>1.73</v>
      </c>
      <c r="F49" s="27">
        <v>1.7490000000000001</v>
      </c>
      <c r="G49" s="27">
        <v>56400.3</v>
      </c>
      <c r="H49" s="27">
        <v>41</v>
      </c>
      <c r="I49" s="27">
        <v>81</v>
      </c>
      <c r="J49" s="27">
        <v>81</v>
      </c>
      <c r="K49" s="27">
        <v>81</v>
      </c>
      <c r="L49" s="27">
        <v>1.4930000000000001</v>
      </c>
      <c r="M49" s="27">
        <v>1.4930000000000001</v>
      </c>
      <c r="N49" s="27">
        <v>1.4930000000000001</v>
      </c>
      <c r="O49" s="27">
        <v>15</v>
      </c>
      <c r="P49" s="27">
        <v>15</v>
      </c>
      <c r="Q49" s="27">
        <v>15</v>
      </c>
      <c r="R49" s="27">
        <v>-0.12659999999999999</v>
      </c>
      <c r="S49" s="27">
        <v>-0.12659999999999999</v>
      </c>
      <c r="T49" s="27">
        <v>-0.12659999999999999</v>
      </c>
      <c r="U49" s="27" t="s">
        <v>44</v>
      </c>
      <c r="V49" s="27">
        <v>31.998999999999999</v>
      </c>
      <c r="W49" s="85">
        <v>1.5402755908922099E-5</v>
      </c>
      <c r="X49" s="27">
        <v>2.1999999999999999E-2</v>
      </c>
      <c r="Y49" s="27">
        <v>2.94</v>
      </c>
      <c r="Z49" s="27">
        <v>3.46</v>
      </c>
      <c r="AA49" s="28">
        <v>2.11E-11</v>
      </c>
      <c r="AB49" s="28">
        <v>7.17E-2</v>
      </c>
      <c r="AC49" s="29">
        <f t="shared" si="4"/>
        <v>151.28700000000001</v>
      </c>
    </row>
    <row r="50" spans="1:41" x14ac:dyDescent="0.25">
      <c r="A50" s="26" t="s">
        <v>61</v>
      </c>
      <c r="B50" s="27">
        <v>2.88</v>
      </c>
      <c r="C50" s="27">
        <v>2.93</v>
      </c>
      <c r="D50" s="27">
        <f t="shared" si="0"/>
        <v>1.0173611111111112</v>
      </c>
      <c r="E50" s="27">
        <v>1.73</v>
      </c>
      <c r="F50" s="27">
        <v>1.7490000000000001</v>
      </c>
      <c r="G50" s="27">
        <v>56400.3</v>
      </c>
      <c r="H50" s="27">
        <v>41</v>
      </c>
      <c r="I50" s="27">
        <v>81</v>
      </c>
      <c r="J50" s="27">
        <v>81</v>
      </c>
      <c r="K50" s="27">
        <v>81</v>
      </c>
      <c r="L50" s="27">
        <v>1.4930000000000001</v>
      </c>
      <c r="M50" s="27">
        <v>1.4930000000000001</v>
      </c>
      <c r="N50" s="27">
        <v>1.4930000000000001</v>
      </c>
      <c r="O50" s="27">
        <v>15</v>
      </c>
      <c r="P50" s="27">
        <v>15</v>
      </c>
      <c r="Q50" s="27">
        <v>15</v>
      </c>
      <c r="R50" s="27">
        <v>-0.12659999999999999</v>
      </c>
      <c r="S50" s="27">
        <v>-0.12659999999999999</v>
      </c>
      <c r="T50" s="27">
        <v>-0.12659999999999999</v>
      </c>
      <c r="U50" s="27" t="s">
        <v>45</v>
      </c>
      <c r="V50" s="27">
        <v>44.01</v>
      </c>
      <c r="W50" s="85">
        <v>8.9625087063364713E-6</v>
      </c>
      <c r="X50" s="27">
        <v>0.22500000000000001</v>
      </c>
      <c r="Y50" s="27">
        <v>3.24</v>
      </c>
      <c r="Z50" s="27">
        <v>3.3</v>
      </c>
      <c r="AA50" s="28">
        <v>3.12E-11</v>
      </c>
      <c r="AB50" s="28">
        <v>0.49099999999999999</v>
      </c>
      <c r="AC50" s="29">
        <f t="shared" si="4"/>
        <v>1531.9199999999998</v>
      </c>
    </row>
    <row r="51" spans="1:41" x14ac:dyDescent="0.25">
      <c r="A51" s="26" t="s">
        <v>61</v>
      </c>
      <c r="B51" s="27">
        <v>2.88</v>
      </c>
      <c r="C51" s="27">
        <v>3.02</v>
      </c>
      <c r="D51" s="27">
        <f t="shared" si="0"/>
        <v>1.0486111111111112</v>
      </c>
      <c r="E51" s="27">
        <v>1.73</v>
      </c>
      <c r="F51" s="27">
        <v>1.7490000000000001</v>
      </c>
      <c r="G51" s="27">
        <v>56400.3</v>
      </c>
      <c r="H51" s="27">
        <v>41</v>
      </c>
      <c r="I51" s="27">
        <v>81</v>
      </c>
      <c r="J51" s="27">
        <v>81</v>
      </c>
      <c r="K51" s="27">
        <v>81</v>
      </c>
      <c r="L51" s="27">
        <v>1.4930000000000001</v>
      </c>
      <c r="M51" s="27">
        <v>1.4930000000000001</v>
      </c>
      <c r="N51" s="27">
        <v>1.4930000000000001</v>
      </c>
      <c r="O51" s="27">
        <v>15</v>
      </c>
      <c r="P51" s="27">
        <v>15</v>
      </c>
      <c r="Q51" s="27">
        <v>15</v>
      </c>
      <c r="R51" s="27">
        <v>-0.12659999999999999</v>
      </c>
      <c r="S51" s="27">
        <v>-0.12659999999999999</v>
      </c>
      <c r="T51" s="27">
        <v>-0.12659999999999999</v>
      </c>
      <c r="U51" s="27" t="s">
        <v>46</v>
      </c>
      <c r="V51" s="27">
        <v>28</v>
      </c>
      <c r="W51" s="85">
        <v>1.4859953853764374E-5</v>
      </c>
      <c r="X51" s="27">
        <v>3.6999999999999998E-2</v>
      </c>
      <c r="Y51" s="27">
        <v>3.13</v>
      </c>
      <c r="Z51" s="27">
        <v>3.64</v>
      </c>
      <c r="AA51" s="28">
        <v>3.2E-13</v>
      </c>
      <c r="AB51" s="28">
        <v>4.4514000000000003E-3</v>
      </c>
      <c r="AC51" s="29">
        <f t="shared" si="4"/>
        <v>0.14244480000000001</v>
      </c>
      <c r="AD51">
        <f>AA47/AA52</f>
        <v>80000000</v>
      </c>
      <c r="AE51">
        <f>AA48/AA52</f>
        <v>11750000</v>
      </c>
      <c r="AF51">
        <f>AA50/AA52</f>
        <v>389999.99999999994</v>
      </c>
      <c r="AG51">
        <f>AA50/AA51</f>
        <v>97.5</v>
      </c>
      <c r="AH51">
        <f>AA49/AA51</f>
        <v>65.9375</v>
      </c>
      <c r="AI51" s="44">
        <f>AA53/AA54</f>
        <v>6</v>
      </c>
      <c r="AJ51" s="44">
        <f>AA55/AA56</f>
        <v>1666.6666666666665</v>
      </c>
    </row>
    <row r="52" spans="1:41" x14ac:dyDescent="0.25">
      <c r="A52" s="26" t="s">
        <v>61</v>
      </c>
      <c r="B52" s="27">
        <v>2.88</v>
      </c>
      <c r="C52" s="27">
        <v>3.2</v>
      </c>
      <c r="D52" s="27">
        <f t="shared" si="0"/>
        <v>1.1111111111111112</v>
      </c>
      <c r="E52" s="27">
        <v>1.73</v>
      </c>
      <c r="F52" s="27">
        <v>1.7490000000000001</v>
      </c>
      <c r="G52" s="27">
        <v>56400.3</v>
      </c>
      <c r="H52" s="27">
        <v>41</v>
      </c>
      <c r="I52" s="27">
        <v>81</v>
      </c>
      <c r="J52" s="27">
        <v>81</v>
      </c>
      <c r="K52" s="27">
        <v>81</v>
      </c>
      <c r="L52" s="27">
        <v>1.4930000000000001</v>
      </c>
      <c r="M52" s="27">
        <v>1.4930000000000001</v>
      </c>
      <c r="N52" s="27">
        <v>1.4930000000000001</v>
      </c>
      <c r="O52" s="27">
        <v>15</v>
      </c>
      <c r="P52" s="27">
        <v>15</v>
      </c>
      <c r="Q52" s="27">
        <v>15</v>
      </c>
      <c r="R52" s="27">
        <v>-0.12659999999999999</v>
      </c>
      <c r="S52" s="27">
        <v>-0.12659999999999999</v>
      </c>
      <c r="T52" s="27">
        <v>-0.12659999999999999</v>
      </c>
      <c r="U52" s="27" t="s">
        <v>47</v>
      </c>
      <c r="V52" s="27">
        <v>16.04</v>
      </c>
      <c r="W52" s="85">
        <v>1.6328551327402565E-5</v>
      </c>
      <c r="X52" s="27">
        <v>1.0999999999999999E-2</v>
      </c>
      <c r="Y52" s="27">
        <v>3.25</v>
      </c>
      <c r="Z52" s="27">
        <v>3.8</v>
      </c>
      <c r="AA52" s="28">
        <v>8.0000000000000006E-17</v>
      </c>
      <c r="AB52" s="28">
        <v>0.28899999999999998</v>
      </c>
      <c r="AC52" s="29">
        <f t="shared" si="4"/>
        <v>2.3120000000000003E-3</v>
      </c>
      <c r="AL52" s="44"/>
      <c r="AM52" s="44"/>
      <c r="AN52" s="44"/>
      <c r="AO52" s="44"/>
    </row>
    <row r="53" spans="1:41" x14ac:dyDescent="0.25">
      <c r="A53" s="26" t="s">
        <v>61</v>
      </c>
      <c r="B53" s="27">
        <v>2.88</v>
      </c>
      <c r="C53" s="27">
        <v>3.17</v>
      </c>
      <c r="D53" s="27">
        <f t="shared" si="0"/>
        <v>1.1006944444444444</v>
      </c>
      <c r="E53" s="27">
        <v>1.73</v>
      </c>
      <c r="F53" s="27">
        <v>1.7490000000000001</v>
      </c>
      <c r="G53" s="27">
        <v>56400.3</v>
      </c>
      <c r="H53" s="27">
        <v>41</v>
      </c>
      <c r="I53" s="27">
        <v>81</v>
      </c>
      <c r="J53" s="27">
        <v>81</v>
      </c>
      <c r="K53" s="27">
        <v>81</v>
      </c>
      <c r="L53" s="27">
        <v>1.4930000000000001</v>
      </c>
      <c r="M53" s="27">
        <v>1.4930000000000001</v>
      </c>
      <c r="N53" s="27">
        <v>1.4930000000000001</v>
      </c>
      <c r="O53" s="27">
        <v>15</v>
      </c>
      <c r="P53" s="27">
        <v>15</v>
      </c>
      <c r="Q53" s="27">
        <v>15</v>
      </c>
      <c r="R53" s="27">
        <v>-0.12659999999999999</v>
      </c>
      <c r="S53" s="27">
        <v>-0.12659999999999999</v>
      </c>
      <c r="T53" s="27">
        <v>-0.12659999999999999</v>
      </c>
      <c r="U53" s="27" t="s">
        <v>48</v>
      </c>
      <c r="V53" s="27">
        <v>28.05</v>
      </c>
      <c r="W53" s="27">
        <v>8.597859657763983E-6</v>
      </c>
      <c r="X53" s="27">
        <v>8.6999999999999994E-2</v>
      </c>
      <c r="Y53" s="27">
        <v>3.59</v>
      </c>
      <c r="Z53" s="27">
        <v>3.9</v>
      </c>
      <c r="AA53" s="28">
        <v>5.9999999999999999E-19</v>
      </c>
      <c r="AB53" s="28"/>
      <c r="AC53" s="30">
        <f t="shared" si="4"/>
        <v>0</v>
      </c>
    </row>
    <row r="54" spans="1:41" x14ac:dyDescent="0.25">
      <c r="A54" s="26" t="s">
        <v>61</v>
      </c>
      <c r="B54" s="27">
        <v>2.88</v>
      </c>
      <c r="C54" s="27">
        <v>3.2</v>
      </c>
      <c r="D54" s="27">
        <f t="shared" si="0"/>
        <v>1.1111111111111112</v>
      </c>
      <c r="E54" s="27">
        <v>1.73</v>
      </c>
      <c r="F54" s="27">
        <v>1.7490000000000001</v>
      </c>
      <c r="G54" s="27">
        <v>56400.3</v>
      </c>
      <c r="H54" s="27">
        <v>41</v>
      </c>
      <c r="I54" s="27">
        <v>81</v>
      </c>
      <c r="J54" s="27">
        <v>81</v>
      </c>
      <c r="K54" s="27">
        <v>81</v>
      </c>
      <c r="L54" s="27">
        <v>1.4930000000000001</v>
      </c>
      <c r="M54" s="27">
        <v>1.4930000000000001</v>
      </c>
      <c r="N54" s="27">
        <v>1.4930000000000001</v>
      </c>
      <c r="O54" s="27">
        <v>15</v>
      </c>
      <c r="P54" s="27">
        <v>15</v>
      </c>
      <c r="Q54" s="27">
        <v>15</v>
      </c>
      <c r="R54" s="27">
        <v>-0.12659999999999999</v>
      </c>
      <c r="S54" s="27">
        <v>-0.12659999999999999</v>
      </c>
      <c r="T54" s="27">
        <v>-0.12659999999999999</v>
      </c>
      <c r="U54" s="27" t="s">
        <v>49</v>
      </c>
      <c r="V54" s="27">
        <v>30.07</v>
      </c>
      <c r="W54" s="27">
        <v>7.4674534117532306E-6</v>
      </c>
      <c r="X54" s="27">
        <v>9.9000000000000005E-2</v>
      </c>
      <c r="Y54" s="27">
        <v>3.72</v>
      </c>
      <c r="Z54" s="27">
        <v>4</v>
      </c>
      <c r="AA54" s="28">
        <v>9.9999999999999998E-20</v>
      </c>
      <c r="AB54" s="28"/>
      <c r="AC54" s="30"/>
    </row>
    <row r="55" spans="1:41" x14ac:dyDescent="0.25">
      <c r="A55" s="26" t="s">
        <v>61</v>
      </c>
      <c r="B55" s="27">
        <v>2.88</v>
      </c>
      <c r="C55" s="27">
        <v>3.29</v>
      </c>
      <c r="D55" s="27">
        <f t="shared" si="0"/>
        <v>1.1423611111111112</v>
      </c>
      <c r="E55" s="27">
        <v>1.73</v>
      </c>
      <c r="F55" s="27">
        <v>1.7490000000000001</v>
      </c>
      <c r="G55" s="27">
        <v>56400.3</v>
      </c>
      <c r="H55" s="27">
        <v>41</v>
      </c>
      <c r="I55" s="27">
        <v>81</v>
      </c>
      <c r="J55" s="27">
        <v>81</v>
      </c>
      <c r="K55" s="27">
        <v>81</v>
      </c>
      <c r="L55" s="27">
        <v>1.4930000000000001</v>
      </c>
      <c r="M55" s="27">
        <v>1.4930000000000001</v>
      </c>
      <c r="N55" s="27">
        <v>1.4930000000000001</v>
      </c>
      <c r="O55" s="27">
        <v>15</v>
      </c>
      <c r="P55" s="27">
        <v>15</v>
      </c>
      <c r="Q55" s="27">
        <v>15</v>
      </c>
      <c r="R55" s="27">
        <v>-0.12659999999999999</v>
      </c>
      <c r="S55" s="27">
        <v>-0.12659999999999999</v>
      </c>
      <c r="T55" s="27">
        <v>-0.12659999999999999</v>
      </c>
      <c r="U55" s="27" t="s">
        <v>50</v>
      </c>
      <c r="V55" s="27">
        <v>42.08</v>
      </c>
      <c r="W55" s="27">
        <v>4.9578486170417476E-6</v>
      </c>
      <c r="X55" s="27">
        <v>0.14199999999999999</v>
      </c>
      <c r="Y55" s="27">
        <v>4.03</v>
      </c>
      <c r="Z55" s="27">
        <v>4.5</v>
      </c>
      <c r="AA55" s="28">
        <v>4.9999999999999998E-24</v>
      </c>
      <c r="AB55" s="28"/>
      <c r="AC55" s="30"/>
    </row>
    <row r="56" spans="1:41" x14ac:dyDescent="0.25">
      <c r="A56" s="26" t="s">
        <v>61</v>
      </c>
      <c r="B56" s="27">
        <v>2.88</v>
      </c>
      <c r="C56" s="27">
        <v>3.34</v>
      </c>
      <c r="D56" s="27">
        <f t="shared" si="0"/>
        <v>1.1597222222222223</v>
      </c>
      <c r="E56" s="27">
        <v>1.73</v>
      </c>
      <c r="F56" s="27">
        <v>1.7490000000000001</v>
      </c>
      <c r="G56" s="27">
        <v>56400.3</v>
      </c>
      <c r="H56" s="27">
        <v>41</v>
      </c>
      <c r="I56" s="27">
        <v>81</v>
      </c>
      <c r="J56" s="27">
        <v>81</v>
      </c>
      <c r="K56" s="27">
        <v>81</v>
      </c>
      <c r="L56" s="27">
        <v>1.4930000000000001</v>
      </c>
      <c r="M56" s="27">
        <v>1.4930000000000001</v>
      </c>
      <c r="N56" s="27">
        <v>1.4930000000000001</v>
      </c>
      <c r="O56" s="27">
        <v>15</v>
      </c>
      <c r="P56" s="27">
        <v>15</v>
      </c>
      <c r="Q56" s="27">
        <v>15</v>
      </c>
      <c r="R56" s="27">
        <v>-0.12659999999999999</v>
      </c>
      <c r="S56" s="27">
        <v>-0.12659999999999999</v>
      </c>
      <c r="T56" s="27">
        <v>-0.12659999999999999</v>
      </c>
      <c r="U56" s="27" t="s">
        <v>51</v>
      </c>
      <c r="V56" s="27">
        <v>44.1</v>
      </c>
      <c r="W56" s="27">
        <v>4.5187843755253608E-6</v>
      </c>
      <c r="X56" s="27">
        <v>0.152</v>
      </c>
      <c r="Y56" s="27">
        <v>4.16</v>
      </c>
      <c r="Z56" s="27">
        <v>4.3</v>
      </c>
      <c r="AA56" s="28">
        <v>3.0000000000000001E-27</v>
      </c>
      <c r="AB56" s="28"/>
      <c r="AC56" s="30"/>
    </row>
    <row r="57" spans="1:41" x14ac:dyDescent="0.25">
      <c r="A57" s="26" t="s">
        <v>61</v>
      </c>
      <c r="B57" s="27">
        <v>2.88</v>
      </c>
      <c r="C57" s="27">
        <v>3.35</v>
      </c>
      <c r="D57" s="27">
        <f t="shared" si="0"/>
        <v>1.1631944444444444</v>
      </c>
      <c r="E57" s="27">
        <v>1.73</v>
      </c>
      <c r="F57" s="27">
        <v>1.7490000000000001</v>
      </c>
      <c r="G57" s="27">
        <v>56400.3</v>
      </c>
      <c r="H57" s="27">
        <v>41</v>
      </c>
      <c r="I57" s="27">
        <v>81</v>
      </c>
      <c r="J57" s="27">
        <v>81</v>
      </c>
      <c r="K57" s="27">
        <v>81</v>
      </c>
      <c r="L57" s="27">
        <v>1.4930000000000001</v>
      </c>
      <c r="M57" s="27">
        <v>1.4930000000000001</v>
      </c>
      <c r="N57" s="27">
        <v>1.4930000000000001</v>
      </c>
      <c r="O57" s="27">
        <v>15</v>
      </c>
      <c r="P57" s="27">
        <v>15</v>
      </c>
      <c r="Q57" s="27">
        <v>15</v>
      </c>
      <c r="R57" s="27">
        <v>-0.12659999999999999</v>
      </c>
      <c r="S57" s="27">
        <v>-0.12659999999999999</v>
      </c>
      <c r="T57" s="27">
        <v>-0.12659999999999999</v>
      </c>
      <c r="U57" s="27" t="s">
        <v>52</v>
      </c>
      <c r="V57" s="27">
        <v>58.12</v>
      </c>
      <c r="W57" s="27">
        <v>2.9135357642312415E-6</v>
      </c>
      <c r="X57" s="27">
        <v>0.2</v>
      </c>
      <c r="Y57" s="27">
        <v>4.5199999999999996</v>
      </c>
      <c r="Z57" s="27">
        <v>4.5</v>
      </c>
      <c r="AA57" s="28">
        <v>7.9999999999999998E-28</v>
      </c>
      <c r="AB57" s="28"/>
      <c r="AC57" s="30"/>
    </row>
    <row r="58" spans="1:41" x14ac:dyDescent="0.25">
      <c r="A58" s="31" t="s">
        <v>62</v>
      </c>
      <c r="B58" s="32">
        <v>2.3199999999999998</v>
      </c>
      <c r="C58" s="32">
        <v>2.67</v>
      </c>
      <c r="D58" s="79">
        <f t="shared" si="0"/>
        <v>1.1508620689655173</v>
      </c>
      <c r="E58" s="32">
        <v>1.95</v>
      </c>
      <c r="F58" s="32">
        <v>2.0409999999999999</v>
      </c>
      <c r="G58" s="32">
        <v>55479.8</v>
      </c>
      <c r="H58" s="32">
        <v>74</v>
      </c>
      <c r="I58" s="32">
        <v>81</v>
      </c>
      <c r="J58" s="32">
        <v>81</v>
      </c>
      <c r="K58" s="32">
        <v>117</v>
      </c>
      <c r="L58" s="32">
        <v>1.4930000000000001</v>
      </c>
      <c r="M58" s="32">
        <v>1.4930000000000001</v>
      </c>
      <c r="N58" s="32">
        <v>1.0900000000000001</v>
      </c>
      <c r="O58" s="32">
        <v>15</v>
      </c>
      <c r="P58" s="32">
        <v>15</v>
      </c>
      <c r="Q58" s="32">
        <v>1</v>
      </c>
      <c r="R58" s="32">
        <v>-0.19259999999999999</v>
      </c>
      <c r="S58" s="32">
        <v>-0.19259999999999999</v>
      </c>
      <c r="T58" s="32">
        <v>4.3999999999999997E-2</v>
      </c>
      <c r="U58" s="32" t="s">
        <v>42</v>
      </c>
      <c r="V58" s="32">
        <v>4.0019999999999998</v>
      </c>
      <c r="W58" s="86">
        <v>1.213598928416634E-4</v>
      </c>
      <c r="X58" s="32">
        <v>-0.39</v>
      </c>
      <c r="Y58" s="32">
        <v>2.66</v>
      </c>
      <c r="Z58" s="32">
        <v>2.6</v>
      </c>
      <c r="AA58" s="33">
        <v>3.3000000000000002E-9</v>
      </c>
      <c r="AB58" s="33">
        <v>4.8399999999999997E-3</v>
      </c>
      <c r="AC58" s="34">
        <f t="shared" ref="AC58:AC68" si="5">AA58*10000*(AB58)*10000000000</f>
        <v>1597.2</v>
      </c>
    </row>
    <row r="59" spans="1:41" x14ac:dyDescent="0.25">
      <c r="A59" s="31" t="s">
        <v>62</v>
      </c>
      <c r="B59" s="32">
        <v>2.3199999999999998</v>
      </c>
      <c r="C59" s="32">
        <v>2.9</v>
      </c>
      <c r="D59" s="79">
        <f t="shared" si="0"/>
        <v>1.25</v>
      </c>
      <c r="E59" s="32">
        <v>1.95</v>
      </c>
      <c r="F59" s="32">
        <v>2.0409999999999999</v>
      </c>
      <c r="G59" s="32">
        <v>55479.8</v>
      </c>
      <c r="H59" s="32">
        <v>74</v>
      </c>
      <c r="I59" s="32">
        <v>81</v>
      </c>
      <c r="J59" s="32">
        <v>81</v>
      </c>
      <c r="K59" s="32">
        <v>117</v>
      </c>
      <c r="L59" s="32">
        <v>1.4930000000000001</v>
      </c>
      <c r="M59" s="32">
        <v>1.4930000000000001</v>
      </c>
      <c r="N59" s="32">
        <v>1.0900000000000001</v>
      </c>
      <c r="O59" s="32">
        <v>15</v>
      </c>
      <c r="P59" s="32">
        <v>15</v>
      </c>
      <c r="Q59" s="32">
        <v>1</v>
      </c>
      <c r="R59" s="32">
        <v>-0.19259999999999999</v>
      </c>
      <c r="S59" s="32">
        <v>-0.19259999999999999</v>
      </c>
      <c r="T59" s="32">
        <v>4.3999999999999997E-2</v>
      </c>
      <c r="U59" s="32" t="s">
        <v>43</v>
      </c>
      <c r="V59" s="32">
        <v>2.0099999999999998</v>
      </c>
      <c r="W59" s="86">
        <v>1.0828692705685033E-4</v>
      </c>
      <c r="X59" s="32">
        <v>-0.217</v>
      </c>
      <c r="Y59" s="32">
        <v>3.13</v>
      </c>
      <c r="Z59" s="32">
        <v>2.89</v>
      </c>
      <c r="AA59" s="33">
        <v>2.4E-10</v>
      </c>
      <c r="AB59" s="33">
        <v>8.9099999999999995E-3</v>
      </c>
      <c r="AC59" s="34">
        <f t="shared" si="5"/>
        <v>213.83999999999997</v>
      </c>
    </row>
    <row r="60" spans="1:41" x14ac:dyDescent="0.25">
      <c r="A60" s="31" t="s">
        <v>62</v>
      </c>
      <c r="B60" s="32">
        <v>2.3199999999999998</v>
      </c>
      <c r="C60" s="32">
        <v>3.17</v>
      </c>
      <c r="D60" s="79">
        <f t="shared" si="0"/>
        <v>1.3663793103448276</v>
      </c>
      <c r="E60" s="32">
        <v>1.95</v>
      </c>
      <c r="F60" s="32">
        <v>2.0409999999999999</v>
      </c>
      <c r="G60" s="32">
        <v>55479.8</v>
      </c>
      <c r="H60" s="32">
        <v>74</v>
      </c>
      <c r="I60" s="32">
        <v>81</v>
      </c>
      <c r="J60" s="32">
        <v>81</v>
      </c>
      <c r="K60" s="32">
        <v>117</v>
      </c>
      <c r="L60" s="32">
        <v>1.4930000000000001</v>
      </c>
      <c r="M60" s="32">
        <v>1.4930000000000001</v>
      </c>
      <c r="N60" s="32">
        <v>1.0900000000000001</v>
      </c>
      <c r="O60" s="32">
        <v>15</v>
      </c>
      <c r="P60" s="32">
        <v>15</v>
      </c>
      <c r="Q60" s="32">
        <v>1</v>
      </c>
      <c r="R60" s="32">
        <v>-0.19259999999999999</v>
      </c>
      <c r="S60" s="32">
        <v>-0.19259999999999999</v>
      </c>
      <c r="T60" s="32">
        <v>4.3999999999999997E-2</v>
      </c>
      <c r="U60" s="32" t="s">
        <v>44</v>
      </c>
      <c r="V60" s="32">
        <v>31.998999999999999</v>
      </c>
      <c r="W60" s="86">
        <v>1.5402755908922099E-5</v>
      </c>
      <c r="X60" s="32">
        <v>2.1999999999999999E-2</v>
      </c>
      <c r="Y60" s="32">
        <v>2.94</v>
      </c>
      <c r="Z60" s="32">
        <v>3.46</v>
      </c>
      <c r="AA60" s="33">
        <v>9.9999999999999998E-13</v>
      </c>
      <c r="AB60" s="33">
        <v>5.67E-2</v>
      </c>
      <c r="AC60" s="34">
        <f t="shared" si="5"/>
        <v>5.67</v>
      </c>
    </row>
    <row r="61" spans="1:41" x14ac:dyDescent="0.25">
      <c r="A61" s="31" t="s">
        <v>62</v>
      </c>
      <c r="B61" s="32">
        <v>2.3199999999999998</v>
      </c>
      <c r="C61" s="32">
        <v>3.18</v>
      </c>
      <c r="D61" s="79">
        <f t="shared" si="0"/>
        <v>1.3706896551724139</v>
      </c>
      <c r="E61" s="32">
        <v>1.95</v>
      </c>
      <c r="F61" s="32">
        <v>2.0409999999999999</v>
      </c>
      <c r="G61" s="32">
        <v>55479.8</v>
      </c>
      <c r="H61" s="32">
        <v>74</v>
      </c>
      <c r="I61" s="32">
        <v>81</v>
      </c>
      <c r="J61" s="32">
        <v>81</v>
      </c>
      <c r="K61" s="32">
        <v>117</v>
      </c>
      <c r="L61" s="32">
        <v>1.4930000000000001</v>
      </c>
      <c r="M61" s="32">
        <v>1.4930000000000001</v>
      </c>
      <c r="N61" s="32">
        <v>1.0900000000000001</v>
      </c>
      <c r="O61" s="32">
        <v>15</v>
      </c>
      <c r="P61" s="32">
        <v>15</v>
      </c>
      <c r="Q61" s="32">
        <v>1</v>
      </c>
      <c r="R61" s="32">
        <v>-0.19259999999999999</v>
      </c>
      <c r="S61" s="32">
        <v>-0.19259999999999999</v>
      </c>
      <c r="T61" s="32">
        <v>4.3999999999999997E-2</v>
      </c>
      <c r="U61" s="32" t="s">
        <v>45</v>
      </c>
      <c r="V61" s="32">
        <v>44.01</v>
      </c>
      <c r="W61" s="86">
        <v>8.9625087063364713E-6</v>
      </c>
      <c r="X61" s="32">
        <v>0.22500000000000001</v>
      </c>
      <c r="Y61" s="32">
        <v>3.24</v>
      </c>
      <c r="Z61" s="32">
        <v>3.3</v>
      </c>
      <c r="AA61" s="33">
        <v>1.5799999999999999E-12</v>
      </c>
      <c r="AB61" s="33">
        <v>0.42199999999999999</v>
      </c>
      <c r="AC61" s="34">
        <f t="shared" si="5"/>
        <v>66.676000000000002</v>
      </c>
    </row>
    <row r="62" spans="1:41" ht="21" x14ac:dyDescent="0.25">
      <c r="A62" s="31" t="s">
        <v>62</v>
      </c>
      <c r="B62" s="32">
        <v>2.3199999999999998</v>
      </c>
      <c r="C62" s="32">
        <v>3.37</v>
      </c>
      <c r="D62" s="79">
        <f t="shared" si="0"/>
        <v>1.4525862068965518</v>
      </c>
      <c r="E62" s="32">
        <v>1.95</v>
      </c>
      <c r="F62" s="32">
        <v>2.0409999999999999</v>
      </c>
      <c r="G62" s="32">
        <v>55479.8</v>
      </c>
      <c r="H62" s="32">
        <v>74</v>
      </c>
      <c r="I62" s="32">
        <v>81</v>
      </c>
      <c r="J62" s="32">
        <v>81</v>
      </c>
      <c r="K62" s="32">
        <v>117</v>
      </c>
      <c r="L62" s="32">
        <v>1.4930000000000001</v>
      </c>
      <c r="M62" s="32">
        <v>1.4930000000000001</v>
      </c>
      <c r="N62" s="32">
        <v>1.0900000000000001</v>
      </c>
      <c r="O62" s="32">
        <v>15</v>
      </c>
      <c r="P62" s="32">
        <v>15</v>
      </c>
      <c r="Q62" s="32">
        <v>1</v>
      </c>
      <c r="R62" s="32">
        <v>-0.19259999999999999</v>
      </c>
      <c r="S62" s="32">
        <v>-0.19259999999999999</v>
      </c>
      <c r="T62" s="32">
        <v>4.3999999999999997E-2</v>
      </c>
      <c r="U62" s="32" t="s">
        <v>46</v>
      </c>
      <c r="V62" s="32">
        <v>28</v>
      </c>
      <c r="W62" s="86">
        <v>1.4859953853764374E-5</v>
      </c>
      <c r="X62" s="32">
        <v>3.6999999999999998E-2</v>
      </c>
      <c r="Y62" s="32">
        <v>3.13</v>
      </c>
      <c r="Z62" s="32">
        <v>3.64</v>
      </c>
      <c r="AA62" s="36">
        <v>8E-14</v>
      </c>
      <c r="AB62" s="33">
        <v>1.0156999999999999E-2</v>
      </c>
      <c r="AC62" s="34">
        <f t="shared" si="5"/>
        <v>8.1255999999999995E-2</v>
      </c>
      <c r="AD62">
        <f>AA58/AA63</f>
        <v>6600000</v>
      </c>
      <c r="AE62">
        <f>AA59/AA63</f>
        <v>479999.99999999994</v>
      </c>
      <c r="AF62">
        <f>AA61/AA63</f>
        <v>3159.9999999999995</v>
      </c>
      <c r="AG62">
        <f>AA61/AA62</f>
        <v>19.75</v>
      </c>
      <c r="AH62">
        <f>AA60/AA62</f>
        <v>12.5</v>
      </c>
      <c r="AI62" s="44">
        <f>AA64/AA65</f>
        <v>3.2163742690058479</v>
      </c>
      <c r="AJ62" s="44">
        <f>AA66/AA67</f>
        <v>33.82352941176471</v>
      </c>
    </row>
    <row r="63" spans="1:41" ht="21" x14ac:dyDescent="0.25">
      <c r="A63" s="31" t="s">
        <v>62</v>
      </c>
      <c r="B63" s="32">
        <v>2.3199999999999998</v>
      </c>
      <c r="C63" s="32">
        <v>3.59</v>
      </c>
      <c r="D63" s="79">
        <f t="shared" si="0"/>
        <v>1.5474137931034484</v>
      </c>
      <c r="E63" s="32">
        <v>1.95</v>
      </c>
      <c r="F63" s="32">
        <v>2.0409999999999999</v>
      </c>
      <c r="G63" s="32">
        <v>55479.8</v>
      </c>
      <c r="H63" s="32">
        <v>74</v>
      </c>
      <c r="I63" s="32">
        <v>81</v>
      </c>
      <c r="J63" s="32">
        <v>81</v>
      </c>
      <c r="K63" s="32">
        <v>117</v>
      </c>
      <c r="L63" s="32">
        <v>1.4930000000000001</v>
      </c>
      <c r="M63" s="32">
        <v>1.4930000000000001</v>
      </c>
      <c r="N63" s="32">
        <v>1.0900000000000001</v>
      </c>
      <c r="O63" s="32">
        <v>15</v>
      </c>
      <c r="P63" s="32">
        <v>15</v>
      </c>
      <c r="Q63" s="32">
        <v>1</v>
      </c>
      <c r="R63" s="32">
        <v>-0.19259999999999999</v>
      </c>
      <c r="S63" s="32">
        <v>-0.19259999999999999</v>
      </c>
      <c r="T63" s="32">
        <v>4.3999999999999997E-2</v>
      </c>
      <c r="U63" s="32" t="s">
        <v>47</v>
      </c>
      <c r="V63" s="32">
        <v>16.04</v>
      </c>
      <c r="W63" s="86">
        <v>1.6328551327402565E-5</v>
      </c>
      <c r="X63" s="32">
        <v>1.0999999999999999E-2</v>
      </c>
      <c r="Y63" s="32">
        <v>3.25</v>
      </c>
      <c r="Z63" s="32">
        <v>3.8</v>
      </c>
      <c r="AA63" s="36">
        <v>5.0000000000000004E-16</v>
      </c>
      <c r="AB63" s="33">
        <v>0.21099999999999999</v>
      </c>
      <c r="AC63" s="34">
        <f t="shared" si="5"/>
        <v>1.055E-2</v>
      </c>
      <c r="AL63" s="44"/>
      <c r="AM63" s="44"/>
      <c r="AN63" s="44"/>
      <c r="AO63" s="44"/>
    </row>
    <row r="64" spans="1:41" ht="21" x14ac:dyDescent="0.25">
      <c r="A64" s="31" t="s">
        <v>62</v>
      </c>
      <c r="B64" s="32">
        <v>2.3199999999999998</v>
      </c>
      <c r="C64" s="32">
        <v>3.58</v>
      </c>
      <c r="D64" s="79">
        <f t="shared" si="0"/>
        <v>1.5431034482758621</v>
      </c>
      <c r="E64" s="32">
        <v>1.95</v>
      </c>
      <c r="F64" s="32">
        <v>2.0409999999999999</v>
      </c>
      <c r="G64" s="32">
        <v>55479.8</v>
      </c>
      <c r="H64" s="32">
        <v>74</v>
      </c>
      <c r="I64" s="32">
        <v>81</v>
      </c>
      <c r="J64" s="32">
        <v>81</v>
      </c>
      <c r="K64" s="32">
        <v>117</v>
      </c>
      <c r="L64" s="32">
        <v>1.4930000000000001</v>
      </c>
      <c r="M64" s="32">
        <v>1.4930000000000001</v>
      </c>
      <c r="N64" s="32">
        <v>1.0900000000000001</v>
      </c>
      <c r="O64" s="32">
        <v>15</v>
      </c>
      <c r="P64" s="32">
        <v>15</v>
      </c>
      <c r="Q64" s="32">
        <v>1</v>
      </c>
      <c r="R64" s="32">
        <v>-0.19259999999999999</v>
      </c>
      <c r="S64" s="32">
        <v>-0.19259999999999999</v>
      </c>
      <c r="T64" s="32">
        <v>4.3999999999999997E-2</v>
      </c>
      <c r="U64" s="32" t="s">
        <v>48</v>
      </c>
      <c r="V64" s="32">
        <v>28.05</v>
      </c>
      <c r="W64" s="32">
        <v>8.597859657763983E-6</v>
      </c>
      <c r="X64" s="32">
        <v>8.6999999999999994E-2</v>
      </c>
      <c r="Y64" s="32">
        <v>3.59</v>
      </c>
      <c r="Z64" s="32">
        <v>3.9</v>
      </c>
      <c r="AA64" s="36">
        <v>1.1E-17</v>
      </c>
      <c r="AB64" s="33"/>
      <c r="AC64" s="35">
        <f t="shared" si="5"/>
        <v>0</v>
      </c>
    </row>
    <row r="65" spans="1:41" ht="21" x14ac:dyDescent="0.25">
      <c r="A65" s="31" t="s">
        <v>62</v>
      </c>
      <c r="B65" s="32">
        <v>2.3199999999999998</v>
      </c>
      <c r="C65" s="32">
        <v>3.58</v>
      </c>
      <c r="D65" s="79">
        <f t="shared" si="0"/>
        <v>1.5431034482758621</v>
      </c>
      <c r="E65" s="32">
        <v>1.95</v>
      </c>
      <c r="F65" s="32">
        <v>2.0409999999999999</v>
      </c>
      <c r="G65" s="32">
        <v>55479.8</v>
      </c>
      <c r="H65" s="32">
        <v>74</v>
      </c>
      <c r="I65" s="32">
        <v>81</v>
      </c>
      <c r="J65" s="32">
        <v>81</v>
      </c>
      <c r="K65" s="32">
        <v>117</v>
      </c>
      <c r="L65" s="32">
        <v>1.4930000000000001</v>
      </c>
      <c r="M65" s="32">
        <v>1.4930000000000001</v>
      </c>
      <c r="N65" s="32">
        <v>1.0900000000000001</v>
      </c>
      <c r="O65" s="32">
        <v>15</v>
      </c>
      <c r="P65" s="32">
        <v>15</v>
      </c>
      <c r="Q65" s="32">
        <v>1</v>
      </c>
      <c r="R65" s="32">
        <v>-0.19259999999999999</v>
      </c>
      <c r="S65" s="32">
        <v>-0.19259999999999999</v>
      </c>
      <c r="T65" s="32">
        <v>4.3999999999999997E-2</v>
      </c>
      <c r="U65" s="32" t="s">
        <v>49</v>
      </c>
      <c r="V65" s="32">
        <v>30.07</v>
      </c>
      <c r="W65" s="32">
        <v>7.4674534117532306E-6</v>
      </c>
      <c r="X65" s="32">
        <v>9.9000000000000005E-2</v>
      </c>
      <c r="Y65" s="32">
        <v>3.72</v>
      </c>
      <c r="Z65" s="32">
        <v>4</v>
      </c>
      <c r="AA65" s="36">
        <v>3.4199999999999999E-18</v>
      </c>
      <c r="AB65" s="33"/>
      <c r="AC65" s="35">
        <f t="shared" si="5"/>
        <v>0</v>
      </c>
    </row>
    <row r="66" spans="1:41" ht="21" x14ac:dyDescent="0.25">
      <c r="A66" s="31" t="s">
        <v>62</v>
      </c>
      <c r="B66" s="32">
        <v>2.3199999999999998</v>
      </c>
      <c r="C66" s="32">
        <v>3.59</v>
      </c>
      <c r="D66" s="79">
        <f t="shared" si="0"/>
        <v>1.5474137931034484</v>
      </c>
      <c r="E66" s="32">
        <v>1.95</v>
      </c>
      <c r="F66" s="32">
        <v>2.0409999999999999</v>
      </c>
      <c r="G66" s="32">
        <v>55479.8</v>
      </c>
      <c r="H66" s="32">
        <v>74</v>
      </c>
      <c r="I66" s="32">
        <v>81</v>
      </c>
      <c r="J66" s="32">
        <v>81</v>
      </c>
      <c r="K66" s="32">
        <v>117</v>
      </c>
      <c r="L66" s="32">
        <v>1.4930000000000001</v>
      </c>
      <c r="M66" s="32">
        <v>1.4930000000000001</v>
      </c>
      <c r="N66" s="32">
        <v>1.0900000000000001</v>
      </c>
      <c r="O66" s="32">
        <v>15</v>
      </c>
      <c r="P66" s="32">
        <v>15</v>
      </c>
      <c r="Q66" s="32">
        <v>1</v>
      </c>
      <c r="R66" s="32">
        <v>-0.19259999999999999</v>
      </c>
      <c r="S66" s="32">
        <v>-0.19259999999999999</v>
      </c>
      <c r="T66" s="32">
        <v>4.3999999999999997E-2</v>
      </c>
      <c r="U66" s="32" t="s">
        <v>50</v>
      </c>
      <c r="V66" s="32">
        <v>42.08</v>
      </c>
      <c r="W66" s="32">
        <v>4.9578486170417476E-6</v>
      </c>
      <c r="X66" s="32">
        <v>0.14199999999999999</v>
      </c>
      <c r="Y66" s="32">
        <v>4.03</v>
      </c>
      <c r="Z66" s="32">
        <v>4.5</v>
      </c>
      <c r="AA66" s="36">
        <v>5.7500000000000002E-19</v>
      </c>
      <c r="AB66" s="33"/>
      <c r="AC66" s="35">
        <f t="shared" si="5"/>
        <v>0</v>
      </c>
    </row>
    <row r="67" spans="1:41" ht="21" x14ac:dyDescent="0.25">
      <c r="A67" s="31" t="s">
        <v>62</v>
      </c>
      <c r="B67" s="32">
        <v>2.3199999999999998</v>
      </c>
      <c r="C67" s="32">
        <v>3.64</v>
      </c>
      <c r="D67" s="79">
        <f t="shared" ref="D67:D124" si="6">C67/B67</f>
        <v>1.5689655172413794</v>
      </c>
      <c r="E67" s="32">
        <v>1.95</v>
      </c>
      <c r="F67" s="32">
        <v>2.0409999999999999</v>
      </c>
      <c r="G67" s="32">
        <v>55479.8</v>
      </c>
      <c r="H67" s="32">
        <v>74</v>
      </c>
      <c r="I67" s="32">
        <v>81</v>
      </c>
      <c r="J67" s="32">
        <v>81</v>
      </c>
      <c r="K67" s="32">
        <v>117</v>
      </c>
      <c r="L67" s="32">
        <v>1.4930000000000001</v>
      </c>
      <c r="M67" s="32">
        <v>1.4930000000000001</v>
      </c>
      <c r="N67" s="32">
        <v>1.0900000000000001</v>
      </c>
      <c r="O67" s="32">
        <v>15</v>
      </c>
      <c r="P67" s="32">
        <v>15</v>
      </c>
      <c r="Q67" s="32">
        <v>1</v>
      </c>
      <c r="R67" s="32">
        <v>-0.19259999999999999</v>
      </c>
      <c r="S67" s="32">
        <v>-0.19259999999999999</v>
      </c>
      <c r="T67" s="32">
        <v>4.3999999999999997E-2</v>
      </c>
      <c r="U67" s="32" t="s">
        <v>51</v>
      </c>
      <c r="V67" s="32">
        <v>44.1</v>
      </c>
      <c r="W67" s="32">
        <v>4.5187843755253608E-6</v>
      </c>
      <c r="X67" s="32">
        <v>0.152</v>
      </c>
      <c r="Y67" s="32">
        <v>4.16</v>
      </c>
      <c r="Z67" s="32">
        <v>4.3</v>
      </c>
      <c r="AA67" s="36">
        <v>1.6999999999999999E-20</v>
      </c>
      <c r="AB67" s="33"/>
      <c r="AC67" s="35">
        <f t="shared" si="5"/>
        <v>0</v>
      </c>
    </row>
    <row r="68" spans="1:41" x14ac:dyDescent="0.25">
      <c r="A68" s="31" t="s">
        <v>62</v>
      </c>
      <c r="B68" s="32">
        <v>2.3199999999999998</v>
      </c>
      <c r="C68" s="32">
        <v>4</v>
      </c>
      <c r="D68" s="79">
        <f t="shared" si="6"/>
        <v>1.7241379310344829</v>
      </c>
      <c r="E68" s="32">
        <v>1.95</v>
      </c>
      <c r="F68" s="32">
        <v>2.0409999999999999</v>
      </c>
      <c r="G68" s="32">
        <v>55479.8</v>
      </c>
      <c r="H68" s="32">
        <v>74</v>
      </c>
      <c r="I68" s="32">
        <v>81</v>
      </c>
      <c r="J68" s="32">
        <v>81</v>
      </c>
      <c r="K68" s="32">
        <v>117</v>
      </c>
      <c r="L68" s="32">
        <v>1.4930000000000001</v>
      </c>
      <c r="M68" s="32">
        <v>1.4930000000000001</v>
      </c>
      <c r="N68" s="32">
        <v>1.0900000000000001</v>
      </c>
      <c r="O68" s="32">
        <v>15</v>
      </c>
      <c r="P68" s="32">
        <v>15</v>
      </c>
      <c r="Q68" s="32">
        <v>1</v>
      </c>
      <c r="R68" s="32">
        <v>-0.19259999999999999</v>
      </c>
      <c r="S68" s="32">
        <v>-0.19259999999999999</v>
      </c>
      <c r="T68" s="32">
        <v>4.3999999999999997E-2</v>
      </c>
      <c r="U68" s="32" t="s">
        <v>52</v>
      </c>
      <c r="V68" s="32">
        <v>58.12</v>
      </c>
      <c r="W68" s="32">
        <v>2.9135357642312415E-6</v>
      </c>
      <c r="X68" s="32">
        <v>0.2</v>
      </c>
      <c r="Y68" s="32">
        <v>4.5199999999999996</v>
      </c>
      <c r="Z68" s="32">
        <v>4.5</v>
      </c>
      <c r="AA68" s="33">
        <v>9.9700000000000006E-21</v>
      </c>
      <c r="AB68" s="33"/>
      <c r="AC68" s="35">
        <f t="shared" si="5"/>
        <v>0</v>
      </c>
    </row>
    <row r="69" spans="1:41" x14ac:dyDescent="0.25">
      <c r="A69" s="26" t="s">
        <v>63</v>
      </c>
      <c r="B69" s="27">
        <v>2.31</v>
      </c>
      <c r="C69" s="27">
        <v>2.6393</v>
      </c>
      <c r="D69" s="27">
        <f t="shared" si="6"/>
        <v>1.1425541125541125</v>
      </c>
      <c r="E69" s="27">
        <v>1.95</v>
      </c>
      <c r="F69" s="27">
        <v>2.0369999999999999</v>
      </c>
      <c r="G69" s="27">
        <v>61170.080000000002</v>
      </c>
      <c r="H69" s="27">
        <v>72</v>
      </c>
      <c r="I69" s="27">
        <v>81</v>
      </c>
      <c r="J69" s="27">
        <v>81</v>
      </c>
      <c r="K69" s="27">
        <v>117</v>
      </c>
      <c r="L69" s="27">
        <v>1.4930000000000001</v>
      </c>
      <c r="M69" s="27">
        <v>1.4930000000000001</v>
      </c>
      <c r="N69" s="27">
        <v>1.0900000000000001</v>
      </c>
      <c r="O69" s="27">
        <v>15</v>
      </c>
      <c r="P69" s="27">
        <v>15</v>
      </c>
      <c r="Q69" s="27">
        <v>1</v>
      </c>
      <c r="R69" s="27">
        <v>-0.19750000000000001</v>
      </c>
      <c r="S69" s="27">
        <v>-0.19750000000000001</v>
      </c>
      <c r="T69" s="27">
        <v>4.1599999999999998E-2</v>
      </c>
      <c r="U69" s="27" t="s">
        <v>42</v>
      </c>
      <c r="V69" s="27">
        <v>4.0019999999999998</v>
      </c>
      <c r="W69" s="85">
        <v>1.213598928416634E-4</v>
      </c>
      <c r="X69" s="27">
        <v>-0.39</v>
      </c>
      <c r="Y69" s="27">
        <v>2.66</v>
      </c>
      <c r="Z69" s="27">
        <v>2.6</v>
      </c>
      <c r="AA69" s="28">
        <v>1.5E-9</v>
      </c>
      <c r="AB69" s="28">
        <v>4.8300000000000001E-3</v>
      </c>
      <c r="AC69" s="29">
        <f t="shared" ref="AC69:AC79" si="7">AA69*10000*(AB69)*10000000000</f>
        <v>724.5</v>
      </c>
    </row>
    <row r="70" spans="1:41" x14ac:dyDescent="0.25">
      <c r="A70" s="26" t="s">
        <v>63</v>
      </c>
      <c r="B70" s="27">
        <v>2.31</v>
      </c>
      <c r="C70" s="27">
        <v>2.8868999999999998</v>
      </c>
      <c r="D70" s="27">
        <f t="shared" si="6"/>
        <v>1.2497402597402596</v>
      </c>
      <c r="E70" s="27">
        <v>1.95</v>
      </c>
      <c r="F70" s="27">
        <v>2.0369999999999999</v>
      </c>
      <c r="G70" s="27">
        <v>61170.080000000002</v>
      </c>
      <c r="H70" s="27">
        <v>72</v>
      </c>
      <c r="I70" s="27">
        <v>81</v>
      </c>
      <c r="J70" s="27">
        <v>81</v>
      </c>
      <c r="K70" s="27">
        <v>117</v>
      </c>
      <c r="L70" s="27">
        <v>1.4930000000000001</v>
      </c>
      <c r="M70" s="27">
        <v>1.4930000000000001</v>
      </c>
      <c r="N70" s="27">
        <v>1.0900000000000001</v>
      </c>
      <c r="O70" s="27">
        <v>15</v>
      </c>
      <c r="P70" s="27">
        <v>15</v>
      </c>
      <c r="Q70" s="27">
        <v>1</v>
      </c>
      <c r="R70" s="27">
        <v>-0.19750000000000001</v>
      </c>
      <c r="S70" s="27">
        <v>-0.19750000000000001</v>
      </c>
      <c r="T70" s="27">
        <v>4.1599999999999998E-2</v>
      </c>
      <c r="U70" s="27" t="s">
        <v>43</v>
      </c>
      <c r="V70" s="27">
        <v>2.0099999999999998</v>
      </c>
      <c r="W70" s="85">
        <v>1.0828692705685033E-4</v>
      </c>
      <c r="X70" s="27">
        <v>-0.217</v>
      </c>
      <c r="Y70" s="27">
        <v>3.13</v>
      </c>
      <c r="Z70" s="27">
        <v>2.89</v>
      </c>
      <c r="AA70" s="28">
        <v>1.7000000000000001E-10</v>
      </c>
      <c r="AB70" s="28">
        <v>8.6599999999999993E-3</v>
      </c>
      <c r="AC70" s="29">
        <f t="shared" si="7"/>
        <v>147.22</v>
      </c>
    </row>
    <row r="71" spans="1:41" x14ac:dyDescent="0.25">
      <c r="A71" s="26" t="s">
        <v>63</v>
      </c>
      <c r="B71" s="27">
        <v>2.31</v>
      </c>
      <c r="C71" s="27">
        <v>3.1288</v>
      </c>
      <c r="D71" s="27">
        <f t="shared" si="6"/>
        <v>1.3544588744588744</v>
      </c>
      <c r="E71" s="27">
        <v>1.95</v>
      </c>
      <c r="F71" s="27">
        <v>2.0369999999999999</v>
      </c>
      <c r="G71" s="27">
        <v>61170.080000000002</v>
      </c>
      <c r="H71" s="27">
        <v>72</v>
      </c>
      <c r="I71" s="27">
        <v>81</v>
      </c>
      <c r="J71" s="27">
        <v>81</v>
      </c>
      <c r="K71" s="27">
        <v>117</v>
      </c>
      <c r="L71" s="27">
        <v>1.4930000000000001</v>
      </c>
      <c r="M71" s="27">
        <v>1.4930000000000001</v>
      </c>
      <c r="N71" s="27">
        <v>1.0900000000000001</v>
      </c>
      <c r="O71" s="27">
        <v>15</v>
      </c>
      <c r="P71" s="27">
        <v>15</v>
      </c>
      <c r="Q71" s="27">
        <v>1</v>
      </c>
      <c r="R71" s="27">
        <v>-0.19750000000000001</v>
      </c>
      <c r="S71" s="27">
        <v>-0.19750000000000001</v>
      </c>
      <c r="T71" s="27">
        <v>4.1599999999999998E-2</v>
      </c>
      <c r="U71" s="27" t="s">
        <v>44</v>
      </c>
      <c r="V71" s="27">
        <v>31.998999999999999</v>
      </c>
      <c r="W71" s="85">
        <v>1.5402755908922099E-5</v>
      </c>
      <c r="X71" s="27">
        <v>2.1999999999999999E-2</v>
      </c>
      <c r="Y71" s="27">
        <v>2.94</v>
      </c>
      <c r="Z71" s="27">
        <v>3.46</v>
      </c>
      <c r="AA71" s="28">
        <v>1.8E-12</v>
      </c>
      <c r="AB71" s="28">
        <v>5.7599999999999998E-2</v>
      </c>
      <c r="AC71" s="29">
        <f t="shared" si="7"/>
        <v>10.368</v>
      </c>
    </row>
    <row r="72" spans="1:41" x14ac:dyDescent="0.25">
      <c r="A72" s="26" t="s">
        <v>63</v>
      </c>
      <c r="B72" s="27">
        <v>2.31</v>
      </c>
      <c r="C72" s="27">
        <v>3.1507000000000001</v>
      </c>
      <c r="D72" s="27">
        <f t="shared" si="6"/>
        <v>1.363939393939394</v>
      </c>
      <c r="E72" s="27">
        <v>1.95</v>
      </c>
      <c r="F72" s="27">
        <v>2.0369999999999999</v>
      </c>
      <c r="G72" s="27">
        <v>61170.080000000002</v>
      </c>
      <c r="H72" s="27">
        <v>72</v>
      </c>
      <c r="I72" s="27">
        <v>81</v>
      </c>
      <c r="J72" s="27">
        <v>81</v>
      </c>
      <c r="K72" s="27">
        <v>117</v>
      </c>
      <c r="L72" s="27">
        <v>1.4930000000000001</v>
      </c>
      <c r="M72" s="27">
        <v>1.4930000000000001</v>
      </c>
      <c r="N72" s="27">
        <v>1.0900000000000001</v>
      </c>
      <c r="O72" s="27">
        <v>15</v>
      </c>
      <c r="P72" s="27">
        <v>15</v>
      </c>
      <c r="Q72" s="27">
        <v>1</v>
      </c>
      <c r="R72" s="27">
        <v>-0.19750000000000001</v>
      </c>
      <c r="S72" s="27">
        <v>-0.19750000000000001</v>
      </c>
      <c r="T72" s="27">
        <v>4.1599999999999998E-2</v>
      </c>
      <c r="U72" s="27" t="s">
        <v>45</v>
      </c>
      <c r="V72" s="27">
        <v>44.01</v>
      </c>
      <c r="W72" s="85">
        <v>8.9625087063364713E-6</v>
      </c>
      <c r="X72" s="27">
        <v>0.22500000000000001</v>
      </c>
      <c r="Y72" s="27">
        <v>3.24</v>
      </c>
      <c r="Z72" s="27">
        <v>3.3</v>
      </c>
      <c r="AA72" s="28">
        <v>9.9999999999999998E-13</v>
      </c>
      <c r="AB72" s="28">
        <v>0.42499999999999999</v>
      </c>
      <c r="AC72" s="29">
        <f t="shared" si="7"/>
        <v>42.5</v>
      </c>
    </row>
    <row r="73" spans="1:41" ht="21" x14ac:dyDescent="0.25">
      <c r="A73" s="26" t="s">
        <v>63</v>
      </c>
      <c r="B73" s="27">
        <v>2.31</v>
      </c>
      <c r="C73" s="27">
        <v>3.3298000000000001</v>
      </c>
      <c r="D73" s="27">
        <f t="shared" si="6"/>
        <v>1.4414718614718616</v>
      </c>
      <c r="E73" s="27">
        <v>1.95</v>
      </c>
      <c r="F73" s="27">
        <v>2.0369999999999999</v>
      </c>
      <c r="G73" s="27">
        <v>61170.080000000002</v>
      </c>
      <c r="H73" s="27">
        <v>72</v>
      </c>
      <c r="I73" s="27">
        <v>81</v>
      </c>
      <c r="J73" s="27">
        <v>81</v>
      </c>
      <c r="K73" s="27">
        <v>117</v>
      </c>
      <c r="L73" s="27">
        <v>1.4930000000000001</v>
      </c>
      <c r="M73" s="27">
        <v>1.4930000000000001</v>
      </c>
      <c r="N73" s="27">
        <v>1.0900000000000001</v>
      </c>
      <c r="O73" s="27">
        <v>15</v>
      </c>
      <c r="P73" s="27">
        <v>15</v>
      </c>
      <c r="Q73" s="27">
        <v>1</v>
      </c>
      <c r="R73" s="27">
        <v>-0.19750000000000001</v>
      </c>
      <c r="S73" s="27">
        <v>-0.19750000000000001</v>
      </c>
      <c r="T73" s="27">
        <v>4.1599999999999998E-2</v>
      </c>
      <c r="U73" s="27" t="s">
        <v>46</v>
      </c>
      <c r="V73" s="27">
        <v>28</v>
      </c>
      <c r="W73" s="85">
        <v>1.4859953853764374E-5</v>
      </c>
      <c r="X73" s="27">
        <v>3.6999999999999998E-2</v>
      </c>
      <c r="Y73" s="27">
        <v>3.13</v>
      </c>
      <c r="Z73" s="27">
        <v>3.64</v>
      </c>
      <c r="AA73" s="37">
        <v>5.6999999999999997E-14</v>
      </c>
      <c r="AB73" s="28">
        <v>5.3065000000000001E-2</v>
      </c>
      <c r="AC73" s="29">
        <f t="shared" si="7"/>
        <v>0.30247050000000003</v>
      </c>
      <c r="AD73">
        <f>AA69/AA74</f>
        <v>8333333.333333334</v>
      </c>
      <c r="AE73">
        <f>AA70/AA74</f>
        <v>944444.4444444445</v>
      </c>
      <c r="AF73">
        <f>AA72/AA74</f>
        <v>5555.5555555555557</v>
      </c>
      <c r="AG73">
        <f>AA72/AA73</f>
        <v>17.543859649122808</v>
      </c>
      <c r="AH73">
        <f>AA71/AA73</f>
        <v>31.578947368421055</v>
      </c>
      <c r="AI73" s="44">
        <f>AA75/AA76</f>
        <v>0.75</v>
      </c>
      <c r="AJ73" s="44">
        <f>AA77/AA78</f>
        <v>48.466257668711656</v>
      </c>
    </row>
    <row r="74" spans="1:41" ht="21" x14ac:dyDescent="0.25">
      <c r="A74" s="26" t="s">
        <v>63</v>
      </c>
      <c r="B74" s="27">
        <v>2.31</v>
      </c>
      <c r="C74" s="27">
        <v>3.5587</v>
      </c>
      <c r="D74" s="27">
        <f t="shared" si="6"/>
        <v>1.5405627705627705</v>
      </c>
      <c r="E74" s="27">
        <v>1.95</v>
      </c>
      <c r="F74" s="27">
        <v>2.0369999999999999</v>
      </c>
      <c r="G74" s="27">
        <v>61170.080000000002</v>
      </c>
      <c r="H74" s="27">
        <v>72</v>
      </c>
      <c r="I74" s="27">
        <v>81</v>
      </c>
      <c r="J74" s="27">
        <v>81</v>
      </c>
      <c r="K74" s="27">
        <v>117</v>
      </c>
      <c r="L74" s="27">
        <v>1.4930000000000001</v>
      </c>
      <c r="M74" s="27">
        <v>1.4930000000000001</v>
      </c>
      <c r="N74" s="27">
        <v>1.0900000000000001</v>
      </c>
      <c r="O74" s="27">
        <v>15</v>
      </c>
      <c r="P74" s="27">
        <v>15</v>
      </c>
      <c r="Q74" s="27">
        <v>1</v>
      </c>
      <c r="R74" s="27">
        <v>-0.19750000000000001</v>
      </c>
      <c r="S74" s="27">
        <v>-0.19750000000000001</v>
      </c>
      <c r="T74" s="27">
        <v>4.1599999999999998E-2</v>
      </c>
      <c r="U74" s="27" t="s">
        <v>47</v>
      </c>
      <c r="V74" s="27">
        <v>16.04</v>
      </c>
      <c r="W74" s="85">
        <v>1.6328551327402565E-5</v>
      </c>
      <c r="X74" s="27">
        <v>1.0999999999999999E-2</v>
      </c>
      <c r="Y74" s="27">
        <v>3.25</v>
      </c>
      <c r="Z74" s="27">
        <v>3.8</v>
      </c>
      <c r="AA74" s="37">
        <v>1.7999999999999999E-16</v>
      </c>
      <c r="AB74" s="28">
        <v>0.217</v>
      </c>
      <c r="AC74" s="29">
        <f t="shared" si="7"/>
        <v>3.9060000000000002E-3</v>
      </c>
      <c r="AL74" s="44"/>
      <c r="AM74" s="44"/>
      <c r="AN74" s="44"/>
      <c r="AO74" s="44"/>
    </row>
    <row r="75" spans="1:41" ht="21" x14ac:dyDescent="0.25">
      <c r="A75" s="26" t="s">
        <v>63</v>
      </c>
      <c r="B75" s="27">
        <v>2.31</v>
      </c>
      <c r="C75" s="27">
        <v>3.55</v>
      </c>
      <c r="D75" s="27">
        <f t="shared" si="6"/>
        <v>1.5367965367965366</v>
      </c>
      <c r="E75" s="27">
        <v>1.95</v>
      </c>
      <c r="F75" s="27">
        <v>2.0369999999999999</v>
      </c>
      <c r="G75" s="27">
        <v>61170.080000000002</v>
      </c>
      <c r="H75" s="27">
        <v>72</v>
      </c>
      <c r="I75" s="27">
        <v>81</v>
      </c>
      <c r="J75" s="27">
        <v>81</v>
      </c>
      <c r="K75" s="27">
        <v>117</v>
      </c>
      <c r="L75" s="27">
        <v>1.4930000000000001</v>
      </c>
      <c r="M75" s="27">
        <v>1.4930000000000001</v>
      </c>
      <c r="N75" s="27">
        <v>1.0900000000000001</v>
      </c>
      <c r="O75" s="27">
        <v>15</v>
      </c>
      <c r="P75" s="27">
        <v>15</v>
      </c>
      <c r="Q75" s="27">
        <v>1</v>
      </c>
      <c r="R75" s="27">
        <v>-0.19750000000000001</v>
      </c>
      <c r="S75" s="27">
        <v>-0.19750000000000001</v>
      </c>
      <c r="T75" s="27">
        <v>4.1599999999999998E-2</v>
      </c>
      <c r="U75" s="27" t="s">
        <v>48</v>
      </c>
      <c r="V75" s="27">
        <v>28.05</v>
      </c>
      <c r="W75" s="27">
        <v>8.597859657763983E-6</v>
      </c>
      <c r="X75" s="27">
        <v>8.6999999999999994E-2</v>
      </c>
      <c r="Y75" s="27">
        <v>3.59</v>
      </c>
      <c r="Z75" s="27">
        <v>3.9</v>
      </c>
      <c r="AA75" s="37">
        <v>3.3599999999999998E-18</v>
      </c>
      <c r="AB75" s="28"/>
      <c r="AC75" s="30">
        <f t="shared" si="7"/>
        <v>0</v>
      </c>
    </row>
    <row r="76" spans="1:41" ht="21" x14ac:dyDescent="0.25">
      <c r="A76" s="26" t="s">
        <v>63</v>
      </c>
      <c r="B76" s="27">
        <v>2.31</v>
      </c>
      <c r="C76" s="27">
        <v>3.55</v>
      </c>
      <c r="D76" s="27">
        <f t="shared" si="6"/>
        <v>1.5367965367965366</v>
      </c>
      <c r="E76" s="27">
        <v>1.95</v>
      </c>
      <c r="F76" s="27">
        <v>2.0369999999999999</v>
      </c>
      <c r="G76" s="27">
        <v>61170.080000000002</v>
      </c>
      <c r="H76" s="27">
        <v>72</v>
      </c>
      <c r="I76" s="27">
        <v>81</v>
      </c>
      <c r="J76" s="27">
        <v>81</v>
      </c>
      <c r="K76" s="27">
        <v>117</v>
      </c>
      <c r="L76" s="27">
        <v>1.4930000000000001</v>
      </c>
      <c r="M76" s="27">
        <v>1.4930000000000001</v>
      </c>
      <c r="N76" s="27">
        <v>1.0900000000000001</v>
      </c>
      <c r="O76" s="27">
        <v>15</v>
      </c>
      <c r="P76" s="27">
        <v>15</v>
      </c>
      <c r="Q76" s="27">
        <v>1</v>
      </c>
      <c r="R76" s="27">
        <v>-0.19750000000000001</v>
      </c>
      <c r="S76" s="27">
        <v>-0.19750000000000001</v>
      </c>
      <c r="T76" s="27">
        <v>4.1599999999999998E-2</v>
      </c>
      <c r="U76" s="27" t="s">
        <v>49</v>
      </c>
      <c r="V76" s="27">
        <v>30.07</v>
      </c>
      <c r="W76" s="27">
        <v>7.4674534117532306E-6</v>
      </c>
      <c r="X76" s="27">
        <v>9.9000000000000005E-2</v>
      </c>
      <c r="Y76" s="27">
        <v>3.72</v>
      </c>
      <c r="Z76" s="27">
        <v>4</v>
      </c>
      <c r="AA76" s="37">
        <v>4.48E-18</v>
      </c>
      <c r="AB76" s="28"/>
      <c r="AC76" s="30">
        <f t="shared" si="7"/>
        <v>0</v>
      </c>
    </row>
    <row r="77" spans="1:41" ht="21" x14ac:dyDescent="0.25">
      <c r="A77" s="26" t="s">
        <v>63</v>
      </c>
      <c r="B77" s="27">
        <v>2.31</v>
      </c>
      <c r="C77" s="27">
        <v>3.52</v>
      </c>
      <c r="D77" s="27">
        <f t="shared" si="6"/>
        <v>1.5238095238095237</v>
      </c>
      <c r="E77" s="27">
        <v>1.95</v>
      </c>
      <c r="F77" s="27">
        <v>2.0369999999999999</v>
      </c>
      <c r="G77" s="27">
        <v>61170.080000000002</v>
      </c>
      <c r="H77" s="27">
        <v>72</v>
      </c>
      <c r="I77" s="27">
        <v>81</v>
      </c>
      <c r="J77" s="27">
        <v>81</v>
      </c>
      <c r="K77" s="27">
        <v>117</v>
      </c>
      <c r="L77" s="27">
        <v>1.4930000000000001</v>
      </c>
      <c r="M77" s="27">
        <v>1.4930000000000001</v>
      </c>
      <c r="N77" s="27">
        <v>1.0900000000000001</v>
      </c>
      <c r="O77" s="27">
        <v>15</v>
      </c>
      <c r="P77" s="27">
        <v>15</v>
      </c>
      <c r="Q77" s="27">
        <v>1</v>
      </c>
      <c r="R77" s="27">
        <v>-0.19750000000000001</v>
      </c>
      <c r="S77" s="27">
        <v>-0.19750000000000001</v>
      </c>
      <c r="T77" s="27">
        <v>4.1599999999999998E-2</v>
      </c>
      <c r="U77" s="27" t="s">
        <v>50</v>
      </c>
      <c r="V77" s="27">
        <v>42.08</v>
      </c>
      <c r="W77" s="27">
        <v>4.9578486170417476E-6</v>
      </c>
      <c r="X77" s="27">
        <v>0.14199999999999999</v>
      </c>
      <c r="Y77" s="27">
        <v>4.03</v>
      </c>
      <c r="Z77" s="27">
        <v>4.5</v>
      </c>
      <c r="AA77" s="37">
        <v>1.58E-19</v>
      </c>
      <c r="AB77" s="28"/>
      <c r="AC77" s="30">
        <f t="shared" si="7"/>
        <v>0</v>
      </c>
    </row>
    <row r="78" spans="1:41" ht="21" x14ac:dyDescent="0.25">
      <c r="A78" s="26" t="s">
        <v>63</v>
      </c>
      <c r="B78" s="27">
        <v>2.31</v>
      </c>
      <c r="C78" s="27">
        <v>3.48</v>
      </c>
      <c r="D78" s="27">
        <f t="shared" si="6"/>
        <v>1.5064935064935066</v>
      </c>
      <c r="E78" s="27">
        <v>1.95</v>
      </c>
      <c r="F78" s="27">
        <v>2.0369999999999999</v>
      </c>
      <c r="G78" s="27">
        <v>61170.080000000002</v>
      </c>
      <c r="H78" s="27">
        <v>72</v>
      </c>
      <c r="I78" s="27">
        <v>81</v>
      </c>
      <c r="J78" s="27">
        <v>81</v>
      </c>
      <c r="K78" s="27">
        <v>117</v>
      </c>
      <c r="L78" s="27">
        <v>1.4930000000000001</v>
      </c>
      <c r="M78" s="27">
        <v>1.4930000000000001</v>
      </c>
      <c r="N78" s="27">
        <v>1.0900000000000001</v>
      </c>
      <c r="O78" s="27">
        <v>15</v>
      </c>
      <c r="P78" s="27">
        <v>15</v>
      </c>
      <c r="Q78" s="27">
        <v>1</v>
      </c>
      <c r="R78" s="27">
        <v>-0.19750000000000001</v>
      </c>
      <c r="S78" s="27">
        <v>-0.19750000000000001</v>
      </c>
      <c r="T78" s="27">
        <v>4.1599999999999998E-2</v>
      </c>
      <c r="U78" s="27" t="s">
        <v>51</v>
      </c>
      <c r="V78" s="27">
        <v>44.1</v>
      </c>
      <c r="W78" s="27">
        <v>4.5187843755253608E-6</v>
      </c>
      <c r="X78" s="27">
        <v>0.152</v>
      </c>
      <c r="Y78" s="27">
        <v>4.16</v>
      </c>
      <c r="Z78" s="27">
        <v>4.3</v>
      </c>
      <c r="AA78" s="37">
        <v>3.2599999999999998E-21</v>
      </c>
      <c r="AB78" s="28"/>
      <c r="AC78" s="30">
        <f t="shared" si="7"/>
        <v>0</v>
      </c>
    </row>
    <row r="79" spans="1:41" x14ac:dyDescent="0.25">
      <c r="A79" s="26" t="s">
        <v>63</v>
      </c>
      <c r="B79" s="27">
        <v>2.31</v>
      </c>
      <c r="C79" s="27"/>
      <c r="D79" s="27">
        <f t="shared" si="6"/>
        <v>0</v>
      </c>
      <c r="E79" s="27">
        <v>1.95</v>
      </c>
      <c r="F79" s="27">
        <v>2.0369999999999999</v>
      </c>
      <c r="G79" s="27">
        <v>61170.080000000002</v>
      </c>
      <c r="H79" s="27">
        <v>72</v>
      </c>
      <c r="I79" s="27">
        <v>81</v>
      </c>
      <c r="J79" s="27">
        <v>81</v>
      </c>
      <c r="K79" s="27">
        <v>117</v>
      </c>
      <c r="L79" s="27">
        <v>1.4930000000000001</v>
      </c>
      <c r="M79" s="27">
        <v>1.4930000000000001</v>
      </c>
      <c r="N79" s="27">
        <v>1.0900000000000001</v>
      </c>
      <c r="O79" s="27">
        <v>15</v>
      </c>
      <c r="P79" s="27">
        <v>15</v>
      </c>
      <c r="Q79" s="27">
        <v>1</v>
      </c>
      <c r="R79" s="27">
        <v>-0.19750000000000001</v>
      </c>
      <c r="S79" s="27">
        <v>-0.19750000000000001</v>
      </c>
      <c r="T79" s="27">
        <v>4.1599999999999998E-2</v>
      </c>
      <c r="U79" s="27" t="s">
        <v>52</v>
      </c>
      <c r="V79" s="27">
        <v>58.12</v>
      </c>
      <c r="W79" s="27">
        <v>2.9135357642312415E-6</v>
      </c>
      <c r="X79" s="27">
        <v>0.2</v>
      </c>
      <c r="Y79" s="27">
        <v>4.5199999999999996</v>
      </c>
      <c r="Z79" s="27">
        <v>4.5</v>
      </c>
      <c r="AA79" s="28">
        <v>1.37E-21</v>
      </c>
      <c r="AB79" s="28"/>
      <c r="AC79" s="30">
        <f t="shared" si="7"/>
        <v>0</v>
      </c>
    </row>
    <row r="80" spans="1:41" x14ac:dyDescent="0.25">
      <c r="A80" s="31" t="s">
        <v>64</v>
      </c>
      <c r="B80" s="32">
        <v>2.1052</v>
      </c>
      <c r="C80" s="32">
        <v>2.4058999999999999</v>
      </c>
      <c r="D80" s="79">
        <f t="shared" si="6"/>
        <v>1.142836785103553</v>
      </c>
      <c r="E80" s="32">
        <v>1.88</v>
      </c>
      <c r="F80" s="32">
        <v>2.0369999999999999</v>
      </c>
      <c r="G80" s="32">
        <v>56735</v>
      </c>
      <c r="H80" s="32">
        <v>74</v>
      </c>
      <c r="I80" s="32">
        <v>81</v>
      </c>
      <c r="J80" s="32">
        <v>81</v>
      </c>
      <c r="K80" s="32">
        <v>117</v>
      </c>
      <c r="L80" s="32">
        <v>1.4930000000000001</v>
      </c>
      <c r="M80" s="32">
        <v>1.4930000000000001</v>
      </c>
      <c r="N80" s="32">
        <v>1.746</v>
      </c>
      <c r="O80" s="32">
        <v>15</v>
      </c>
      <c r="P80" s="32">
        <v>15</v>
      </c>
      <c r="Q80" s="32">
        <v>35.450000000000003</v>
      </c>
      <c r="R80" s="32">
        <v>-0.21829999999999999</v>
      </c>
      <c r="S80" s="32">
        <v>-0.21829999999999999</v>
      </c>
      <c r="T80" s="32">
        <v>-0.1643</v>
      </c>
      <c r="U80" s="32" t="s">
        <v>42</v>
      </c>
      <c r="V80" s="32">
        <v>4.0019999999999998</v>
      </c>
      <c r="W80" s="86">
        <v>1.213598928416634E-4</v>
      </c>
      <c r="X80" s="32">
        <v>-0.39</v>
      </c>
      <c r="Y80" s="32">
        <v>2.66</v>
      </c>
      <c r="Z80" s="32">
        <v>2.6</v>
      </c>
      <c r="AA80" s="33">
        <v>2.4599999999999998E-10</v>
      </c>
      <c r="AB80" s="33">
        <v>3.9699999999999996E-3</v>
      </c>
      <c r="AC80" s="34">
        <f t="shared" ref="AC80:AC90" si="8">AA80*10000*(AB80)*10000000000</f>
        <v>97.661999999999978</v>
      </c>
    </row>
    <row r="81" spans="1:41" x14ac:dyDescent="0.25">
      <c r="A81" s="31" t="s">
        <v>64</v>
      </c>
      <c r="B81" s="32">
        <v>2.1052</v>
      </c>
      <c r="C81" s="32">
        <v>2.6503999999999999</v>
      </c>
      <c r="D81" s="79">
        <f t="shared" si="6"/>
        <v>1.2589777693330799</v>
      </c>
      <c r="E81" s="32">
        <v>1.88</v>
      </c>
      <c r="F81" s="32">
        <v>2.0369999999999999</v>
      </c>
      <c r="G81" s="32">
        <v>56735</v>
      </c>
      <c r="H81" s="32">
        <v>74</v>
      </c>
      <c r="I81" s="32">
        <v>81</v>
      </c>
      <c r="J81" s="32">
        <v>81</v>
      </c>
      <c r="K81" s="32">
        <v>117</v>
      </c>
      <c r="L81" s="32">
        <v>1.4930000000000001</v>
      </c>
      <c r="M81" s="32">
        <v>1.4930000000000001</v>
      </c>
      <c r="N81" s="32">
        <v>1.746</v>
      </c>
      <c r="O81" s="32">
        <v>15</v>
      </c>
      <c r="P81" s="32">
        <v>15</v>
      </c>
      <c r="Q81" s="32">
        <v>35.450000000000003</v>
      </c>
      <c r="R81" s="32">
        <v>-0.21829999999999999</v>
      </c>
      <c r="S81" s="32">
        <v>-0.21829999999999999</v>
      </c>
      <c r="T81" s="32">
        <v>-0.1643</v>
      </c>
      <c r="U81" s="32" t="s">
        <v>43</v>
      </c>
      <c r="V81" s="32">
        <v>2.0099999999999998</v>
      </c>
      <c r="W81" s="86">
        <v>1.0828692705685033E-4</v>
      </c>
      <c r="X81" s="32">
        <v>-0.217</v>
      </c>
      <c r="Y81" s="32">
        <v>3.13</v>
      </c>
      <c r="Z81" s="32">
        <v>2.89</v>
      </c>
      <c r="AA81" s="33">
        <v>1.8999999999999999E-11</v>
      </c>
      <c r="AB81" s="33">
        <v>8.0999999999999996E-3</v>
      </c>
      <c r="AC81" s="34">
        <f t="shared" si="8"/>
        <v>15.389999999999997</v>
      </c>
    </row>
    <row r="82" spans="1:41" x14ac:dyDescent="0.25">
      <c r="A82" s="31" t="s">
        <v>64</v>
      </c>
      <c r="B82" s="32">
        <v>2.1052</v>
      </c>
      <c r="C82" s="32">
        <v>2.8742000000000001</v>
      </c>
      <c r="D82" s="79">
        <f t="shared" si="6"/>
        <v>1.3652859585787573</v>
      </c>
      <c r="E82" s="32">
        <v>1.88</v>
      </c>
      <c r="F82" s="32">
        <v>2.0369999999999999</v>
      </c>
      <c r="G82" s="32">
        <v>56735</v>
      </c>
      <c r="H82" s="32">
        <v>74</v>
      </c>
      <c r="I82" s="32">
        <v>81</v>
      </c>
      <c r="J82" s="32">
        <v>81</v>
      </c>
      <c r="K82" s="32">
        <v>117</v>
      </c>
      <c r="L82" s="32">
        <v>1.4930000000000001</v>
      </c>
      <c r="M82" s="32">
        <v>1.4930000000000001</v>
      </c>
      <c r="N82" s="32">
        <v>1.746</v>
      </c>
      <c r="O82" s="32">
        <v>15</v>
      </c>
      <c r="P82" s="32">
        <v>15</v>
      </c>
      <c r="Q82" s="32">
        <v>35.450000000000003</v>
      </c>
      <c r="R82" s="32">
        <v>-0.21829999999999999</v>
      </c>
      <c r="S82" s="32">
        <v>-0.21829999999999999</v>
      </c>
      <c r="T82" s="32">
        <v>-0.1643</v>
      </c>
      <c r="U82" s="32" t="s">
        <v>44</v>
      </c>
      <c r="V82" s="32">
        <v>31.998999999999999</v>
      </c>
      <c r="W82" s="86">
        <v>1.5402755908922099E-5</v>
      </c>
      <c r="X82" s="32">
        <v>2.1999999999999999E-2</v>
      </c>
      <c r="Y82" s="32">
        <v>2.94</v>
      </c>
      <c r="Z82" s="32">
        <v>3.46</v>
      </c>
      <c r="AA82" s="33">
        <v>1E-14</v>
      </c>
      <c r="AB82" s="33">
        <v>7.8100000000000003E-2</v>
      </c>
      <c r="AC82" s="34">
        <f t="shared" si="8"/>
        <v>7.8100000000000003E-2</v>
      </c>
    </row>
    <row r="83" spans="1:41" x14ac:dyDescent="0.25">
      <c r="A83" s="31" t="s">
        <v>64</v>
      </c>
      <c r="B83" s="32">
        <v>2.1052</v>
      </c>
      <c r="C83" s="32">
        <v>2.8965999999999998</v>
      </c>
      <c r="D83" s="79">
        <f t="shared" si="6"/>
        <v>1.3759262777883337</v>
      </c>
      <c r="E83" s="32">
        <v>1.88</v>
      </c>
      <c r="F83" s="32">
        <v>2.0369999999999999</v>
      </c>
      <c r="G83" s="32">
        <v>56735</v>
      </c>
      <c r="H83" s="32">
        <v>74</v>
      </c>
      <c r="I83" s="32">
        <v>81</v>
      </c>
      <c r="J83" s="32">
        <v>81</v>
      </c>
      <c r="K83" s="32">
        <v>117</v>
      </c>
      <c r="L83" s="32">
        <v>1.4930000000000001</v>
      </c>
      <c r="M83" s="32">
        <v>1.4930000000000001</v>
      </c>
      <c r="N83" s="32">
        <v>1.746</v>
      </c>
      <c r="O83" s="32">
        <v>15</v>
      </c>
      <c r="P83" s="32">
        <v>15</v>
      </c>
      <c r="Q83" s="32">
        <v>35.450000000000003</v>
      </c>
      <c r="R83" s="32">
        <v>-0.21829999999999999</v>
      </c>
      <c r="S83" s="32">
        <v>-0.21829999999999999</v>
      </c>
      <c r="T83" s="32">
        <v>-0.1643</v>
      </c>
      <c r="U83" s="32" t="s">
        <v>45</v>
      </c>
      <c r="V83" s="32">
        <v>44.01</v>
      </c>
      <c r="W83" s="86">
        <v>8.9625087063364713E-6</v>
      </c>
      <c r="X83" s="32">
        <v>0.22500000000000001</v>
      </c>
      <c r="Y83" s="32">
        <v>3.24</v>
      </c>
      <c r="Z83" s="32">
        <v>3.3</v>
      </c>
      <c r="AA83" s="33">
        <v>5.2000000000000001E-15</v>
      </c>
      <c r="AB83" s="33">
        <v>0.55300000000000005</v>
      </c>
      <c r="AC83" s="34">
        <f t="shared" si="8"/>
        <v>0.28756000000000004</v>
      </c>
    </row>
    <row r="84" spans="1:41" ht="21" x14ac:dyDescent="0.25">
      <c r="A84" s="31" t="s">
        <v>64</v>
      </c>
      <c r="B84" s="32">
        <v>2.1052</v>
      </c>
      <c r="C84" s="32">
        <v>3.0550999999999999</v>
      </c>
      <c r="D84" s="79">
        <f t="shared" si="6"/>
        <v>1.4512160364810944</v>
      </c>
      <c r="E84" s="32">
        <v>1.88</v>
      </c>
      <c r="F84" s="32">
        <v>2.0369999999999999</v>
      </c>
      <c r="G84" s="32">
        <v>56735</v>
      </c>
      <c r="H84" s="32">
        <v>74</v>
      </c>
      <c r="I84" s="32">
        <v>81</v>
      </c>
      <c r="J84" s="32">
        <v>81</v>
      </c>
      <c r="K84" s="32">
        <v>117</v>
      </c>
      <c r="L84" s="32">
        <v>1.4930000000000001</v>
      </c>
      <c r="M84" s="32">
        <v>1.4930000000000001</v>
      </c>
      <c r="N84" s="32">
        <v>1.746</v>
      </c>
      <c r="O84" s="32">
        <v>15</v>
      </c>
      <c r="P84" s="32">
        <v>15</v>
      </c>
      <c r="Q84" s="32">
        <v>35.450000000000003</v>
      </c>
      <c r="R84" s="32">
        <v>-0.21829999999999999</v>
      </c>
      <c r="S84" s="32">
        <v>-0.21829999999999999</v>
      </c>
      <c r="T84" s="32">
        <v>-0.1643</v>
      </c>
      <c r="U84" s="32" t="s">
        <v>46</v>
      </c>
      <c r="V84" s="32">
        <v>28</v>
      </c>
      <c r="W84" s="86">
        <v>1.4859953853764374E-5</v>
      </c>
      <c r="X84" s="32">
        <v>3.6999999999999998E-2</v>
      </c>
      <c r="Y84" s="32">
        <v>3.13</v>
      </c>
      <c r="Z84" s="32">
        <v>3.64</v>
      </c>
      <c r="AA84" s="36">
        <v>2.1000000000000001E-16</v>
      </c>
      <c r="AB84" s="33">
        <v>5.9700000000000003E-2</v>
      </c>
      <c r="AC84" s="34">
        <f t="shared" si="8"/>
        <v>1.2537E-3</v>
      </c>
      <c r="AD84">
        <f>AA80/AA85</f>
        <v>18923076923.076923</v>
      </c>
      <c r="AE84">
        <f>AA81/AA85</f>
        <v>1461538461.5384614</v>
      </c>
      <c r="AF84">
        <f>AA83/AA85</f>
        <v>400000</v>
      </c>
      <c r="AG84">
        <f>AA83/AA84</f>
        <v>24.761904761904763</v>
      </c>
      <c r="AH84">
        <f>AA82/AA84</f>
        <v>47.619047619047613</v>
      </c>
      <c r="AI84" s="44">
        <f>AA86/AA87</f>
        <v>66.229838709677423</v>
      </c>
      <c r="AJ84" s="44">
        <f>AA88/AA89</f>
        <v>5806.2015503875964</v>
      </c>
    </row>
    <row r="85" spans="1:41" ht="21" x14ac:dyDescent="0.25">
      <c r="A85" s="31" t="s">
        <v>64</v>
      </c>
      <c r="B85" s="32">
        <v>2.1052</v>
      </c>
      <c r="C85" s="32">
        <v>3.3155000000000001</v>
      </c>
      <c r="D85" s="79">
        <f t="shared" si="6"/>
        <v>1.5749097472924189</v>
      </c>
      <c r="E85" s="32">
        <v>1.88</v>
      </c>
      <c r="F85" s="32">
        <v>2.0369999999999999</v>
      </c>
      <c r="G85" s="32">
        <v>56735</v>
      </c>
      <c r="H85" s="32">
        <v>74</v>
      </c>
      <c r="I85" s="32">
        <v>81</v>
      </c>
      <c r="J85" s="32">
        <v>81</v>
      </c>
      <c r="K85" s="32">
        <v>117</v>
      </c>
      <c r="L85" s="32">
        <v>1.4930000000000001</v>
      </c>
      <c r="M85" s="32">
        <v>1.4930000000000001</v>
      </c>
      <c r="N85" s="32">
        <v>1.746</v>
      </c>
      <c r="O85" s="32">
        <v>15</v>
      </c>
      <c r="P85" s="32">
        <v>15</v>
      </c>
      <c r="Q85" s="32">
        <v>35.450000000000003</v>
      </c>
      <c r="R85" s="32">
        <v>-0.21829999999999999</v>
      </c>
      <c r="S85" s="32">
        <v>-0.21829999999999999</v>
      </c>
      <c r="T85" s="32">
        <v>-0.1643</v>
      </c>
      <c r="U85" s="32" t="s">
        <v>47</v>
      </c>
      <c r="V85" s="32">
        <v>16.04</v>
      </c>
      <c r="W85" s="86">
        <v>1.6328551327402565E-5</v>
      </c>
      <c r="X85" s="32">
        <v>1.0999999999999999E-2</v>
      </c>
      <c r="Y85" s="32">
        <v>3.25</v>
      </c>
      <c r="Z85" s="32">
        <v>3.8</v>
      </c>
      <c r="AA85" s="36">
        <v>1.3E-20</v>
      </c>
      <c r="AB85" s="33">
        <v>0.31900000000000001</v>
      </c>
      <c r="AC85" s="34">
        <f t="shared" si="8"/>
        <v>4.1469999999999997E-7</v>
      </c>
      <c r="AL85" s="44"/>
      <c r="AM85" s="44"/>
      <c r="AN85" s="44"/>
      <c r="AO85" s="44"/>
    </row>
    <row r="86" spans="1:41" ht="21" x14ac:dyDescent="0.25">
      <c r="A86" s="31" t="s">
        <v>64</v>
      </c>
      <c r="B86" s="32">
        <v>2.1052</v>
      </c>
      <c r="C86" s="32">
        <v>3.36</v>
      </c>
      <c r="D86" s="79">
        <f t="shared" si="6"/>
        <v>1.5960478814364432</v>
      </c>
      <c r="E86" s="32">
        <v>1.88</v>
      </c>
      <c r="F86" s="32">
        <v>2.0369999999999999</v>
      </c>
      <c r="G86" s="32">
        <v>56735</v>
      </c>
      <c r="H86" s="32">
        <v>74</v>
      </c>
      <c r="I86" s="32">
        <v>81</v>
      </c>
      <c r="J86" s="32">
        <v>81</v>
      </c>
      <c r="K86" s="32">
        <v>117</v>
      </c>
      <c r="L86" s="32">
        <v>1.4930000000000001</v>
      </c>
      <c r="M86" s="32">
        <v>1.4930000000000001</v>
      </c>
      <c r="N86" s="32">
        <v>1.746</v>
      </c>
      <c r="O86" s="32">
        <v>15</v>
      </c>
      <c r="P86" s="32">
        <v>15</v>
      </c>
      <c r="Q86" s="32">
        <v>35.450000000000003</v>
      </c>
      <c r="R86" s="32">
        <v>-0.21829999999999999</v>
      </c>
      <c r="S86" s="32">
        <v>-0.21829999999999999</v>
      </c>
      <c r="T86" s="32">
        <v>-0.1643</v>
      </c>
      <c r="U86" s="32" t="s">
        <v>48</v>
      </c>
      <c r="V86" s="32">
        <v>28.05</v>
      </c>
      <c r="W86" s="32">
        <v>8.597859657763983E-6</v>
      </c>
      <c r="X86" s="32">
        <v>8.6999999999999994E-2</v>
      </c>
      <c r="Y86" s="32">
        <v>3.59</v>
      </c>
      <c r="Z86" s="32">
        <v>3.9</v>
      </c>
      <c r="AA86" s="36">
        <v>6.5700000000000002E-20</v>
      </c>
      <c r="AB86" s="33"/>
      <c r="AC86" s="35">
        <f t="shared" si="8"/>
        <v>0</v>
      </c>
    </row>
    <row r="87" spans="1:41" ht="21" x14ac:dyDescent="0.25">
      <c r="A87" s="31" t="s">
        <v>64</v>
      </c>
      <c r="B87" s="32">
        <v>2.1052</v>
      </c>
      <c r="C87" s="32">
        <v>3.41</v>
      </c>
      <c r="D87" s="79">
        <f t="shared" si="6"/>
        <v>1.6197985939578188</v>
      </c>
      <c r="E87" s="32">
        <v>1.88</v>
      </c>
      <c r="F87" s="32">
        <v>2.0369999999999999</v>
      </c>
      <c r="G87" s="32">
        <v>56735</v>
      </c>
      <c r="H87" s="32">
        <v>74</v>
      </c>
      <c r="I87" s="32">
        <v>81</v>
      </c>
      <c r="J87" s="32">
        <v>81</v>
      </c>
      <c r="K87" s="32">
        <v>117</v>
      </c>
      <c r="L87" s="32">
        <v>1.4930000000000001</v>
      </c>
      <c r="M87" s="32">
        <v>1.4930000000000001</v>
      </c>
      <c r="N87" s="32">
        <v>1.746</v>
      </c>
      <c r="O87" s="32">
        <v>15</v>
      </c>
      <c r="P87" s="32">
        <v>15</v>
      </c>
      <c r="Q87" s="32">
        <v>35.450000000000003</v>
      </c>
      <c r="R87" s="32">
        <v>-0.21829999999999999</v>
      </c>
      <c r="S87" s="32">
        <v>-0.21829999999999999</v>
      </c>
      <c r="T87" s="32">
        <v>-0.1643</v>
      </c>
      <c r="U87" s="32" t="s">
        <v>49</v>
      </c>
      <c r="V87" s="32">
        <v>30.07</v>
      </c>
      <c r="W87" s="32">
        <v>7.4674534117532306E-6</v>
      </c>
      <c r="X87" s="32">
        <v>9.9000000000000005E-2</v>
      </c>
      <c r="Y87" s="32">
        <v>3.72</v>
      </c>
      <c r="Z87" s="32">
        <v>4</v>
      </c>
      <c r="AA87" s="36">
        <v>9.9199999999999997E-22</v>
      </c>
      <c r="AB87" s="33"/>
      <c r="AC87" s="35">
        <f t="shared" si="8"/>
        <v>0</v>
      </c>
    </row>
    <row r="88" spans="1:41" ht="21" x14ac:dyDescent="0.25">
      <c r="A88" s="31" t="s">
        <v>64</v>
      </c>
      <c r="B88" s="32">
        <v>2.1052</v>
      </c>
      <c r="C88" s="32">
        <v>3.51</v>
      </c>
      <c r="D88" s="79">
        <f t="shared" si="6"/>
        <v>1.66730001900057</v>
      </c>
      <c r="E88" s="32">
        <v>1.88</v>
      </c>
      <c r="F88" s="32">
        <v>2.0369999999999999</v>
      </c>
      <c r="G88" s="32">
        <v>56735</v>
      </c>
      <c r="H88" s="32">
        <v>74</v>
      </c>
      <c r="I88" s="32">
        <v>81</v>
      </c>
      <c r="J88" s="32">
        <v>81</v>
      </c>
      <c r="K88" s="32">
        <v>117</v>
      </c>
      <c r="L88" s="32">
        <v>1.4930000000000001</v>
      </c>
      <c r="M88" s="32">
        <v>1.4930000000000001</v>
      </c>
      <c r="N88" s="32">
        <v>1.746</v>
      </c>
      <c r="O88" s="32">
        <v>15</v>
      </c>
      <c r="P88" s="32">
        <v>15</v>
      </c>
      <c r="Q88" s="32">
        <v>35.450000000000003</v>
      </c>
      <c r="R88" s="32">
        <v>-0.21829999999999999</v>
      </c>
      <c r="S88" s="32">
        <v>-0.21829999999999999</v>
      </c>
      <c r="T88" s="32">
        <v>-0.1643</v>
      </c>
      <c r="U88" s="32" t="s">
        <v>50</v>
      </c>
      <c r="V88" s="32">
        <v>42.08</v>
      </c>
      <c r="W88" s="32">
        <v>4.9578486170417476E-6</v>
      </c>
      <c r="X88" s="32">
        <v>0.14199999999999999</v>
      </c>
      <c r="Y88" s="32">
        <v>4.03</v>
      </c>
      <c r="Z88" s="32">
        <v>4.5</v>
      </c>
      <c r="AA88" s="36">
        <v>7.4899999999999997E-24</v>
      </c>
      <c r="AB88" s="33"/>
      <c r="AC88" s="35">
        <f t="shared" si="8"/>
        <v>0</v>
      </c>
    </row>
    <row r="89" spans="1:41" ht="21" x14ac:dyDescent="0.25">
      <c r="A89" s="31" t="s">
        <v>64</v>
      </c>
      <c r="B89" s="32">
        <v>2.1052</v>
      </c>
      <c r="C89" s="32">
        <v>3.61</v>
      </c>
      <c r="D89" s="79">
        <f t="shared" si="6"/>
        <v>1.7148014440433212</v>
      </c>
      <c r="E89" s="32">
        <v>1.88</v>
      </c>
      <c r="F89" s="32">
        <v>2.0369999999999999</v>
      </c>
      <c r="G89" s="32">
        <v>56735</v>
      </c>
      <c r="H89" s="32">
        <v>74</v>
      </c>
      <c r="I89" s="32">
        <v>81</v>
      </c>
      <c r="J89" s="32">
        <v>81</v>
      </c>
      <c r="K89" s="32">
        <v>117</v>
      </c>
      <c r="L89" s="32">
        <v>1.4930000000000001</v>
      </c>
      <c r="M89" s="32">
        <v>1.4930000000000001</v>
      </c>
      <c r="N89" s="32">
        <v>1.746</v>
      </c>
      <c r="O89" s="32">
        <v>15</v>
      </c>
      <c r="P89" s="32">
        <v>15</v>
      </c>
      <c r="Q89" s="32">
        <v>35.450000000000003</v>
      </c>
      <c r="R89" s="32">
        <v>-0.21829999999999999</v>
      </c>
      <c r="S89" s="32">
        <v>-0.21829999999999999</v>
      </c>
      <c r="T89" s="32">
        <v>-0.1643</v>
      </c>
      <c r="U89" s="32" t="s">
        <v>51</v>
      </c>
      <c r="V89" s="32">
        <v>44.1</v>
      </c>
      <c r="W89" s="32">
        <v>4.5187843755253608E-6</v>
      </c>
      <c r="X89" s="32">
        <v>0.152</v>
      </c>
      <c r="Y89" s="32">
        <v>4.16</v>
      </c>
      <c r="Z89" s="32">
        <v>4.3</v>
      </c>
      <c r="AA89" s="36">
        <v>1.29E-27</v>
      </c>
      <c r="AB89" s="33"/>
      <c r="AC89" s="35">
        <f t="shared" si="8"/>
        <v>0</v>
      </c>
    </row>
    <row r="90" spans="1:41" x14ac:dyDescent="0.25">
      <c r="A90" s="31" t="s">
        <v>64</v>
      </c>
      <c r="B90" s="32">
        <v>2.1052</v>
      </c>
      <c r="C90" s="32">
        <v>3.62</v>
      </c>
      <c r="D90" s="79">
        <f t="shared" si="6"/>
        <v>1.7195515865475965</v>
      </c>
      <c r="E90" s="32">
        <v>1.88</v>
      </c>
      <c r="F90" s="32">
        <v>2.0369999999999999</v>
      </c>
      <c r="G90" s="32">
        <v>56735</v>
      </c>
      <c r="H90" s="32">
        <v>74</v>
      </c>
      <c r="I90" s="32">
        <v>81</v>
      </c>
      <c r="J90" s="32">
        <v>81</v>
      </c>
      <c r="K90" s="32">
        <v>117</v>
      </c>
      <c r="L90" s="32">
        <v>1.4930000000000001</v>
      </c>
      <c r="M90" s="32">
        <v>1.4930000000000001</v>
      </c>
      <c r="N90" s="32">
        <v>1.746</v>
      </c>
      <c r="O90" s="32">
        <v>15</v>
      </c>
      <c r="P90" s="32">
        <v>15</v>
      </c>
      <c r="Q90" s="32">
        <v>35.450000000000003</v>
      </c>
      <c r="R90" s="32">
        <v>-0.21829999999999999</v>
      </c>
      <c r="S90" s="32">
        <v>-0.21829999999999999</v>
      </c>
      <c r="T90" s="32">
        <v>-0.1643</v>
      </c>
      <c r="U90" s="32" t="s">
        <v>52</v>
      </c>
      <c r="V90" s="32">
        <v>58.12</v>
      </c>
      <c r="W90" s="32">
        <v>2.9135357642312415E-6</v>
      </c>
      <c r="X90" s="32">
        <v>0.2</v>
      </c>
      <c r="Y90" s="32">
        <v>4.5199999999999996</v>
      </c>
      <c r="Z90" s="32">
        <v>4.5</v>
      </c>
      <c r="AA90" s="33">
        <v>3.2500000000000001E-27</v>
      </c>
      <c r="AB90" s="33"/>
      <c r="AC90" s="35">
        <f t="shared" si="8"/>
        <v>0</v>
      </c>
    </row>
    <row r="91" spans="1:41" x14ac:dyDescent="0.25">
      <c r="A91" s="26" t="s">
        <v>65</v>
      </c>
      <c r="B91" s="27">
        <v>2.1021000000000001</v>
      </c>
      <c r="C91" s="27">
        <v>2.3820999999999999</v>
      </c>
      <c r="D91" s="27">
        <f t="shared" si="6"/>
        <v>1.1332001332001331</v>
      </c>
      <c r="E91" s="27">
        <v>1.88</v>
      </c>
      <c r="F91" s="27">
        <v>2.0369999999999999</v>
      </c>
      <c r="G91" s="27">
        <v>56894.031999999999</v>
      </c>
      <c r="H91" s="27">
        <v>74</v>
      </c>
      <c r="I91" s="27">
        <v>81</v>
      </c>
      <c r="J91" s="27">
        <v>81</v>
      </c>
      <c r="K91" s="27">
        <v>117</v>
      </c>
      <c r="L91" s="27">
        <v>1.4930000000000001</v>
      </c>
      <c r="M91" s="27">
        <v>1.4930000000000001</v>
      </c>
      <c r="N91" s="27">
        <v>1.9139999999999999</v>
      </c>
      <c r="O91" s="27">
        <v>15</v>
      </c>
      <c r="P91" s="27">
        <v>15</v>
      </c>
      <c r="Q91" s="27">
        <v>79.900000000000006</v>
      </c>
      <c r="R91" s="27">
        <v>-0.21290000000000001</v>
      </c>
      <c r="S91" s="27">
        <v>-0.21290000000000001</v>
      </c>
      <c r="T91" s="27">
        <v>-0.1686</v>
      </c>
      <c r="U91" s="27" t="s">
        <v>42</v>
      </c>
      <c r="V91" s="27">
        <v>4.0019999999999998</v>
      </c>
      <c r="W91" s="85">
        <v>1.213598928416634E-4</v>
      </c>
      <c r="X91" s="27">
        <v>-0.39</v>
      </c>
      <c r="Y91" s="27">
        <v>2.66</v>
      </c>
      <c r="Z91" s="27">
        <v>2.6</v>
      </c>
      <c r="AA91" s="28">
        <v>6.1900000000000003E-10</v>
      </c>
      <c r="AB91" s="28">
        <v>3.985017519638495E-3</v>
      </c>
      <c r="AC91" s="29">
        <f t="shared" ref="AC91:AC100" si="9">AA91*10000*(AB91)*10000000000</f>
        <v>246.67258446562283</v>
      </c>
    </row>
    <row r="92" spans="1:41" x14ac:dyDescent="0.25">
      <c r="A92" s="26" t="s">
        <v>65</v>
      </c>
      <c r="B92" s="27">
        <v>2.1021000000000001</v>
      </c>
      <c r="C92" s="27">
        <v>2.6236999999999999</v>
      </c>
      <c r="D92" s="27">
        <f t="shared" si="6"/>
        <v>1.248132819561391</v>
      </c>
      <c r="E92" s="27">
        <v>1.88</v>
      </c>
      <c r="F92" s="27">
        <v>2.0369999999999999</v>
      </c>
      <c r="G92" s="27">
        <v>56894.031999999999</v>
      </c>
      <c r="H92" s="27">
        <v>74</v>
      </c>
      <c r="I92" s="27">
        <v>81</v>
      </c>
      <c r="J92" s="27">
        <v>81</v>
      </c>
      <c r="K92" s="27">
        <v>117</v>
      </c>
      <c r="L92" s="27">
        <v>1.4930000000000001</v>
      </c>
      <c r="M92" s="27">
        <v>1.4930000000000001</v>
      </c>
      <c r="N92" s="27">
        <v>1.9139999999999999</v>
      </c>
      <c r="O92" s="27">
        <v>15</v>
      </c>
      <c r="P92" s="27">
        <v>15</v>
      </c>
      <c r="Q92" s="27">
        <v>79.900000000000006</v>
      </c>
      <c r="R92" s="27">
        <v>-0.21290000000000001</v>
      </c>
      <c r="S92" s="27">
        <v>-0.21290000000000001</v>
      </c>
      <c r="T92" s="27">
        <v>-0.1686</v>
      </c>
      <c r="U92" s="27" t="s">
        <v>43</v>
      </c>
      <c r="V92" s="27">
        <v>2.0099999999999998</v>
      </c>
      <c r="W92" s="85">
        <v>1.0828692705685033E-4</v>
      </c>
      <c r="X92" s="27">
        <v>-0.217</v>
      </c>
      <c r="Y92" s="27">
        <v>3.13</v>
      </c>
      <c r="Z92" s="27">
        <v>2.89</v>
      </c>
      <c r="AA92" s="28">
        <v>2.5299999999999999E-11</v>
      </c>
      <c r="AB92" s="28">
        <v>8.0858712940918443E-3</v>
      </c>
      <c r="AC92" s="29">
        <f t="shared" si="9"/>
        <v>20.457254374052365</v>
      </c>
    </row>
    <row r="93" spans="1:41" x14ac:dyDescent="0.25">
      <c r="A93" s="26" t="s">
        <v>65</v>
      </c>
      <c r="B93" s="27">
        <v>2.1021000000000001</v>
      </c>
      <c r="C93" s="27">
        <v>2.847</v>
      </c>
      <c r="D93" s="27">
        <f t="shared" si="6"/>
        <v>1.3543599257884971</v>
      </c>
      <c r="E93" s="27">
        <v>1.88</v>
      </c>
      <c r="F93" s="27">
        <v>2.0369999999999999</v>
      </c>
      <c r="G93" s="27">
        <v>56894.031999999999</v>
      </c>
      <c r="H93" s="27">
        <v>74</v>
      </c>
      <c r="I93" s="27">
        <v>81</v>
      </c>
      <c r="J93" s="27">
        <v>81</v>
      </c>
      <c r="K93" s="27">
        <v>117</v>
      </c>
      <c r="L93" s="27">
        <v>1.4930000000000001</v>
      </c>
      <c r="M93" s="27">
        <v>1.4930000000000001</v>
      </c>
      <c r="N93" s="27">
        <v>1.9139999999999999</v>
      </c>
      <c r="O93" s="27">
        <v>15</v>
      </c>
      <c r="P93" s="27">
        <v>15</v>
      </c>
      <c r="Q93" s="27">
        <v>79.900000000000006</v>
      </c>
      <c r="R93" s="27">
        <v>-0.21290000000000001</v>
      </c>
      <c r="S93" s="27">
        <v>-0.21290000000000001</v>
      </c>
      <c r="T93" s="27">
        <v>-0.1686</v>
      </c>
      <c r="U93" s="27" t="s">
        <v>44</v>
      </c>
      <c r="V93" s="27">
        <v>31.998999999999999</v>
      </c>
      <c r="W93" s="85">
        <v>1.5402755908922099E-5</v>
      </c>
      <c r="X93" s="27">
        <v>2.1999999999999999E-2</v>
      </c>
      <c r="Y93" s="27">
        <v>2.94</v>
      </c>
      <c r="Z93" s="27">
        <v>3.46</v>
      </c>
      <c r="AA93" s="28">
        <v>1.13E-14</v>
      </c>
      <c r="AB93" s="28">
        <v>7.5707131724154775E-2</v>
      </c>
      <c r="AC93" s="29">
        <f t="shared" si="9"/>
        <v>8.554905884829489E-2</v>
      </c>
    </row>
    <row r="94" spans="1:41" x14ac:dyDescent="0.25">
      <c r="A94" s="26" t="s">
        <v>65</v>
      </c>
      <c r="B94" s="27">
        <v>2.1021000000000001</v>
      </c>
      <c r="C94" s="27">
        <v>2.8571</v>
      </c>
      <c r="D94" s="27">
        <f t="shared" si="6"/>
        <v>1.3591646448789305</v>
      </c>
      <c r="E94" s="27">
        <v>1.88</v>
      </c>
      <c r="F94" s="27">
        <v>2.0369999999999999</v>
      </c>
      <c r="G94" s="27">
        <v>56894.031999999999</v>
      </c>
      <c r="H94" s="27">
        <v>74</v>
      </c>
      <c r="I94" s="27">
        <v>81</v>
      </c>
      <c r="J94" s="27">
        <v>81</v>
      </c>
      <c r="K94" s="27">
        <v>117</v>
      </c>
      <c r="L94" s="27">
        <v>1.4930000000000001</v>
      </c>
      <c r="M94" s="27">
        <v>1.4930000000000001</v>
      </c>
      <c r="N94" s="27">
        <v>1.9139999999999999</v>
      </c>
      <c r="O94" s="27">
        <v>15</v>
      </c>
      <c r="P94" s="27">
        <v>15</v>
      </c>
      <c r="Q94" s="27">
        <v>79.900000000000006</v>
      </c>
      <c r="R94" s="27">
        <v>-0.21290000000000001</v>
      </c>
      <c r="S94" s="27">
        <v>-0.21290000000000001</v>
      </c>
      <c r="T94" s="27">
        <v>-0.1686</v>
      </c>
      <c r="U94" s="27" t="s">
        <v>45</v>
      </c>
      <c r="V94" s="27">
        <v>44.01</v>
      </c>
      <c r="W94" s="85">
        <v>8.9625087063364713E-6</v>
      </c>
      <c r="X94" s="27">
        <v>0.22500000000000001</v>
      </c>
      <c r="Y94" s="27">
        <v>3.24</v>
      </c>
      <c r="Z94" s="27">
        <v>3.3</v>
      </c>
      <c r="AA94" s="28">
        <v>1.27E-14</v>
      </c>
      <c r="AB94" s="28">
        <v>0.53552695521238913</v>
      </c>
      <c r="AC94" s="29">
        <f t="shared" si="9"/>
        <v>0.6801192331197341</v>
      </c>
    </row>
    <row r="95" spans="1:41" ht="21" x14ac:dyDescent="0.25">
      <c r="A95" s="26" t="s">
        <v>65</v>
      </c>
      <c r="B95" s="27">
        <v>2.1021000000000001</v>
      </c>
      <c r="C95" s="27">
        <v>3.0268000000000002</v>
      </c>
      <c r="D95" s="27">
        <f t="shared" si="6"/>
        <v>1.43989343989344</v>
      </c>
      <c r="E95" s="27">
        <v>1.88</v>
      </c>
      <c r="F95" s="27">
        <v>2.0369999999999999</v>
      </c>
      <c r="G95" s="27">
        <v>56894.031999999999</v>
      </c>
      <c r="H95" s="27">
        <v>74</v>
      </c>
      <c r="I95" s="27">
        <v>81</v>
      </c>
      <c r="J95" s="27">
        <v>81</v>
      </c>
      <c r="K95" s="27">
        <v>117</v>
      </c>
      <c r="L95" s="27">
        <v>1.4930000000000001</v>
      </c>
      <c r="M95" s="27">
        <v>1.4930000000000001</v>
      </c>
      <c r="N95" s="27">
        <v>1.9139999999999999</v>
      </c>
      <c r="O95" s="27">
        <v>15</v>
      </c>
      <c r="P95" s="27">
        <v>15</v>
      </c>
      <c r="Q95" s="27">
        <v>79.900000000000006</v>
      </c>
      <c r="R95" s="27">
        <v>-0.21290000000000001</v>
      </c>
      <c r="S95" s="27">
        <v>-0.21290000000000001</v>
      </c>
      <c r="T95" s="27">
        <v>-0.1686</v>
      </c>
      <c r="U95" s="27" t="s">
        <v>46</v>
      </c>
      <c r="V95" s="27">
        <v>28</v>
      </c>
      <c r="W95" s="85">
        <v>1.4859953853764374E-5</v>
      </c>
      <c r="X95" s="27">
        <v>3.6999999999999998E-2</v>
      </c>
      <c r="Y95" s="27">
        <v>3.13</v>
      </c>
      <c r="Z95" s="27">
        <v>3.64</v>
      </c>
      <c r="AA95" s="37">
        <v>3.67E-16</v>
      </c>
      <c r="AB95" s="28">
        <v>5.3690547297183928E-2</v>
      </c>
      <c r="AC95" s="29">
        <f t="shared" si="9"/>
        <v>1.9704430858066505E-3</v>
      </c>
      <c r="AD95">
        <f>AA91/AA96</f>
        <v>5895238095.2380962</v>
      </c>
      <c r="AE95">
        <f>AA92/AA96</f>
        <v>240952380.95238096</v>
      </c>
      <c r="AF95">
        <f>AA94/AA96</f>
        <v>120952.38095238096</v>
      </c>
      <c r="AG95">
        <f>AA94/AA95</f>
        <v>34.604904632152589</v>
      </c>
      <c r="AH95">
        <f>AA93/AA95</f>
        <v>30.790190735694821</v>
      </c>
      <c r="AI95" s="44">
        <f>AA97/AA98</f>
        <v>1.4595375722543351</v>
      </c>
      <c r="AJ95" s="44">
        <f>AA99/AA100</f>
        <v>999.99999999999989</v>
      </c>
    </row>
    <row r="96" spans="1:41" ht="21" x14ac:dyDescent="0.25">
      <c r="A96" s="26" t="s">
        <v>65</v>
      </c>
      <c r="B96" s="27">
        <v>2.1021000000000001</v>
      </c>
      <c r="C96" s="27">
        <v>3.2749999999999999</v>
      </c>
      <c r="D96" s="27">
        <f t="shared" si="6"/>
        <v>1.5579658436801294</v>
      </c>
      <c r="E96" s="27">
        <v>1.88</v>
      </c>
      <c r="F96" s="27">
        <v>2.0369999999999999</v>
      </c>
      <c r="G96" s="27">
        <v>56894.031999999999</v>
      </c>
      <c r="H96" s="27">
        <v>74</v>
      </c>
      <c r="I96" s="27">
        <v>81</v>
      </c>
      <c r="J96" s="27">
        <v>81</v>
      </c>
      <c r="K96" s="27">
        <v>117</v>
      </c>
      <c r="L96" s="27">
        <v>1.4930000000000001</v>
      </c>
      <c r="M96" s="27">
        <v>1.4930000000000001</v>
      </c>
      <c r="N96" s="27">
        <v>1.9139999999999999</v>
      </c>
      <c r="O96" s="27">
        <v>15</v>
      </c>
      <c r="P96" s="27">
        <v>15</v>
      </c>
      <c r="Q96" s="27">
        <v>79.900000000000006</v>
      </c>
      <c r="R96" s="27">
        <v>-0.21290000000000001</v>
      </c>
      <c r="S96" s="27">
        <v>-0.21290000000000001</v>
      </c>
      <c r="T96" s="27">
        <v>-0.1686</v>
      </c>
      <c r="U96" s="27" t="s">
        <v>47</v>
      </c>
      <c r="V96" s="27">
        <v>16.04</v>
      </c>
      <c r="W96" s="85">
        <v>1.6328551327402565E-5</v>
      </c>
      <c r="X96" s="27">
        <v>1.0999999999999999E-2</v>
      </c>
      <c r="Y96" s="27">
        <v>3.25</v>
      </c>
      <c r="Z96" s="27">
        <v>3.8</v>
      </c>
      <c r="AA96" s="37">
        <v>1.0499999999999999E-19</v>
      </c>
      <c r="AB96" s="28">
        <v>0.29812386421143511</v>
      </c>
      <c r="AC96" s="29">
        <f t="shared" si="9"/>
        <v>3.1303005742200681E-6</v>
      </c>
      <c r="AL96" s="44"/>
      <c r="AM96" s="44"/>
      <c r="AN96" s="44"/>
      <c r="AO96" s="44"/>
    </row>
    <row r="97" spans="1:41" ht="21" x14ac:dyDescent="0.25">
      <c r="A97" s="26" t="s">
        <v>65</v>
      </c>
      <c r="B97" s="27">
        <v>2.1021000000000001</v>
      </c>
      <c r="C97" s="27">
        <v>3.3414000000000001</v>
      </c>
      <c r="D97" s="27">
        <f t="shared" si="6"/>
        <v>1.5895533038390182</v>
      </c>
      <c r="E97" s="27">
        <v>1.88</v>
      </c>
      <c r="F97" s="27">
        <v>2.0369999999999999</v>
      </c>
      <c r="G97" s="27">
        <v>56894.031999999999</v>
      </c>
      <c r="H97" s="27">
        <v>74</v>
      </c>
      <c r="I97" s="27">
        <v>81</v>
      </c>
      <c r="J97" s="27">
        <v>81</v>
      </c>
      <c r="K97" s="27">
        <v>117</v>
      </c>
      <c r="L97" s="27">
        <v>1.4930000000000001</v>
      </c>
      <c r="M97" s="27">
        <v>1.4930000000000001</v>
      </c>
      <c r="N97" s="27">
        <v>1.9139999999999999</v>
      </c>
      <c r="O97" s="27">
        <v>15</v>
      </c>
      <c r="P97" s="27">
        <v>15</v>
      </c>
      <c r="Q97" s="27">
        <v>79.900000000000006</v>
      </c>
      <c r="R97" s="27">
        <v>-0.21290000000000001</v>
      </c>
      <c r="S97" s="27">
        <v>-0.21290000000000001</v>
      </c>
      <c r="T97" s="27">
        <v>-0.1686</v>
      </c>
      <c r="U97" s="27" t="s">
        <v>48</v>
      </c>
      <c r="V97" s="27">
        <v>28.05</v>
      </c>
      <c r="W97" s="27">
        <v>8.597859657763983E-6</v>
      </c>
      <c r="X97" s="27">
        <v>8.6999999999999994E-2</v>
      </c>
      <c r="Y97" s="27">
        <v>3.59</v>
      </c>
      <c r="Z97" s="27">
        <v>3.9</v>
      </c>
      <c r="AA97" s="37">
        <v>1.01E-20</v>
      </c>
      <c r="AB97" s="28"/>
      <c r="AC97" s="30">
        <f t="shared" si="9"/>
        <v>0</v>
      </c>
    </row>
    <row r="98" spans="1:41" ht="21" x14ac:dyDescent="0.25">
      <c r="A98" s="26" t="s">
        <v>65</v>
      </c>
      <c r="B98" s="27">
        <v>2.1021000000000001</v>
      </c>
      <c r="C98" s="27">
        <v>3.3515999999999999</v>
      </c>
      <c r="D98" s="27">
        <f t="shared" si="6"/>
        <v>1.5944055944055944</v>
      </c>
      <c r="E98" s="27">
        <v>1.88</v>
      </c>
      <c r="F98" s="27">
        <v>2.0369999999999999</v>
      </c>
      <c r="G98" s="27">
        <v>56894.031999999999</v>
      </c>
      <c r="H98" s="27">
        <v>74</v>
      </c>
      <c r="I98" s="27">
        <v>81</v>
      </c>
      <c r="J98" s="27">
        <v>81</v>
      </c>
      <c r="K98" s="27">
        <v>117</v>
      </c>
      <c r="L98" s="27">
        <v>1.4930000000000001</v>
      </c>
      <c r="M98" s="27">
        <v>1.4930000000000001</v>
      </c>
      <c r="N98" s="27">
        <v>1.9139999999999999</v>
      </c>
      <c r="O98" s="27">
        <v>15</v>
      </c>
      <c r="P98" s="27">
        <v>15</v>
      </c>
      <c r="Q98" s="27">
        <v>79.900000000000006</v>
      </c>
      <c r="R98" s="27">
        <v>-0.21290000000000001</v>
      </c>
      <c r="S98" s="27">
        <v>-0.21290000000000001</v>
      </c>
      <c r="T98" s="27">
        <v>-0.1686</v>
      </c>
      <c r="U98" s="27" t="s">
        <v>49</v>
      </c>
      <c r="V98" s="27">
        <v>30.07</v>
      </c>
      <c r="W98" s="27">
        <v>7.4674534117532306E-6</v>
      </c>
      <c r="X98" s="27">
        <v>9.9000000000000005E-2</v>
      </c>
      <c r="Y98" s="27">
        <v>3.72</v>
      </c>
      <c r="Z98" s="27">
        <v>4</v>
      </c>
      <c r="AA98" s="37">
        <v>6.9200000000000001E-21</v>
      </c>
      <c r="AB98" s="28"/>
      <c r="AC98" s="30">
        <f t="shared" si="9"/>
        <v>0</v>
      </c>
    </row>
    <row r="99" spans="1:41" ht="21" x14ac:dyDescent="0.25">
      <c r="A99" s="26" t="s">
        <v>65</v>
      </c>
      <c r="B99" s="27">
        <v>2.1021000000000001</v>
      </c>
      <c r="C99" s="27">
        <v>3.47</v>
      </c>
      <c r="D99" s="27">
        <f t="shared" si="6"/>
        <v>1.6507302221587936</v>
      </c>
      <c r="E99" s="27">
        <v>1.88</v>
      </c>
      <c r="F99" s="27">
        <v>2.0369999999999999</v>
      </c>
      <c r="G99" s="27">
        <v>56894.031999999999</v>
      </c>
      <c r="H99" s="27">
        <v>74</v>
      </c>
      <c r="I99" s="27">
        <v>81</v>
      </c>
      <c r="J99" s="27">
        <v>81</v>
      </c>
      <c r="K99" s="27">
        <v>117</v>
      </c>
      <c r="L99" s="27">
        <v>1.4930000000000001</v>
      </c>
      <c r="M99" s="27">
        <v>1.4930000000000001</v>
      </c>
      <c r="N99" s="27">
        <v>1.9139999999999999</v>
      </c>
      <c r="O99" s="27">
        <v>15</v>
      </c>
      <c r="P99" s="27">
        <v>15</v>
      </c>
      <c r="Q99" s="27">
        <v>79.900000000000006</v>
      </c>
      <c r="R99" s="27">
        <v>-0.21290000000000001</v>
      </c>
      <c r="S99" s="27">
        <v>-0.21290000000000001</v>
      </c>
      <c r="T99" s="27">
        <v>-0.1686</v>
      </c>
      <c r="U99" s="27" t="s">
        <v>50</v>
      </c>
      <c r="V99" s="27">
        <v>42.08</v>
      </c>
      <c r="W99" s="27">
        <v>4.9578486170417476E-6</v>
      </c>
      <c r="X99" s="27">
        <v>0.14199999999999999</v>
      </c>
      <c r="Y99" s="27">
        <v>4.03</v>
      </c>
      <c r="Z99" s="27">
        <v>4.5</v>
      </c>
      <c r="AA99" s="37">
        <v>1.9999999999999999E-23</v>
      </c>
      <c r="AB99" s="28"/>
      <c r="AC99" s="30">
        <f t="shared" si="9"/>
        <v>0</v>
      </c>
    </row>
    <row r="100" spans="1:41" ht="21" x14ac:dyDescent="0.25">
      <c r="A100" s="26" t="s">
        <v>65</v>
      </c>
      <c r="B100" s="27">
        <v>2.1021000000000001</v>
      </c>
      <c r="C100" s="27">
        <v>3.57</v>
      </c>
      <c r="D100" s="27">
        <f t="shared" si="6"/>
        <v>1.6983016983016981</v>
      </c>
      <c r="E100" s="27">
        <v>1.88</v>
      </c>
      <c r="F100" s="27">
        <v>2.0369999999999999</v>
      </c>
      <c r="G100" s="27">
        <v>56894.031999999999</v>
      </c>
      <c r="H100" s="27">
        <v>74</v>
      </c>
      <c r="I100" s="27">
        <v>81</v>
      </c>
      <c r="J100" s="27">
        <v>81</v>
      </c>
      <c r="K100" s="27">
        <v>117</v>
      </c>
      <c r="L100" s="27">
        <v>1.4930000000000001</v>
      </c>
      <c r="M100" s="27">
        <v>1.4930000000000001</v>
      </c>
      <c r="N100" s="27">
        <v>1.9139999999999999</v>
      </c>
      <c r="O100" s="27">
        <v>15</v>
      </c>
      <c r="P100" s="27">
        <v>15</v>
      </c>
      <c r="Q100" s="27">
        <v>79.900000000000006</v>
      </c>
      <c r="R100" s="27">
        <v>-0.21290000000000001</v>
      </c>
      <c r="S100" s="27">
        <v>-0.21290000000000001</v>
      </c>
      <c r="T100" s="27">
        <v>-0.1686</v>
      </c>
      <c r="U100" s="27" t="s">
        <v>51</v>
      </c>
      <c r="V100" s="27">
        <v>44.1</v>
      </c>
      <c r="W100" s="27">
        <v>4.5187843755253608E-6</v>
      </c>
      <c r="X100" s="27">
        <v>0.152</v>
      </c>
      <c r="Y100" s="27">
        <v>4.16</v>
      </c>
      <c r="Z100" s="27">
        <v>4.3</v>
      </c>
      <c r="AA100" s="37">
        <v>2.0000000000000001E-26</v>
      </c>
      <c r="AB100" s="28"/>
      <c r="AC100" s="30">
        <f t="shared" si="9"/>
        <v>0</v>
      </c>
    </row>
    <row r="101" spans="1:41" x14ac:dyDescent="0.25">
      <c r="A101" s="26" t="s">
        <v>65</v>
      </c>
      <c r="B101" s="27">
        <v>2.1021000000000001</v>
      </c>
      <c r="C101" s="27"/>
      <c r="D101" s="27">
        <f t="shared" si="6"/>
        <v>0</v>
      </c>
      <c r="E101" s="27">
        <v>1.88</v>
      </c>
      <c r="F101" s="27">
        <v>2.0369999999999999</v>
      </c>
      <c r="G101" s="27">
        <v>56894.031999999999</v>
      </c>
      <c r="H101" s="27">
        <v>74</v>
      </c>
      <c r="I101" s="27">
        <v>81</v>
      </c>
      <c r="J101" s="27">
        <v>81</v>
      </c>
      <c r="K101" s="27">
        <v>117</v>
      </c>
      <c r="L101" s="27">
        <v>1.4930000000000001</v>
      </c>
      <c r="M101" s="27">
        <v>1.4930000000000001</v>
      </c>
      <c r="N101" s="27">
        <v>1.9139999999999999</v>
      </c>
      <c r="O101" s="27">
        <v>15</v>
      </c>
      <c r="P101" s="27">
        <v>15</v>
      </c>
      <c r="Q101" s="27">
        <v>79.900000000000006</v>
      </c>
      <c r="R101" s="27">
        <v>-0.21290000000000001</v>
      </c>
      <c r="S101" s="27">
        <v>-0.21290000000000001</v>
      </c>
      <c r="T101" s="27">
        <v>-0.1686</v>
      </c>
      <c r="U101" s="27" t="s">
        <v>52</v>
      </c>
      <c r="V101" s="27">
        <v>58.12</v>
      </c>
      <c r="W101" s="27">
        <v>2.9135357642312415E-6</v>
      </c>
      <c r="X101" s="27">
        <v>0.2</v>
      </c>
      <c r="Y101" s="27">
        <v>4.5199999999999996</v>
      </c>
      <c r="Z101" s="27">
        <v>4.5</v>
      </c>
      <c r="AA101" s="28"/>
      <c r="AB101" s="28"/>
      <c r="AC101" s="30"/>
    </row>
    <row r="102" spans="1:41" x14ac:dyDescent="0.25">
      <c r="A102" s="31" t="s">
        <v>66</v>
      </c>
      <c r="B102" s="32">
        <v>1.99</v>
      </c>
      <c r="C102" s="32">
        <v>2.335</v>
      </c>
      <c r="D102" s="79">
        <f t="shared" si="6"/>
        <v>1.1733668341708543</v>
      </c>
      <c r="E102" s="32">
        <v>1.71</v>
      </c>
      <c r="F102" s="32">
        <v>1.7430000000000001</v>
      </c>
      <c r="G102" s="32">
        <v>58492.32</v>
      </c>
      <c r="H102" s="32">
        <v>41</v>
      </c>
      <c r="I102" s="32">
        <v>81</v>
      </c>
      <c r="J102" s="32">
        <v>81</v>
      </c>
      <c r="K102" s="32">
        <v>117</v>
      </c>
      <c r="L102" s="32">
        <v>1.4930000000000001</v>
      </c>
      <c r="M102" s="32">
        <v>1.4930000000000001</v>
      </c>
      <c r="N102" s="32">
        <v>1.0900000000000001</v>
      </c>
      <c r="O102" s="32">
        <v>15</v>
      </c>
      <c r="P102" s="32">
        <v>15</v>
      </c>
      <c r="Q102" s="32">
        <v>1</v>
      </c>
      <c r="R102" s="32">
        <v>-0.19750000000000001</v>
      </c>
      <c r="S102" s="32">
        <v>-0.19750000000000001</v>
      </c>
      <c r="T102" s="32">
        <v>1.5900000000000001E-2</v>
      </c>
      <c r="U102" s="32" t="s">
        <v>42</v>
      </c>
      <c r="V102" s="32">
        <v>4.0019999999999998</v>
      </c>
      <c r="W102" s="86">
        <v>1.213598928416634E-4</v>
      </c>
      <c r="X102" s="32">
        <v>-0.39</v>
      </c>
      <c r="Y102" s="32">
        <v>2.66</v>
      </c>
      <c r="Z102" s="32">
        <v>2.6</v>
      </c>
      <c r="AA102" s="33">
        <v>7.0600000000000002E-12</v>
      </c>
      <c r="AB102" s="33">
        <v>3.16E-3</v>
      </c>
      <c r="AC102" s="34">
        <f t="shared" ref="AC102:AC112" si="10">AA102*10000*(AB102)*10000000000</f>
        <v>2.2309600000000001</v>
      </c>
    </row>
    <row r="103" spans="1:41" x14ac:dyDescent="0.25">
      <c r="A103" s="31" t="s">
        <v>66</v>
      </c>
      <c r="B103" s="32">
        <v>1.99</v>
      </c>
      <c r="C103" s="32">
        <v>2.6070000000000002</v>
      </c>
      <c r="D103" s="79">
        <f t="shared" si="6"/>
        <v>1.3100502512562815</v>
      </c>
      <c r="E103" s="32">
        <v>1.71</v>
      </c>
      <c r="F103" s="32">
        <v>1.7430000000000001</v>
      </c>
      <c r="G103" s="32">
        <v>58492.32</v>
      </c>
      <c r="H103" s="32">
        <v>41</v>
      </c>
      <c r="I103" s="32">
        <v>81</v>
      </c>
      <c r="J103" s="32">
        <v>81</v>
      </c>
      <c r="K103" s="32">
        <v>117</v>
      </c>
      <c r="L103" s="32">
        <v>1.4930000000000001</v>
      </c>
      <c r="M103" s="32">
        <v>1.4930000000000001</v>
      </c>
      <c r="N103" s="32">
        <v>1.0900000000000001</v>
      </c>
      <c r="O103" s="32">
        <v>15</v>
      </c>
      <c r="P103" s="32">
        <v>15</v>
      </c>
      <c r="Q103" s="32">
        <v>1</v>
      </c>
      <c r="R103" s="32">
        <v>-0.19750000000000001</v>
      </c>
      <c r="S103" s="32">
        <v>-0.19750000000000001</v>
      </c>
      <c r="T103" s="32">
        <v>1.5900000000000001E-2</v>
      </c>
      <c r="U103" s="32" t="s">
        <v>43</v>
      </c>
      <c r="V103" s="32">
        <v>2.0099999999999998</v>
      </c>
      <c r="W103" s="86">
        <v>1.0828692705685033E-4</v>
      </c>
      <c r="X103" s="32">
        <v>-0.217</v>
      </c>
      <c r="Y103" s="32">
        <v>3.13</v>
      </c>
      <c r="Z103" s="32">
        <v>2.89</v>
      </c>
      <c r="AA103" s="33">
        <v>3.18E-15</v>
      </c>
      <c r="AB103" s="33">
        <v>7.0200000000000002E-3</v>
      </c>
      <c r="AC103" s="34">
        <f t="shared" si="10"/>
        <v>2.2323600000000005E-3</v>
      </c>
    </row>
    <row r="104" spans="1:41" x14ac:dyDescent="0.25">
      <c r="A104" s="31" t="s">
        <v>66</v>
      </c>
      <c r="B104" s="32">
        <v>1.99</v>
      </c>
      <c r="C104" s="32">
        <v>2.8098999999999998</v>
      </c>
      <c r="D104" s="79">
        <f t="shared" si="6"/>
        <v>1.4120100502512563</v>
      </c>
      <c r="E104" s="32">
        <v>1.71</v>
      </c>
      <c r="F104" s="32">
        <v>1.7430000000000001</v>
      </c>
      <c r="G104" s="32">
        <v>58492.32</v>
      </c>
      <c r="H104" s="32">
        <v>41</v>
      </c>
      <c r="I104" s="32">
        <v>81</v>
      </c>
      <c r="J104" s="32">
        <v>81</v>
      </c>
      <c r="K104" s="32">
        <v>117</v>
      </c>
      <c r="L104" s="32">
        <v>1.4930000000000001</v>
      </c>
      <c r="M104" s="32">
        <v>1.4930000000000001</v>
      </c>
      <c r="N104" s="32">
        <v>1.0900000000000001</v>
      </c>
      <c r="O104" s="32">
        <v>15</v>
      </c>
      <c r="P104" s="32">
        <v>15</v>
      </c>
      <c r="Q104" s="32">
        <v>1</v>
      </c>
      <c r="R104" s="32">
        <v>-0.19750000000000001</v>
      </c>
      <c r="S104" s="32">
        <v>-0.19750000000000001</v>
      </c>
      <c r="T104" s="32">
        <v>1.5900000000000001E-2</v>
      </c>
      <c r="U104" s="32" t="s">
        <v>44</v>
      </c>
      <c r="V104" s="32">
        <v>31.998999999999999</v>
      </c>
      <c r="W104" s="86">
        <v>1.5402755908922099E-5</v>
      </c>
      <c r="X104" s="32">
        <v>2.1999999999999999E-2</v>
      </c>
      <c r="Y104" s="32">
        <v>2.94</v>
      </c>
      <c r="Z104" s="32">
        <v>3.46</v>
      </c>
      <c r="AA104" s="33">
        <v>8.1600000000000001E-20</v>
      </c>
      <c r="AB104" s="33">
        <v>8.9899999999999994E-2</v>
      </c>
      <c r="AC104" s="34">
        <f t="shared" si="10"/>
        <v>7.3358400000000004E-7</v>
      </c>
    </row>
    <row r="105" spans="1:41" x14ac:dyDescent="0.25">
      <c r="A105" s="31" t="s">
        <v>66</v>
      </c>
      <c r="B105" s="32">
        <v>1.99</v>
      </c>
      <c r="C105" s="32">
        <v>2.82</v>
      </c>
      <c r="D105" s="79">
        <f t="shared" si="6"/>
        <v>1.4170854271356783</v>
      </c>
      <c r="E105" s="32">
        <v>1.71</v>
      </c>
      <c r="F105" s="32">
        <v>1.7430000000000001</v>
      </c>
      <c r="G105" s="32">
        <v>58492.32</v>
      </c>
      <c r="H105" s="32">
        <v>41</v>
      </c>
      <c r="I105" s="32">
        <v>81</v>
      </c>
      <c r="J105" s="32">
        <v>81</v>
      </c>
      <c r="K105" s="32">
        <v>117</v>
      </c>
      <c r="L105" s="32">
        <v>1.4930000000000001</v>
      </c>
      <c r="M105" s="32">
        <v>1.4930000000000001</v>
      </c>
      <c r="N105" s="32">
        <v>1.0900000000000001</v>
      </c>
      <c r="O105" s="32">
        <v>15</v>
      </c>
      <c r="P105" s="32">
        <v>15</v>
      </c>
      <c r="Q105" s="32">
        <v>1</v>
      </c>
      <c r="R105" s="32">
        <v>-0.19750000000000001</v>
      </c>
      <c r="S105" s="32">
        <v>-0.19750000000000001</v>
      </c>
      <c r="T105" s="32">
        <v>1.5900000000000001E-2</v>
      </c>
      <c r="U105" s="32" t="s">
        <v>45</v>
      </c>
      <c r="V105" s="32">
        <v>44.01</v>
      </c>
      <c r="W105" s="86">
        <v>8.9625087063364713E-6</v>
      </c>
      <c r="X105" s="32">
        <v>0.22500000000000001</v>
      </c>
      <c r="Y105" s="32">
        <v>3.24</v>
      </c>
      <c r="Z105" s="32">
        <v>3.3</v>
      </c>
      <c r="AA105" s="33">
        <v>3.5400000000000002E-20</v>
      </c>
      <c r="AB105" s="33">
        <v>0.92500000000000004</v>
      </c>
      <c r="AC105" s="34">
        <f t="shared" si="10"/>
        <v>3.2745000000000002E-6</v>
      </c>
    </row>
    <row r="106" spans="1:41" ht="21" x14ac:dyDescent="0.25">
      <c r="A106" s="31" t="s">
        <v>66</v>
      </c>
      <c r="B106" s="32">
        <v>1.99</v>
      </c>
      <c r="C106" s="32">
        <v>2.9790000000000001</v>
      </c>
      <c r="D106" s="79">
        <f t="shared" si="6"/>
        <v>1.4969849246231157</v>
      </c>
      <c r="E106" s="32">
        <v>1.71</v>
      </c>
      <c r="F106" s="32">
        <v>1.7430000000000001</v>
      </c>
      <c r="G106" s="32">
        <v>58492.32</v>
      </c>
      <c r="H106" s="32">
        <v>41</v>
      </c>
      <c r="I106" s="32">
        <v>81</v>
      </c>
      <c r="J106" s="32">
        <v>81</v>
      </c>
      <c r="K106" s="32">
        <v>117</v>
      </c>
      <c r="L106" s="32">
        <v>1.4930000000000001</v>
      </c>
      <c r="M106" s="32">
        <v>1.4930000000000001</v>
      </c>
      <c r="N106" s="32">
        <v>1.0900000000000001</v>
      </c>
      <c r="O106" s="32">
        <v>15</v>
      </c>
      <c r="P106" s="32">
        <v>15</v>
      </c>
      <c r="Q106" s="32">
        <v>1</v>
      </c>
      <c r="R106" s="32">
        <v>-0.19750000000000001</v>
      </c>
      <c r="S106" s="32">
        <v>-0.19750000000000001</v>
      </c>
      <c r="T106" s="32">
        <v>1.5900000000000001E-2</v>
      </c>
      <c r="U106" s="32" t="s">
        <v>46</v>
      </c>
      <c r="V106" s="32">
        <v>28</v>
      </c>
      <c r="W106" s="86">
        <v>1.4859953853764374E-5</v>
      </c>
      <c r="X106" s="32">
        <v>3.6999999999999998E-2</v>
      </c>
      <c r="Y106" s="32">
        <v>3.13</v>
      </c>
      <c r="Z106" s="32">
        <v>3.64</v>
      </c>
      <c r="AA106" s="36">
        <v>4.5700000000000001E-23</v>
      </c>
      <c r="AB106" s="33">
        <v>5.33E-2</v>
      </c>
      <c r="AC106" s="34">
        <f t="shared" si="10"/>
        <v>2.4358100000000006E-10</v>
      </c>
      <c r="AD106">
        <f>AA102/AA107</f>
        <v>1.281306715063521E+18</v>
      </c>
      <c r="AE106">
        <f>AA103/AA107</f>
        <v>577132486388384.75</v>
      </c>
      <c r="AF106">
        <f>AA105/AA107</f>
        <v>6424682395.6442833</v>
      </c>
      <c r="AG106">
        <f>AA105/AA106</f>
        <v>774.617067833698</v>
      </c>
      <c r="AH106">
        <f>AA104/AA106</f>
        <v>1785.5579868708971</v>
      </c>
      <c r="AI106" s="44">
        <f>AA108/AA109</f>
        <v>25.000000000000004</v>
      </c>
      <c r="AJ106" s="44">
        <f>AA110/AA111</f>
        <v>15700000000000</v>
      </c>
    </row>
    <row r="107" spans="1:41" ht="21" x14ac:dyDescent="0.25">
      <c r="A107" s="31" t="s">
        <v>66</v>
      </c>
      <c r="B107" s="32">
        <v>1.99</v>
      </c>
      <c r="C107" s="32">
        <v>3.2046999999999999</v>
      </c>
      <c r="D107" s="79">
        <f t="shared" si="6"/>
        <v>1.6104020100502512</v>
      </c>
      <c r="E107" s="32">
        <v>1.71</v>
      </c>
      <c r="F107" s="32">
        <v>1.7430000000000001</v>
      </c>
      <c r="G107" s="32">
        <v>58492.32</v>
      </c>
      <c r="H107" s="32">
        <v>41</v>
      </c>
      <c r="I107" s="32">
        <v>81</v>
      </c>
      <c r="J107" s="32">
        <v>81</v>
      </c>
      <c r="K107" s="32">
        <v>117</v>
      </c>
      <c r="L107" s="32">
        <v>1.4930000000000001</v>
      </c>
      <c r="M107" s="32">
        <v>1.4930000000000001</v>
      </c>
      <c r="N107" s="32">
        <v>1.0900000000000001</v>
      </c>
      <c r="O107" s="32">
        <v>15</v>
      </c>
      <c r="P107" s="32">
        <v>15</v>
      </c>
      <c r="Q107" s="32">
        <v>1</v>
      </c>
      <c r="R107" s="32">
        <v>-0.19750000000000001</v>
      </c>
      <c r="S107" s="32">
        <v>-0.19750000000000001</v>
      </c>
      <c r="T107" s="32">
        <v>1.5900000000000001E-2</v>
      </c>
      <c r="U107" s="32" t="s">
        <v>47</v>
      </c>
      <c r="V107" s="32">
        <v>16.04</v>
      </c>
      <c r="W107" s="86">
        <v>1.6328551327402565E-5</v>
      </c>
      <c r="X107" s="32">
        <v>1.0999999999999999E-2</v>
      </c>
      <c r="Y107" s="32">
        <v>3.25</v>
      </c>
      <c r="Z107" s="32">
        <v>3.8</v>
      </c>
      <c r="AA107" s="36">
        <v>5.51E-30</v>
      </c>
      <c r="AB107" s="33">
        <v>0.316</v>
      </c>
      <c r="AC107" s="34">
        <f t="shared" si="10"/>
        <v>1.7411600000000001E-16</v>
      </c>
      <c r="AL107" s="44"/>
      <c r="AM107" s="44"/>
      <c r="AN107" s="44"/>
      <c r="AO107" s="44"/>
    </row>
    <row r="108" spans="1:41" ht="21" x14ac:dyDescent="0.25">
      <c r="A108" s="31" t="s">
        <v>66</v>
      </c>
      <c r="B108" s="32">
        <v>1.99</v>
      </c>
      <c r="C108" s="32">
        <v>3.2132999999999998</v>
      </c>
      <c r="D108" s="79">
        <f t="shared" si="6"/>
        <v>1.6147236180904523</v>
      </c>
      <c r="E108" s="32">
        <v>1.71</v>
      </c>
      <c r="F108" s="32">
        <v>1.7430000000000001</v>
      </c>
      <c r="G108" s="32">
        <v>58492.32</v>
      </c>
      <c r="H108" s="32">
        <v>41</v>
      </c>
      <c r="I108" s="32">
        <v>81</v>
      </c>
      <c r="J108" s="32">
        <v>81</v>
      </c>
      <c r="K108" s="32">
        <v>117</v>
      </c>
      <c r="L108" s="32">
        <v>1.4930000000000001</v>
      </c>
      <c r="M108" s="32">
        <v>1.4930000000000001</v>
      </c>
      <c r="N108" s="32">
        <v>1.0900000000000001</v>
      </c>
      <c r="O108" s="32">
        <v>15</v>
      </c>
      <c r="P108" s="32">
        <v>15</v>
      </c>
      <c r="Q108" s="32">
        <v>1</v>
      </c>
      <c r="R108" s="32">
        <v>-0.19750000000000001</v>
      </c>
      <c r="S108" s="32">
        <v>-0.19750000000000001</v>
      </c>
      <c r="T108" s="32">
        <v>1.5900000000000001E-2</v>
      </c>
      <c r="U108" s="32" t="s">
        <v>48</v>
      </c>
      <c r="V108" s="32">
        <v>28.05</v>
      </c>
      <c r="W108" s="32">
        <v>8.597859657763983E-6</v>
      </c>
      <c r="X108" s="32">
        <v>8.6999999999999994E-2</v>
      </c>
      <c r="Y108" s="32">
        <v>3.59</v>
      </c>
      <c r="Z108" s="32">
        <v>3.9</v>
      </c>
      <c r="AA108" s="36">
        <v>3.3000000000000003E-32</v>
      </c>
      <c r="AB108" s="33"/>
      <c r="AC108" s="35">
        <f t="shared" si="10"/>
        <v>0</v>
      </c>
    </row>
    <row r="109" spans="1:41" ht="21" x14ac:dyDescent="0.25">
      <c r="A109" s="31" t="s">
        <v>66</v>
      </c>
      <c r="B109" s="32">
        <v>1.99</v>
      </c>
      <c r="C109" s="32">
        <v>3.2092999999999998</v>
      </c>
      <c r="D109" s="79">
        <f t="shared" si="6"/>
        <v>1.6127135678391959</v>
      </c>
      <c r="E109" s="32">
        <v>1.71</v>
      </c>
      <c r="F109" s="32">
        <v>1.7430000000000001</v>
      </c>
      <c r="G109" s="32">
        <v>58492.32</v>
      </c>
      <c r="H109" s="32">
        <v>41</v>
      </c>
      <c r="I109" s="32">
        <v>81</v>
      </c>
      <c r="J109" s="32">
        <v>81</v>
      </c>
      <c r="K109" s="32">
        <v>117</v>
      </c>
      <c r="L109" s="32">
        <v>1.4930000000000001</v>
      </c>
      <c r="M109" s="32">
        <v>1.4930000000000001</v>
      </c>
      <c r="N109" s="32">
        <v>1.0900000000000001</v>
      </c>
      <c r="O109" s="32">
        <v>15</v>
      </c>
      <c r="P109" s="32">
        <v>15</v>
      </c>
      <c r="Q109" s="32">
        <v>1</v>
      </c>
      <c r="R109" s="32">
        <v>-0.19750000000000001</v>
      </c>
      <c r="S109" s="32">
        <v>-0.19750000000000001</v>
      </c>
      <c r="T109" s="32">
        <v>1.5900000000000001E-2</v>
      </c>
      <c r="U109" s="32" t="s">
        <v>49</v>
      </c>
      <c r="V109" s="32">
        <v>30.07</v>
      </c>
      <c r="W109" s="32">
        <v>7.4674534117532306E-6</v>
      </c>
      <c r="X109" s="32">
        <v>9.9000000000000005E-2</v>
      </c>
      <c r="Y109" s="32">
        <v>3.72</v>
      </c>
      <c r="Z109" s="32">
        <v>4</v>
      </c>
      <c r="AA109" s="36">
        <v>1.3199999999999999E-33</v>
      </c>
      <c r="AB109" s="33"/>
      <c r="AC109" s="35">
        <f t="shared" si="10"/>
        <v>0</v>
      </c>
    </row>
    <row r="110" spans="1:41" ht="21" x14ac:dyDescent="0.25">
      <c r="A110" s="31" t="s">
        <v>66</v>
      </c>
      <c r="B110" s="32">
        <v>1.99</v>
      </c>
      <c r="C110" s="32">
        <v>3.21</v>
      </c>
      <c r="D110" s="79">
        <f t="shared" si="6"/>
        <v>1.6130653266331658</v>
      </c>
      <c r="E110" s="32">
        <v>1.71</v>
      </c>
      <c r="F110" s="32">
        <v>1.7430000000000001</v>
      </c>
      <c r="G110" s="32">
        <v>58492.32</v>
      </c>
      <c r="H110" s="32">
        <v>41</v>
      </c>
      <c r="I110" s="32">
        <v>81</v>
      </c>
      <c r="J110" s="32">
        <v>81</v>
      </c>
      <c r="K110" s="32">
        <v>117</v>
      </c>
      <c r="L110" s="32">
        <v>1.4930000000000001</v>
      </c>
      <c r="M110" s="32">
        <v>1.4930000000000001</v>
      </c>
      <c r="N110" s="32">
        <v>1.0900000000000001</v>
      </c>
      <c r="O110" s="32">
        <v>15</v>
      </c>
      <c r="P110" s="32">
        <v>15</v>
      </c>
      <c r="Q110" s="32">
        <v>1</v>
      </c>
      <c r="R110" s="32">
        <v>-0.19750000000000001</v>
      </c>
      <c r="S110" s="32">
        <v>-0.19750000000000001</v>
      </c>
      <c r="T110" s="32">
        <v>1.5900000000000001E-2</v>
      </c>
      <c r="U110" s="32" t="s">
        <v>50</v>
      </c>
      <c r="V110" s="32">
        <v>42.08</v>
      </c>
      <c r="W110" s="32">
        <v>4.9578486170417476E-6</v>
      </c>
      <c r="X110" s="32">
        <v>0.14199999999999999</v>
      </c>
      <c r="Y110" s="32">
        <v>4.03</v>
      </c>
      <c r="Z110" s="32">
        <v>4.5</v>
      </c>
      <c r="AA110" s="36">
        <v>1.57E-37</v>
      </c>
      <c r="AB110" s="33"/>
      <c r="AC110" s="35">
        <f t="shared" si="10"/>
        <v>0</v>
      </c>
    </row>
    <row r="111" spans="1:41" ht="21" x14ac:dyDescent="0.25">
      <c r="A111" s="31" t="s">
        <v>66</v>
      </c>
      <c r="B111" s="32">
        <v>1.99</v>
      </c>
      <c r="C111" s="32">
        <v>3.27</v>
      </c>
      <c r="D111" s="79">
        <f t="shared" si="6"/>
        <v>1.6432160804020102</v>
      </c>
      <c r="E111" s="32">
        <v>1.71</v>
      </c>
      <c r="F111" s="32">
        <v>1.7430000000000001</v>
      </c>
      <c r="G111" s="32">
        <v>58492.32</v>
      </c>
      <c r="H111" s="32">
        <v>41</v>
      </c>
      <c r="I111" s="32">
        <v>81</v>
      </c>
      <c r="J111" s="32">
        <v>81</v>
      </c>
      <c r="K111" s="32">
        <v>117</v>
      </c>
      <c r="L111" s="32">
        <v>1.4930000000000001</v>
      </c>
      <c r="M111" s="32">
        <v>1.4930000000000001</v>
      </c>
      <c r="N111" s="32">
        <v>1.0900000000000001</v>
      </c>
      <c r="O111" s="32">
        <v>15</v>
      </c>
      <c r="P111" s="32">
        <v>15</v>
      </c>
      <c r="Q111" s="32">
        <v>1</v>
      </c>
      <c r="R111" s="32">
        <v>-0.19750000000000001</v>
      </c>
      <c r="S111" s="32">
        <v>-0.19750000000000001</v>
      </c>
      <c r="T111" s="32">
        <v>1.5900000000000001E-2</v>
      </c>
      <c r="U111" s="32" t="s">
        <v>51</v>
      </c>
      <c r="V111" s="32">
        <v>44.1</v>
      </c>
      <c r="W111" s="32">
        <v>4.5187843755253608E-6</v>
      </c>
      <c r="X111" s="32">
        <v>0.152</v>
      </c>
      <c r="Y111" s="32">
        <v>4.16</v>
      </c>
      <c r="Z111" s="32">
        <v>4.3</v>
      </c>
      <c r="AA111" s="36">
        <v>1E-50</v>
      </c>
      <c r="AB111" s="33"/>
      <c r="AC111" s="35">
        <f t="shared" si="10"/>
        <v>0</v>
      </c>
    </row>
    <row r="112" spans="1:41" x14ac:dyDescent="0.25">
      <c r="A112" s="31" t="s">
        <v>66</v>
      </c>
      <c r="B112" s="32">
        <v>1.99</v>
      </c>
      <c r="C112" s="32">
        <v>3.28</v>
      </c>
      <c r="D112" s="79">
        <f t="shared" si="6"/>
        <v>1.6482412060301506</v>
      </c>
      <c r="E112" s="32">
        <v>1.71</v>
      </c>
      <c r="F112" s="32">
        <v>1.7430000000000001</v>
      </c>
      <c r="G112" s="32">
        <v>58492.32</v>
      </c>
      <c r="H112" s="32">
        <v>41</v>
      </c>
      <c r="I112" s="32">
        <v>81</v>
      </c>
      <c r="J112" s="32">
        <v>81</v>
      </c>
      <c r="K112" s="32">
        <v>117</v>
      </c>
      <c r="L112" s="32">
        <v>1.4930000000000001</v>
      </c>
      <c r="M112" s="32">
        <v>1.4930000000000001</v>
      </c>
      <c r="N112" s="32">
        <v>1.0900000000000001</v>
      </c>
      <c r="O112" s="32">
        <v>15</v>
      </c>
      <c r="P112" s="32">
        <v>15</v>
      </c>
      <c r="Q112" s="32">
        <v>1</v>
      </c>
      <c r="R112" s="32">
        <v>-0.19750000000000001</v>
      </c>
      <c r="S112" s="32">
        <v>-0.19750000000000001</v>
      </c>
      <c r="T112" s="32">
        <v>1.5900000000000001E-2</v>
      </c>
      <c r="U112" s="32" t="s">
        <v>52</v>
      </c>
      <c r="V112" s="32">
        <v>58.12</v>
      </c>
      <c r="W112" s="32">
        <v>2.9135357642312415E-6</v>
      </c>
      <c r="X112" s="32">
        <v>0.2</v>
      </c>
      <c r="Y112" s="32">
        <v>4.5199999999999996</v>
      </c>
      <c r="Z112" s="32">
        <v>4.5</v>
      </c>
      <c r="AA112" s="33">
        <v>9.9999999999999999E-56</v>
      </c>
      <c r="AB112" s="33"/>
      <c r="AC112" s="35">
        <f t="shared" si="10"/>
        <v>0</v>
      </c>
    </row>
    <row r="113" spans="1:41" x14ac:dyDescent="0.25">
      <c r="A113" s="26" t="s">
        <v>67</v>
      </c>
      <c r="B113" s="27">
        <v>3.66</v>
      </c>
      <c r="C113" s="27"/>
      <c r="D113" s="27">
        <f t="shared" si="6"/>
        <v>0</v>
      </c>
      <c r="E113" s="27">
        <v>1.9730000000000001</v>
      </c>
      <c r="F113" s="27">
        <v>2.0499999999999998</v>
      </c>
      <c r="G113" s="27">
        <v>52300</v>
      </c>
      <c r="H113" s="27">
        <v>74</v>
      </c>
      <c r="I113" s="27">
        <v>81</v>
      </c>
      <c r="J113" s="27">
        <v>81</v>
      </c>
      <c r="K113" s="27">
        <v>81</v>
      </c>
      <c r="L113" s="27">
        <v>1.9139999999999999</v>
      </c>
      <c r="M113" s="27">
        <v>1.9139999999999999</v>
      </c>
      <c r="N113" s="27">
        <v>1.9139999999999999</v>
      </c>
      <c r="O113" s="27">
        <v>79.900000000000006</v>
      </c>
      <c r="P113" s="27">
        <v>79.900000000000006</v>
      </c>
      <c r="Q113" s="27">
        <v>79.900000000000006</v>
      </c>
      <c r="R113" s="27">
        <v>-0.24079999999999999</v>
      </c>
      <c r="S113" s="27">
        <v>-0.24079999999999999</v>
      </c>
      <c r="T113" s="27">
        <v>-0.24079999999999999</v>
      </c>
      <c r="U113" s="27" t="s">
        <v>42</v>
      </c>
      <c r="V113" s="27">
        <v>4.0019999999999998</v>
      </c>
      <c r="W113" s="85">
        <v>1.213598928416634E-4</v>
      </c>
      <c r="X113" s="27">
        <v>-0.39</v>
      </c>
      <c r="Y113" s="27">
        <v>2.66</v>
      </c>
      <c r="Z113" s="27">
        <v>2.6</v>
      </c>
      <c r="AA113" s="28"/>
      <c r="AB113" s="28"/>
      <c r="AC113" s="29">
        <f t="shared" ref="AC113:AC122" si="11">AA113*10000*(AB113)*10000000000</f>
        <v>0</v>
      </c>
    </row>
    <row r="114" spans="1:41" x14ac:dyDescent="0.25">
      <c r="A114" s="26" t="s">
        <v>67</v>
      </c>
      <c r="B114" s="27">
        <v>3.66</v>
      </c>
      <c r="C114" s="27"/>
      <c r="D114" s="27">
        <f t="shared" si="6"/>
        <v>0</v>
      </c>
      <c r="E114" s="27">
        <v>1.9730000000000001</v>
      </c>
      <c r="F114" s="27">
        <v>2.0499999999999998</v>
      </c>
      <c r="G114" s="27">
        <v>52300</v>
      </c>
      <c r="H114" s="27">
        <v>74</v>
      </c>
      <c r="I114" s="27">
        <v>81</v>
      </c>
      <c r="J114" s="27">
        <v>81</v>
      </c>
      <c r="K114" s="27">
        <v>81</v>
      </c>
      <c r="L114" s="27">
        <v>1.9139999999999999</v>
      </c>
      <c r="M114" s="27">
        <v>1.9139999999999999</v>
      </c>
      <c r="N114" s="27">
        <v>1.9139999999999999</v>
      </c>
      <c r="O114" s="27">
        <v>79.900000000000006</v>
      </c>
      <c r="P114" s="27">
        <v>79.900000000000006</v>
      </c>
      <c r="Q114" s="27">
        <v>79.900000000000006</v>
      </c>
      <c r="R114" s="27">
        <v>-0.24079999999999999</v>
      </c>
      <c r="S114" s="27">
        <v>-0.24079999999999999</v>
      </c>
      <c r="T114" s="27">
        <v>-0.24079999999999999</v>
      </c>
      <c r="U114" s="27" t="s">
        <v>43</v>
      </c>
      <c r="V114" s="27">
        <v>2.0099999999999998</v>
      </c>
      <c r="W114" s="85">
        <v>1.0828692705685033E-4</v>
      </c>
      <c r="X114" s="27">
        <v>-0.217</v>
      </c>
      <c r="Y114" s="27">
        <v>3.13</v>
      </c>
      <c r="Z114" s="27">
        <v>2.89</v>
      </c>
      <c r="AA114" s="28"/>
      <c r="AB114" s="28"/>
      <c r="AC114" s="29">
        <f t="shared" si="11"/>
        <v>0</v>
      </c>
    </row>
    <row r="115" spans="1:41" x14ac:dyDescent="0.25">
      <c r="A115" s="26" t="s">
        <v>67</v>
      </c>
      <c r="B115" s="27">
        <v>3.66</v>
      </c>
      <c r="C115" s="27"/>
      <c r="D115" s="27">
        <f t="shared" si="6"/>
        <v>0</v>
      </c>
      <c r="E115" s="27">
        <v>1.9730000000000001</v>
      </c>
      <c r="F115" s="27">
        <v>2.0499999999999998</v>
      </c>
      <c r="G115" s="27">
        <v>52300</v>
      </c>
      <c r="H115" s="27">
        <v>74</v>
      </c>
      <c r="I115" s="27">
        <v>81</v>
      </c>
      <c r="J115" s="27">
        <v>81</v>
      </c>
      <c r="K115" s="27">
        <v>81</v>
      </c>
      <c r="L115" s="27">
        <v>1.9139999999999999</v>
      </c>
      <c r="M115" s="27">
        <v>1.9139999999999999</v>
      </c>
      <c r="N115" s="27">
        <v>1.9139999999999999</v>
      </c>
      <c r="O115" s="27">
        <v>79.900000000000006</v>
      </c>
      <c r="P115" s="27">
        <v>79.900000000000006</v>
      </c>
      <c r="Q115" s="27">
        <v>79.900000000000006</v>
      </c>
      <c r="R115" s="27">
        <v>-0.24079999999999999</v>
      </c>
      <c r="S115" s="27">
        <v>-0.24079999999999999</v>
      </c>
      <c r="T115" s="27">
        <v>-0.24079999999999999</v>
      </c>
      <c r="U115" s="27" t="s">
        <v>44</v>
      </c>
      <c r="V115" s="27">
        <v>31.998999999999999</v>
      </c>
      <c r="W115" s="85">
        <v>1.5402755908922099E-5</v>
      </c>
      <c r="X115" s="27">
        <v>2.1999999999999999E-2</v>
      </c>
      <c r="Y115" s="27">
        <v>2.94</v>
      </c>
      <c r="Z115" s="27">
        <v>3.46</v>
      </c>
      <c r="AA115" s="28"/>
      <c r="AB115" s="28"/>
      <c r="AC115" s="29">
        <f t="shared" si="11"/>
        <v>0</v>
      </c>
    </row>
    <row r="116" spans="1:41" x14ac:dyDescent="0.25">
      <c r="A116" s="26" t="s">
        <v>67</v>
      </c>
      <c r="B116" s="27">
        <v>3.66</v>
      </c>
      <c r="C116" s="27">
        <v>3.77</v>
      </c>
      <c r="D116" s="27">
        <f t="shared" si="6"/>
        <v>1.0300546448087431</v>
      </c>
      <c r="E116" s="27">
        <v>1.9730000000000001</v>
      </c>
      <c r="F116" s="27">
        <v>2.0499999999999998</v>
      </c>
      <c r="G116" s="27">
        <v>52300</v>
      </c>
      <c r="H116" s="27">
        <v>74</v>
      </c>
      <c r="I116" s="27">
        <v>81</v>
      </c>
      <c r="J116" s="27">
        <v>81</v>
      </c>
      <c r="K116" s="27">
        <v>81</v>
      </c>
      <c r="L116" s="27">
        <v>1.9139999999999999</v>
      </c>
      <c r="M116" s="27">
        <v>1.9139999999999999</v>
      </c>
      <c r="N116" s="27">
        <v>1.9139999999999999</v>
      </c>
      <c r="O116" s="27">
        <v>79.900000000000006</v>
      </c>
      <c r="P116" s="27">
        <v>79.900000000000006</v>
      </c>
      <c r="Q116" s="27">
        <v>79.900000000000006</v>
      </c>
      <c r="R116" s="27">
        <v>-0.24079999999999999</v>
      </c>
      <c r="S116" s="27">
        <v>-0.24079999999999999</v>
      </c>
      <c r="T116" s="27">
        <v>-0.24079999999999999</v>
      </c>
      <c r="U116" s="27" t="s">
        <v>45</v>
      </c>
      <c r="V116" s="27">
        <v>44.01</v>
      </c>
      <c r="W116" s="85">
        <v>8.9625087063364713E-6</v>
      </c>
      <c r="X116" s="27">
        <v>0.22500000000000001</v>
      </c>
      <c r="Y116" s="27">
        <v>3.24</v>
      </c>
      <c r="Z116" s="27">
        <v>3.3</v>
      </c>
      <c r="AA116" s="28">
        <v>4.3999999999999998E-10</v>
      </c>
      <c r="AB116" s="28"/>
      <c r="AC116" s="29">
        <f t="shared" si="11"/>
        <v>0</v>
      </c>
    </row>
    <row r="117" spans="1:41" ht="21" x14ac:dyDescent="0.25">
      <c r="A117" s="26" t="s">
        <v>67</v>
      </c>
      <c r="B117" s="27">
        <v>3.66</v>
      </c>
      <c r="C117" s="27">
        <v>3.8</v>
      </c>
      <c r="D117" s="27">
        <f t="shared" si="6"/>
        <v>1.0382513661202184</v>
      </c>
      <c r="E117" s="27">
        <v>1.9730000000000001</v>
      </c>
      <c r="F117" s="27">
        <v>2.0499999999999998</v>
      </c>
      <c r="G117" s="27">
        <v>52300</v>
      </c>
      <c r="H117" s="27">
        <v>74</v>
      </c>
      <c r="I117" s="27">
        <v>81</v>
      </c>
      <c r="J117" s="27">
        <v>81</v>
      </c>
      <c r="K117" s="27">
        <v>81</v>
      </c>
      <c r="L117" s="27">
        <v>1.9139999999999999</v>
      </c>
      <c r="M117" s="27">
        <v>1.9139999999999999</v>
      </c>
      <c r="N117" s="27">
        <v>1.9139999999999999</v>
      </c>
      <c r="O117" s="27">
        <v>79.900000000000006</v>
      </c>
      <c r="P117" s="27">
        <v>79.900000000000006</v>
      </c>
      <c r="Q117" s="27">
        <v>79.900000000000006</v>
      </c>
      <c r="R117" s="27">
        <v>-0.24079999999999999</v>
      </c>
      <c r="S117" s="27">
        <v>-0.24079999999999999</v>
      </c>
      <c r="T117" s="27">
        <v>-0.24079999999999999</v>
      </c>
      <c r="U117" s="27" t="s">
        <v>46</v>
      </c>
      <c r="V117" s="27">
        <v>28</v>
      </c>
      <c r="W117" s="85">
        <v>1.4859953853764374E-5</v>
      </c>
      <c r="X117" s="27">
        <v>3.6999999999999998E-2</v>
      </c>
      <c r="Y117" s="27">
        <v>3.13</v>
      </c>
      <c r="Z117" s="27">
        <v>3.64</v>
      </c>
      <c r="AA117" s="37">
        <v>7.1700000000000001E-10</v>
      </c>
      <c r="AB117" s="28"/>
      <c r="AC117" s="29">
        <f t="shared" si="11"/>
        <v>0</v>
      </c>
      <c r="AD117">
        <f>AA113/AA118</f>
        <v>0</v>
      </c>
      <c r="AE117">
        <f>AA114/AA118</f>
        <v>0</v>
      </c>
      <c r="AF117">
        <f>AA116/AA118</f>
        <v>0.30344827586206896</v>
      </c>
      <c r="AG117">
        <f>AA116/AA117</f>
        <v>0.61366806136680607</v>
      </c>
      <c r="AH117">
        <f>AA115/AA117</f>
        <v>0</v>
      </c>
      <c r="AI117" s="44">
        <f>AA119/AA120</f>
        <v>2.9558823529411766</v>
      </c>
      <c r="AJ117" s="44">
        <f>AA121/AA122</f>
        <v>24.507042253521124</v>
      </c>
      <c r="AK117" s="44">
        <f>AA123/AA124</f>
        <v>6133333333.333333</v>
      </c>
    </row>
    <row r="118" spans="1:41" ht="21" x14ac:dyDescent="0.25">
      <c r="A118" s="26" t="s">
        <v>67</v>
      </c>
      <c r="B118" s="27">
        <v>3.66</v>
      </c>
      <c r="C118" s="27">
        <v>3.66</v>
      </c>
      <c r="D118" s="27">
        <f t="shared" si="6"/>
        <v>1</v>
      </c>
      <c r="E118" s="27">
        <v>1.9730000000000001</v>
      </c>
      <c r="F118" s="27">
        <v>2.0499999999999998</v>
      </c>
      <c r="G118" s="27">
        <v>52300</v>
      </c>
      <c r="H118" s="27">
        <v>74</v>
      </c>
      <c r="I118" s="27">
        <v>81</v>
      </c>
      <c r="J118" s="27">
        <v>81</v>
      </c>
      <c r="K118" s="27">
        <v>81</v>
      </c>
      <c r="L118" s="27">
        <v>1.9139999999999999</v>
      </c>
      <c r="M118" s="27">
        <v>1.9139999999999999</v>
      </c>
      <c r="N118" s="27">
        <v>1.9139999999999999</v>
      </c>
      <c r="O118" s="27">
        <v>79.900000000000006</v>
      </c>
      <c r="P118" s="27">
        <v>79.900000000000006</v>
      </c>
      <c r="Q118" s="27">
        <v>79.900000000000006</v>
      </c>
      <c r="R118" s="27">
        <v>-0.24079999999999999</v>
      </c>
      <c r="S118" s="27">
        <v>-0.24079999999999999</v>
      </c>
      <c r="T118" s="27">
        <v>-0.24079999999999999</v>
      </c>
      <c r="U118" s="27" t="s">
        <v>47</v>
      </c>
      <c r="V118" s="27">
        <v>16.04</v>
      </c>
      <c r="W118" s="85">
        <v>1.6328551327402565E-5</v>
      </c>
      <c r="X118" s="27">
        <v>1.0999999999999999E-2</v>
      </c>
      <c r="Y118" s="27">
        <v>3.25</v>
      </c>
      <c r="Z118" s="27">
        <v>3.8</v>
      </c>
      <c r="AA118" s="37">
        <v>1.45E-9</v>
      </c>
      <c r="AB118" s="28"/>
      <c r="AC118" s="29">
        <f t="shared" si="11"/>
        <v>0</v>
      </c>
      <c r="AL118" s="44"/>
      <c r="AM118" s="44"/>
      <c r="AN118" s="44"/>
      <c r="AO118" s="44"/>
    </row>
    <row r="119" spans="1:41" ht="21" x14ac:dyDescent="0.25">
      <c r="A119" s="26" t="s">
        <v>67</v>
      </c>
      <c r="B119" s="27">
        <v>3.66</v>
      </c>
      <c r="C119" s="27">
        <v>3.88</v>
      </c>
      <c r="D119" s="27">
        <f t="shared" si="6"/>
        <v>1.0601092896174862</v>
      </c>
      <c r="E119" s="27">
        <v>1.9730000000000001</v>
      </c>
      <c r="F119" s="27">
        <v>2.0499999999999998</v>
      </c>
      <c r="G119" s="27">
        <v>52300</v>
      </c>
      <c r="H119" s="27">
        <v>74</v>
      </c>
      <c r="I119" s="27">
        <v>81</v>
      </c>
      <c r="J119" s="27">
        <v>81</v>
      </c>
      <c r="K119" s="27">
        <v>81</v>
      </c>
      <c r="L119" s="27">
        <v>1.9139999999999999</v>
      </c>
      <c r="M119" s="27">
        <v>1.9139999999999999</v>
      </c>
      <c r="N119" s="27">
        <v>1.9139999999999999</v>
      </c>
      <c r="O119" s="27">
        <v>79.900000000000006</v>
      </c>
      <c r="P119" s="27">
        <v>79.900000000000006</v>
      </c>
      <c r="Q119" s="27">
        <v>79.900000000000006</v>
      </c>
      <c r="R119" s="27">
        <v>-0.24079999999999999</v>
      </c>
      <c r="S119" s="27">
        <v>-0.24079999999999999</v>
      </c>
      <c r="T119" s="27">
        <v>-0.24079999999999999</v>
      </c>
      <c r="U119" s="27" t="s">
        <v>48</v>
      </c>
      <c r="V119" s="27">
        <v>28.05</v>
      </c>
      <c r="W119" s="27">
        <v>8.597859657763983E-6</v>
      </c>
      <c r="X119" s="27">
        <v>8.6999999999999994E-2</v>
      </c>
      <c r="Y119" s="27">
        <v>3.59</v>
      </c>
      <c r="Z119" s="27">
        <v>3.9</v>
      </c>
      <c r="AA119" s="37">
        <v>4.0200000000000001E-10</v>
      </c>
      <c r="AB119" s="28"/>
      <c r="AC119" s="30">
        <f t="shared" si="11"/>
        <v>0</v>
      </c>
    </row>
    <row r="120" spans="1:41" ht="21" x14ac:dyDescent="0.25">
      <c r="A120" s="26" t="s">
        <v>67</v>
      </c>
      <c r="B120" s="27">
        <v>3.66</v>
      </c>
      <c r="C120" s="27">
        <v>3.88</v>
      </c>
      <c r="D120" s="27">
        <f t="shared" si="6"/>
        <v>1.0601092896174862</v>
      </c>
      <c r="E120" s="27">
        <v>1.9730000000000001</v>
      </c>
      <c r="F120" s="27">
        <v>2.0499999999999998</v>
      </c>
      <c r="G120" s="27">
        <v>52300</v>
      </c>
      <c r="H120" s="27">
        <v>74</v>
      </c>
      <c r="I120" s="27">
        <v>81</v>
      </c>
      <c r="J120" s="27">
        <v>81</v>
      </c>
      <c r="K120" s="27">
        <v>81</v>
      </c>
      <c r="L120" s="27">
        <v>1.9139999999999999</v>
      </c>
      <c r="M120" s="27">
        <v>1.9139999999999999</v>
      </c>
      <c r="N120" s="27">
        <v>1.9139999999999999</v>
      </c>
      <c r="O120" s="27">
        <v>79.900000000000006</v>
      </c>
      <c r="P120" s="27">
        <v>79.900000000000006</v>
      </c>
      <c r="Q120" s="27">
        <v>79.900000000000006</v>
      </c>
      <c r="R120" s="27">
        <v>-0.24079999999999999</v>
      </c>
      <c r="S120" s="27">
        <v>-0.24079999999999999</v>
      </c>
      <c r="T120" s="27">
        <v>-0.24079999999999999</v>
      </c>
      <c r="U120" s="27" t="s">
        <v>49</v>
      </c>
      <c r="V120" s="27">
        <v>30.07</v>
      </c>
      <c r="W120" s="27">
        <v>7.4674534117532306E-6</v>
      </c>
      <c r="X120" s="27">
        <v>9.9000000000000005E-2</v>
      </c>
      <c r="Y120" s="27">
        <v>3.72</v>
      </c>
      <c r="Z120" s="27">
        <v>4</v>
      </c>
      <c r="AA120" s="37">
        <v>1.36E-10</v>
      </c>
      <c r="AB120" s="28"/>
      <c r="AC120" s="30">
        <f t="shared" si="11"/>
        <v>0</v>
      </c>
    </row>
    <row r="121" spans="1:41" ht="21" x14ac:dyDescent="0.25">
      <c r="A121" s="26" t="s">
        <v>67</v>
      </c>
      <c r="B121" s="27">
        <v>3.66</v>
      </c>
      <c r="C121" s="27">
        <v>3.91</v>
      </c>
      <c r="D121" s="27">
        <f t="shared" si="6"/>
        <v>1.0683060109289617</v>
      </c>
      <c r="E121" s="27">
        <v>1.9730000000000001</v>
      </c>
      <c r="F121" s="27">
        <v>2.0499999999999998</v>
      </c>
      <c r="G121" s="27">
        <v>52300</v>
      </c>
      <c r="H121" s="27">
        <v>74</v>
      </c>
      <c r="I121" s="27">
        <v>81</v>
      </c>
      <c r="J121" s="27">
        <v>81</v>
      </c>
      <c r="K121" s="27">
        <v>81</v>
      </c>
      <c r="L121" s="27">
        <v>1.9139999999999999</v>
      </c>
      <c r="M121" s="27">
        <v>1.9139999999999999</v>
      </c>
      <c r="N121" s="27">
        <v>1.9139999999999999</v>
      </c>
      <c r="O121" s="27">
        <v>79.900000000000006</v>
      </c>
      <c r="P121" s="27">
        <v>79.900000000000006</v>
      </c>
      <c r="Q121" s="27">
        <v>79.900000000000006</v>
      </c>
      <c r="R121" s="27">
        <v>-0.24079999999999999</v>
      </c>
      <c r="S121" s="27">
        <v>-0.24079999999999999</v>
      </c>
      <c r="T121" s="27">
        <v>-0.24079999999999999</v>
      </c>
      <c r="U121" s="27" t="s">
        <v>50</v>
      </c>
      <c r="V121" s="27">
        <v>42.08</v>
      </c>
      <c r="W121" s="27">
        <v>4.9578486170417476E-6</v>
      </c>
      <c r="X121" s="27">
        <v>0.14199999999999999</v>
      </c>
      <c r="Y121" s="27">
        <v>4.03</v>
      </c>
      <c r="Z121" s="27">
        <v>4.5</v>
      </c>
      <c r="AA121" s="37">
        <v>1.7399999999999999E-11</v>
      </c>
      <c r="AB121" s="28"/>
      <c r="AC121" s="30">
        <f t="shared" si="11"/>
        <v>0</v>
      </c>
    </row>
    <row r="122" spans="1:41" ht="21" x14ac:dyDescent="0.25">
      <c r="A122" s="26" t="s">
        <v>67</v>
      </c>
      <c r="B122" s="27">
        <v>3.66</v>
      </c>
      <c r="C122" s="27">
        <v>3.99</v>
      </c>
      <c r="D122" s="27">
        <f t="shared" si="6"/>
        <v>1.0901639344262295</v>
      </c>
      <c r="E122" s="27">
        <v>1.9730000000000001</v>
      </c>
      <c r="F122" s="27">
        <v>2.0499999999999998</v>
      </c>
      <c r="G122" s="27">
        <v>52300</v>
      </c>
      <c r="H122" s="27">
        <v>74</v>
      </c>
      <c r="I122" s="27">
        <v>81</v>
      </c>
      <c r="J122" s="27">
        <v>81</v>
      </c>
      <c r="K122" s="27">
        <v>81</v>
      </c>
      <c r="L122" s="27">
        <v>1.9139999999999999</v>
      </c>
      <c r="M122" s="27">
        <v>1.9139999999999999</v>
      </c>
      <c r="N122" s="27">
        <v>1.9139999999999999</v>
      </c>
      <c r="O122" s="27">
        <v>79.900000000000006</v>
      </c>
      <c r="P122" s="27">
        <v>79.900000000000006</v>
      </c>
      <c r="Q122" s="27">
        <v>79.900000000000006</v>
      </c>
      <c r="R122" s="27">
        <v>-0.24079999999999999</v>
      </c>
      <c r="S122" s="27">
        <v>-0.24079999999999999</v>
      </c>
      <c r="T122" s="27">
        <v>-0.24079999999999999</v>
      </c>
      <c r="U122" s="27" t="s">
        <v>51</v>
      </c>
      <c r="V122" s="27">
        <v>44.1</v>
      </c>
      <c r="W122" s="27">
        <v>4.5187843755253608E-6</v>
      </c>
      <c r="X122" s="27">
        <v>0.152</v>
      </c>
      <c r="Y122" s="27">
        <v>4.16</v>
      </c>
      <c r="Z122" s="27">
        <v>4.3</v>
      </c>
      <c r="AA122" s="37">
        <v>7.1E-13</v>
      </c>
      <c r="AB122" s="28"/>
      <c r="AC122" s="30">
        <f t="shared" si="11"/>
        <v>0</v>
      </c>
    </row>
    <row r="123" spans="1:41" x14ac:dyDescent="0.25">
      <c r="A123" s="26" t="s">
        <v>67</v>
      </c>
      <c r="B123" s="27">
        <v>3.66</v>
      </c>
      <c r="C123" s="27">
        <v>3.97</v>
      </c>
      <c r="D123" s="27">
        <f t="shared" si="6"/>
        <v>1.0846994535519126</v>
      </c>
      <c r="E123" s="27">
        <v>1.9730000000000001</v>
      </c>
      <c r="F123" s="27">
        <v>2.0499999999999998</v>
      </c>
      <c r="G123" s="27">
        <v>52300</v>
      </c>
      <c r="H123" s="27">
        <v>74</v>
      </c>
      <c r="I123" s="27">
        <v>81</v>
      </c>
      <c r="J123" s="27">
        <v>81</v>
      </c>
      <c r="K123" s="27">
        <v>81</v>
      </c>
      <c r="L123" s="27">
        <v>1.9139999999999999</v>
      </c>
      <c r="M123" s="27">
        <v>1.9139999999999999</v>
      </c>
      <c r="N123" s="27">
        <v>1.9139999999999999</v>
      </c>
      <c r="O123" s="27">
        <v>79.900000000000006</v>
      </c>
      <c r="P123" s="27">
        <v>79.900000000000006</v>
      </c>
      <c r="Q123" s="27">
        <v>79.900000000000006</v>
      </c>
      <c r="R123" s="27">
        <v>-0.24079999999999999</v>
      </c>
      <c r="S123" s="27">
        <v>-0.24079999999999999</v>
      </c>
      <c r="T123" s="27">
        <v>-0.24079999999999999</v>
      </c>
      <c r="U123" s="27" t="s">
        <v>52</v>
      </c>
      <c r="V123" s="27">
        <v>58.12</v>
      </c>
      <c r="W123" s="27">
        <v>2.9135357642312415E-6</v>
      </c>
      <c r="X123" s="27">
        <v>0.2</v>
      </c>
      <c r="Y123" s="27">
        <v>4.5199999999999996</v>
      </c>
      <c r="Z123" s="27">
        <v>4.5</v>
      </c>
      <c r="AA123" s="28">
        <v>3.68E-13</v>
      </c>
      <c r="AB123" s="28"/>
      <c r="AC123" s="30"/>
    </row>
    <row r="124" spans="1:41" x14ac:dyDescent="0.25">
      <c r="A124" s="26" t="s">
        <v>67</v>
      </c>
      <c r="B124" s="27">
        <v>3.66</v>
      </c>
      <c r="C124" s="27">
        <v>4.49</v>
      </c>
      <c r="D124" s="27">
        <f t="shared" si="6"/>
        <v>1.2267759562841529</v>
      </c>
      <c r="E124" s="27">
        <v>1.9730000000000001</v>
      </c>
      <c r="F124" s="27">
        <v>2.0499999999999998</v>
      </c>
      <c r="G124" s="27">
        <v>52300</v>
      </c>
      <c r="H124" s="27">
        <v>74</v>
      </c>
      <c r="I124" s="27">
        <v>81</v>
      </c>
      <c r="J124" s="27">
        <v>81</v>
      </c>
      <c r="K124" s="27">
        <v>81</v>
      </c>
      <c r="L124" s="27">
        <v>1.9139999999999999</v>
      </c>
      <c r="M124" s="27">
        <v>1.9139999999999999</v>
      </c>
      <c r="N124" s="27">
        <v>1.9139999999999999</v>
      </c>
      <c r="O124" s="27">
        <v>79.900000000000006</v>
      </c>
      <c r="P124" s="27">
        <v>79.900000000000006</v>
      </c>
      <c r="Q124" s="27">
        <v>79.900000000000006</v>
      </c>
      <c r="R124" s="27">
        <v>-0.24079999999999999</v>
      </c>
      <c r="S124" s="27">
        <v>-0.24079999999999999</v>
      </c>
      <c r="T124" s="27">
        <v>-0.24079999999999999</v>
      </c>
      <c r="U124" s="27" t="s">
        <v>58</v>
      </c>
      <c r="V124" s="27">
        <v>58.12</v>
      </c>
      <c r="W124" s="27"/>
      <c r="X124" s="27">
        <v>0.183</v>
      </c>
      <c r="Y124" s="27">
        <v>4.8</v>
      </c>
      <c r="Z124" s="27">
        <v>4.42</v>
      </c>
      <c r="AA124" s="28">
        <v>6.0000000000000001E-23</v>
      </c>
      <c r="AB124" s="28"/>
      <c r="AC124" s="30"/>
    </row>
    <row r="125" spans="1:41" x14ac:dyDescent="0.25">
      <c r="A125" s="31" t="s">
        <v>68</v>
      </c>
      <c r="B125" s="32">
        <v>3.5139</v>
      </c>
      <c r="C125" s="32"/>
      <c r="D125" s="79">
        <f t="shared" ref="D125:D131" si="12">C125/B125</f>
        <v>0</v>
      </c>
      <c r="E125" s="32">
        <v>2.0175000000000001</v>
      </c>
      <c r="F125" s="32">
        <v>2.048</v>
      </c>
      <c r="G125" s="32">
        <v>52802</v>
      </c>
      <c r="H125" s="32">
        <v>74</v>
      </c>
      <c r="I125" s="32">
        <v>81</v>
      </c>
      <c r="J125" s="32">
        <v>81</v>
      </c>
      <c r="K125" s="32">
        <v>81</v>
      </c>
      <c r="L125" s="32">
        <v>1.4930000000000001</v>
      </c>
      <c r="M125" s="32">
        <v>1.4930000000000001</v>
      </c>
      <c r="N125" s="32">
        <v>1.0900000000000001</v>
      </c>
      <c r="O125" s="32">
        <v>15</v>
      </c>
      <c r="P125" s="32">
        <v>15</v>
      </c>
      <c r="Q125" s="32">
        <v>1</v>
      </c>
      <c r="R125" s="32">
        <v>-0.12</v>
      </c>
      <c r="S125" s="32">
        <v>-0.12</v>
      </c>
      <c r="T125" s="32">
        <v>-8.9999999999999993E-3</v>
      </c>
      <c r="U125" s="32" t="s">
        <v>42</v>
      </c>
      <c r="V125" s="32">
        <v>4.0019999999999998</v>
      </c>
      <c r="W125" s="86">
        <v>1.213598928416634E-4</v>
      </c>
      <c r="X125" s="32">
        <v>-0.39</v>
      </c>
      <c r="Y125" s="32">
        <v>2.66</v>
      </c>
      <c r="Z125" s="32">
        <v>2.6</v>
      </c>
      <c r="AA125" s="33"/>
      <c r="AB125" s="33"/>
      <c r="AC125" s="34">
        <f t="shared" ref="AC125:AC134" si="13">AA125*10000*(AB125)*10000000000</f>
        <v>0</v>
      </c>
    </row>
    <row r="126" spans="1:41" x14ac:dyDescent="0.25">
      <c r="A126" s="31" t="s">
        <v>68</v>
      </c>
      <c r="B126" s="32">
        <v>3.5139</v>
      </c>
      <c r="C126" s="32"/>
      <c r="D126" s="79">
        <f t="shared" si="12"/>
        <v>0</v>
      </c>
      <c r="E126" s="32">
        <v>2.0175000000000001</v>
      </c>
      <c r="F126" s="32">
        <v>2.048</v>
      </c>
      <c r="G126" s="32">
        <v>52802</v>
      </c>
      <c r="H126" s="32">
        <v>74</v>
      </c>
      <c r="I126" s="32">
        <v>81</v>
      </c>
      <c r="J126" s="32">
        <v>81</v>
      </c>
      <c r="K126" s="32">
        <v>81</v>
      </c>
      <c r="L126" s="32">
        <v>1.4930000000000001</v>
      </c>
      <c r="M126" s="32">
        <v>1.4930000000000001</v>
      </c>
      <c r="N126" s="32">
        <v>1.0900000000000001</v>
      </c>
      <c r="O126" s="32">
        <v>15</v>
      </c>
      <c r="P126" s="32">
        <v>15</v>
      </c>
      <c r="Q126" s="32">
        <v>1</v>
      </c>
      <c r="R126" s="32">
        <v>-0.12</v>
      </c>
      <c r="S126" s="32">
        <v>-0.12</v>
      </c>
      <c r="T126" s="32">
        <v>-8.9999999999999993E-3</v>
      </c>
      <c r="U126" s="32" t="s">
        <v>43</v>
      </c>
      <c r="V126" s="32">
        <v>2.0099999999999998</v>
      </c>
      <c r="W126" s="86">
        <v>1.0828692705685033E-4</v>
      </c>
      <c r="X126" s="32">
        <v>-0.217</v>
      </c>
      <c r="Y126" s="32">
        <v>3.13</v>
      </c>
      <c r="Z126" s="32">
        <v>2.89</v>
      </c>
      <c r="AA126" s="33"/>
      <c r="AB126" s="33"/>
      <c r="AC126" s="34">
        <f t="shared" si="13"/>
        <v>0</v>
      </c>
    </row>
    <row r="127" spans="1:41" x14ac:dyDescent="0.25">
      <c r="A127" s="31" t="s">
        <v>68</v>
      </c>
      <c r="B127" s="32">
        <v>3.5139</v>
      </c>
      <c r="C127" s="32">
        <v>3.61</v>
      </c>
      <c r="D127" s="79">
        <f t="shared" si="12"/>
        <v>1.0273485301232248</v>
      </c>
      <c r="E127" s="32">
        <v>2.0175000000000001</v>
      </c>
      <c r="F127" s="32">
        <v>2.048</v>
      </c>
      <c r="G127" s="32">
        <v>52802</v>
      </c>
      <c r="H127" s="32">
        <v>74</v>
      </c>
      <c r="I127" s="32">
        <v>81</v>
      </c>
      <c r="J127" s="32">
        <v>81</v>
      </c>
      <c r="K127" s="32">
        <v>81</v>
      </c>
      <c r="L127" s="32">
        <v>1.4930000000000001</v>
      </c>
      <c r="M127" s="32">
        <v>1.4930000000000001</v>
      </c>
      <c r="N127" s="32">
        <v>1.0900000000000001</v>
      </c>
      <c r="O127" s="32">
        <v>15</v>
      </c>
      <c r="P127" s="32">
        <v>15</v>
      </c>
      <c r="Q127" s="32">
        <v>1</v>
      </c>
      <c r="R127" s="32">
        <v>-0.12</v>
      </c>
      <c r="S127" s="32">
        <v>-0.12</v>
      </c>
      <c r="T127" s="32">
        <v>-8.9999999999999993E-3</v>
      </c>
      <c r="U127" s="32" t="s">
        <v>44</v>
      </c>
      <c r="V127" s="32">
        <v>31.998999999999999</v>
      </c>
      <c r="W127" s="86">
        <v>1.5402755908922099E-5</v>
      </c>
      <c r="X127" s="32">
        <v>2.1999999999999999E-2</v>
      </c>
      <c r="Y127" s="32">
        <v>2.94</v>
      </c>
      <c r="Z127" s="32">
        <v>3.46</v>
      </c>
      <c r="AA127" s="33">
        <v>1.67E-9</v>
      </c>
      <c r="AB127" s="33"/>
      <c r="AC127" s="34">
        <f t="shared" si="13"/>
        <v>0</v>
      </c>
    </row>
    <row r="128" spans="1:41" x14ac:dyDescent="0.25">
      <c r="A128" s="31" t="s">
        <v>68</v>
      </c>
      <c r="B128" s="32">
        <v>3.5139</v>
      </c>
      <c r="C128" s="32">
        <v>3.59</v>
      </c>
      <c r="D128" s="79">
        <f t="shared" si="12"/>
        <v>1.0216568485158939</v>
      </c>
      <c r="E128" s="32">
        <v>2.0175000000000001</v>
      </c>
      <c r="F128" s="32">
        <v>2.048</v>
      </c>
      <c r="G128" s="32">
        <v>52802</v>
      </c>
      <c r="H128" s="32">
        <v>74</v>
      </c>
      <c r="I128" s="32">
        <v>81</v>
      </c>
      <c r="J128" s="32">
        <v>81</v>
      </c>
      <c r="K128" s="32">
        <v>81</v>
      </c>
      <c r="L128" s="32">
        <v>1.4930000000000001</v>
      </c>
      <c r="M128" s="32">
        <v>1.4930000000000001</v>
      </c>
      <c r="N128" s="32">
        <v>1.0900000000000001</v>
      </c>
      <c r="O128" s="32">
        <v>15</v>
      </c>
      <c r="P128" s="32">
        <v>15</v>
      </c>
      <c r="Q128" s="32">
        <v>1</v>
      </c>
      <c r="R128" s="32">
        <v>-0.12</v>
      </c>
      <c r="S128" s="32">
        <v>-0.12</v>
      </c>
      <c r="T128" s="32">
        <v>-8.9999999999999993E-3</v>
      </c>
      <c r="U128" s="32" t="s">
        <v>45</v>
      </c>
      <c r="V128" s="32">
        <v>44.01</v>
      </c>
      <c r="W128" s="86">
        <v>8.9625087063364713E-6</v>
      </c>
      <c r="X128" s="32">
        <v>0.22500000000000001</v>
      </c>
      <c r="Y128" s="32">
        <v>3.24</v>
      </c>
      <c r="Z128" s="32">
        <v>3.3</v>
      </c>
      <c r="AA128" s="33">
        <v>6.8000000000000003E-10</v>
      </c>
      <c r="AB128" s="33"/>
      <c r="AC128" s="34">
        <f t="shared" si="13"/>
        <v>0</v>
      </c>
    </row>
    <row r="129" spans="1:41" ht="21" x14ac:dyDescent="0.25">
      <c r="A129" s="31" t="s">
        <v>68</v>
      </c>
      <c r="B129" s="32">
        <v>3.5139</v>
      </c>
      <c r="C129" s="32">
        <v>3.66</v>
      </c>
      <c r="D129" s="79">
        <f t="shared" si="12"/>
        <v>1.0415777341415522</v>
      </c>
      <c r="E129" s="32">
        <v>2.0175000000000001</v>
      </c>
      <c r="F129" s="32">
        <v>2.048</v>
      </c>
      <c r="G129" s="32">
        <v>52802</v>
      </c>
      <c r="H129" s="32">
        <v>74</v>
      </c>
      <c r="I129" s="32">
        <v>81</v>
      </c>
      <c r="J129" s="32">
        <v>81</v>
      </c>
      <c r="K129" s="32">
        <v>81</v>
      </c>
      <c r="L129" s="32">
        <v>1.4930000000000001</v>
      </c>
      <c r="M129" s="32">
        <v>1.4930000000000001</v>
      </c>
      <c r="N129" s="32">
        <v>1.0900000000000001</v>
      </c>
      <c r="O129" s="32">
        <v>15</v>
      </c>
      <c r="P129" s="32">
        <v>15</v>
      </c>
      <c r="Q129" s="32">
        <v>1</v>
      </c>
      <c r="R129" s="32">
        <v>-0.12</v>
      </c>
      <c r="S129" s="32">
        <v>-0.12</v>
      </c>
      <c r="T129" s="32">
        <v>-8.9999999999999993E-3</v>
      </c>
      <c r="U129" s="32" t="s">
        <v>46</v>
      </c>
      <c r="V129" s="32">
        <v>28</v>
      </c>
      <c r="W129" s="86">
        <v>1.4859953853764374E-5</v>
      </c>
      <c r="X129" s="32">
        <v>3.6999999999999998E-2</v>
      </c>
      <c r="Y129" s="32">
        <v>3.13</v>
      </c>
      <c r="Z129" s="32">
        <v>3.64</v>
      </c>
      <c r="AA129" s="36">
        <v>2.8000000000000002E-10</v>
      </c>
      <c r="AB129" s="33"/>
      <c r="AC129" s="34">
        <f t="shared" si="13"/>
        <v>0</v>
      </c>
      <c r="AD129">
        <f>AA125/AA130</f>
        <v>0</v>
      </c>
      <c r="AE129">
        <f>AA126/AA130</f>
        <v>0</v>
      </c>
      <c r="AF129">
        <f>AA128/AA130</f>
        <v>6.1818181818181825</v>
      </c>
      <c r="AG129">
        <f>AA128/AA129</f>
        <v>2.4285714285714284</v>
      </c>
      <c r="AH129">
        <f>AA127/AA129</f>
        <v>5.9642857142857144</v>
      </c>
      <c r="AI129" s="44">
        <f>AA131/AA132</f>
        <v>1.2000000000000002</v>
      </c>
      <c r="AJ129" s="44">
        <f>AA133/AA134</f>
        <v>44.776119402985074</v>
      </c>
      <c r="AK129" s="44">
        <f>AA135/AA136</f>
        <v>1863013698.6301367</v>
      </c>
      <c r="AN129" s="44"/>
      <c r="AO129" s="44"/>
    </row>
    <row r="130" spans="1:41" ht="21" x14ac:dyDescent="0.25">
      <c r="A130" s="31" t="s">
        <v>68</v>
      </c>
      <c r="B130" s="32">
        <v>3.5139</v>
      </c>
      <c r="C130" s="32">
        <v>3.75</v>
      </c>
      <c r="D130" s="79">
        <f t="shared" si="12"/>
        <v>1.0671903013745412</v>
      </c>
      <c r="E130" s="32">
        <v>2.0175000000000001</v>
      </c>
      <c r="F130" s="32">
        <v>2.048</v>
      </c>
      <c r="G130" s="32">
        <v>52802</v>
      </c>
      <c r="H130" s="32">
        <v>74</v>
      </c>
      <c r="I130" s="32">
        <v>81</v>
      </c>
      <c r="J130" s="32">
        <v>81</v>
      </c>
      <c r="K130" s="32">
        <v>81</v>
      </c>
      <c r="L130" s="32">
        <v>1.4930000000000001</v>
      </c>
      <c r="M130" s="32">
        <v>1.4930000000000001</v>
      </c>
      <c r="N130" s="32">
        <v>1.0900000000000001</v>
      </c>
      <c r="O130" s="32">
        <v>15</v>
      </c>
      <c r="P130" s="32">
        <v>15</v>
      </c>
      <c r="Q130" s="32">
        <v>1</v>
      </c>
      <c r="R130" s="32">
        <v>-0.12</v>
      </c>
      <c r="S130" s="32">
        <v>-0.12</v>
      </c>
      <c r="T130" s="32">
        <v>-8.9999999999999993E-3</v>
      </c>
      <c r="U130" s="32" t="s">
        <v>47</v>
      </c>
      <c r="V130" s="32">
        <v>16.04</v>
      </c>
      <c r="W130" s="86">
        <v>1.6328551327402565E-5</v>
      </c>
      <c r="X130" s="32">
        <v>1.0999999999999999E-2</v>
      </c>
      <c r="Y130" s="32">
        <v>3.25</v>
      </c>
      <c r="Z130" s="32">
        <v>3.8</v>
      </c>
      <c r="AA130" s="36">
        <v>1.0999999999999999E-10</v>
      </c>
      <c r="AB130" s="33"/>
      <c r="AC130" s="34">
        <f t="shared" si="13"/>
        <v>0</v>
      </c>
      <c r="AL130" s="44"/>
      <c r="AM130" s="44"/>
    </row>
    <row r="131" spans="1:41" ht="21" x14ac:dyDescent="0.25">
      <c r="A131" s="31" t="s">
        <v>68</v>
      </c>
      <c r="B131" s="32">
        <v>3.5139</v>
      </c>
      <c r="C131" s="32">
        <v>3.76</v>
      </c>
      <c r="D131" s="79">
        <f t="shared" si="12"/>
        <v>1.0700361421782065</v>
      </c>
      <c r="E131" s="32">
        <v>2.0175000000000001</v>
      </c>
      <c r="F131" s="32">
        <v>2.048</v>
      </c>
      <c r="G131" s="32">
        <v>52802</v>
      </c>
      <c r="H131" s="32">
        <v>74</v>
      </c>
      <c r="I131" s="32">
        <v>81</v>
      </c>
      <c r="J131" s="32">
        <v>81</v>
      </c>
      <c r="K131" s="32">
        <v>81</v>
      </c>
      <c r="L131" s="32">
        <v>1.4930000000000001</v>
      </c>
      <c r="M131" s="32">
        <v>1.4930000000000001</v>
      </c>
      <c r="N131" s="32">
        <v>1.0900000000000001</v>
      </c>
      <c r="O131" s="32">
        <v>15</v>
      </c>
      <c r="P131" s="32">
        <v>15</v>
      </c>
      <c r="Q131" s="32">
        <v>1</v>
      </c>
      <c r="R131" s="32">
        <v>-0.12</v>
      </c>
      <c r="S131" s="32">
        <v>-0.12</v>
      </c>
      <c r="T131" s="32">
        <v>-8.9999999999999993E-3</v>
      </c>
      <c r="U131" s="32" t="s">
        <v>48</v>
      </c>
      <c r="V131" s="32">
        <v>28.05</v>
      </c>
      <c r="W131" s="32">
        <v>8.597859657763983E-6</v>
      </c>
      <c r="X131" s="32">
        <v>8.6999999999999994E-2</v>
      </c>
      <c r="Y131" s="32">
        <v>3.59</v>
      </c>
      <c r="Z131" s="32">
        <v>3.9</v>
      </c>
      <c r="AA131" s="36">
        <v>2.4000000000000001E-11</v>
      </c>
      <c r="AB131" s="33"/>
      <c r="AC131" s="35">
        <f t="shared" si="13"/>
        <v>0</v>
      </c>
    </row>
    <row r="132" spans="1:41" ht="21" x14ac:dyDescent="0.25">
      <c r="A132" s="31" t="s">
        <v>68</v>
      </c>
      <c r="B132" s="32">
        <v>3.5139</v>
      </c>
      <c r="C132" s="32">
        <v>3.78</v>
      </c>
      <c r="D132" s="79">
        <f t="shared" ref="D132:D194" si="14">C132/B132</f>
        <v>1.0757278237855374</v>
      </c>
      <c r="E132" s="32">
        <v>2.0175000000000001</v>
      </c>
      <c r="F132" s="32">
        <v>2.048</v>
      </c>
      <c r="G132" s="32">
        <v>52802</v>
      </c>
      <c r="H132" s="32">
        <v>74</v>
      </c>
      <c r="I132" s="32">
        <v>81</v>
      </c>
      <c r="J132" s="32">
        <v>81</v>
      </c>
      <c r="K132" s="32">
        <v>81</v>
      </c>
      <c r="L132" s="32">
        <v>1.4930000000000001</v>
      </c>
      <c r="M132" s="32">
        <v>1.4930000000000001</v>
      </c>
      <c r="N132" s="32">
        <v>1.0900000000000001</v>
      </c>
      <c r="O132" s="32">
        <v>15</v>
      </c>
      <c r="P132" s="32">
        <v>15</v>
      </c>
      <c r="Q132" s="32">
        <v>1</v>
      </c>
      <c r="R132" s="32">
        <v>-0.12</v>
      </c>
      <c r="S132" s="32">
        <v>-0.12</v>
      </c>
      <c r="T132" s="32">
        <v>-8.9999999999999993E-3</v>
      </c>
      <c r="U132" s="32" t="s">
        <v>49</v>
      </c>
      <c r="V132" s="32">
        <v>30.07</v>
      </c>
      <c r="W132" s="32">
        <v>7.4674534117532306E-6</v>
      </c>
      <c r="X132" s="32">
        <v>9.9000000000000005E-2</v>
      </c>
      <c r="Y132" s="32">
        <v>3.72</v>
      </c>
      <c r="Z132" s="32">
        <v>4</v>
      </c>
      <c r="AA132" s="36">
        <v>1.9999999999999999E-11</v>
      </c>
      <c r="AB132" s="33"/>
      <c r="AC132" s="35">
        <f t="shared" si="13"/>
        <v>0</v>
      </c>
    </row>
    <row r="133" spans="1:41" ht="21" x14ac:dyDescent="0.25">
      <c r="A133" s="31" t="s">
        <v>68</v>
      </c>
      <c r="B133" s="32">
        <v>3.5139</v>
      </c>
      <c r="C133" s="32">
        <v>3.84</v>
      </c>
      <c r="D133" s="79">
        <f t="shared" si="14"/>
        <v>1.09280286860753</v>
      </c>
      <c r="E133" s="32">
        <v>2.0175000000000001</v>
      </c>
      <c r="F133" s="32">
        <v>2.048</v>
      </c>
      <c r="G133" s="32">
        <v>52802</v>
      </c>
      <c r="H133" s="32">
        <v>74</v>
      </c>
      <c r="I133" s="32">
        <v>81</v>
      </c>
      <c r="J133" s="32">
        <v>81</v>
      </c>
      <c r="K133" s="32">
        <v>81</v>
      </c>
      <c r="L133" s="32">
        <v>1.4930000000000001</v>
      </c>
      <c r="M133" s="32">
        <v>1.4930000000000001</v>
      </c>
      <c r="N133" s="32">
        <v>1.0900000000000001</v>
      </c>
      <c r="O133" s="32">
        <v>15</v>
      </c>
      <c r="P133" s="32">
        <v>15</v>
      </c>
      <c r="Q133" s="32">
        <v>1</v>
      </c>
      <c r="R133" s="32">
        <v>-0.12</v>
      </c>
      <c r="S133" s="32">
        <v>-0.12</v>
      </c>
      <c r="T133" s="32">
        <v>-8.9999999999999993E-3</v>
      </c>
      <c r="U133" s="32" t="s">
        <v>50</v>
      </c>
      <c r="V133" s="32">
        <v>42.08</v>
      </c>
      <c r="W133" s="32">
        <v>4.9578486170417476E-6</v>
      </c>
      <c r="X133" s="32">
        <v>0.14199999999999999</v>
      </c>
      <c r="Y133" s="32">
        <v>4.03</v>
      </c>
      <c r="Z133" s="32">
        <v>4.5</v>
      </c>
      <c r="AA133" s="36">
        <v>3.0000000000000001E-12</v>
      </c>
      <c r="AB133" s="33"/>
      <c r="AC133" s="35">
        <f t="shared" si="13"/>
        <v>0</v>
      </c>
    </row>
    <row r="134" spans="1:41" ht="21" x14ac:dyDescent="0.25">
      <c r="A134" s="31" t="s">
        <v>68</v>
      </c>
      <c r="B134" s="32">
        <v>3.5139</v>
      </c>
      <c r="C134" s="32">
        <v>3.94</v>
      </c>
      <c r="D134" s="79">
        <f t="shared" si="14"/>
        <v>1.1212612766441845</v>
      </c>
      <c r="E134" s="32">
        <v>2.0175000000000001</v>
      </c>
      <c r="F134" s="32">
        <v>2.048</v>
      </c>
      <c r="G134" s="32">
        <v>52802</v>
      </c>
      <c r="H134" s="32">
        <v>74</v>
      </c>
      <c r="I134" s="32">
        <v>81</v>
      </c>
      <c r="J134" s="32">
        <v>81</v>
      </c>
      <c r="K134" s="32">
        <v>81</v>
      </c>
      <c r="L134" s="32">
        <v>1.4930000000000001</v>
      </c>
      <c r="M134" s="32">
        <v>1.4930000000000001</v>
      </c>
      <c r="N134" s="32">
        <v>1.0900000000000001</v>
      </c>
      <c r="O134" s="32">
        <v>15</v>
      </c>
      <c r="P134" s="32">
        <v>15</v>
      </c>
      <c r="Q134" s="32">
        <v>1</v>
      </c>
      <c r="R134" s="32">
        <v>-0.12</v>
      </c>
      <c r="S134" s="32">
        <v>-0.12</v>
      </c>
      <c r="T134" s="32">
        <v>-8.9999999999999993E-3</v>
      </c>
      <c r="U134" s="32" t="s">
        <v>51</v>
      </c>
      <c r="V134" s="32">
        <v>44.1</v>
      </c>
      <c r="W134" s="32">
        <v>4.5187843755253608E-6</v>
      </c>
      <c r="X134" s="32">
        <v>0.152</v>
      </c>
      <c r="Y134" s="32">
        <v>4.16</v>
      </c>
      <c r="Z134" s="32">
        <v>4.3</v>
      </c>
      <c r="AA134" s="36">
        <v>6.7000000000000005E-14</v>
      </c>
      <c r="AB134" s="33"/>
      <c r="AC134" s="35">
        <f t="shared" si="13"/>
        <v>0</v>
      </c>
    </row>
    <row r="135" spans="1:41" x14ac:dyDescent="0.25">
      <c r="A135" s="31" t="s">
        <v>68</v>
      </c>
      <c r="B135" s="32">
        <v>3.5139</v>
      </c>
      <c r="C135" s="32">
        <v>3.92</v>
      </c>
      <c r="D135" s="79">
        <f t="shared" si="14"/>
        <v>1.1155695950368536</v>
      </c>
      <c r="E135" s="32">
        <v>2.0175000000000001</v>
      </c>
      <c r="F135" s="32">
        <v>2.048</v>
      </c>
      <c r="G135" s="32">
        <v>52802</v>
      </c>
      <c r="H135" s="32">
        <v>74</v>
      </c>
      <c r="I135" s="32">
        <v>81</v>
      </c>
      <c r="J135" s="32">
        <v>81</v>
      </c>
      <c r="K135" s="32">
        <v>81</v>
      </c>
      <c r="L135" s="32">
        <v>1.4930000000000001</v>
      </c>
      <c r="M135" s="32">
        <v>1.4930000000000001</v>
      </c>
      <c r="N135" s="32">
        <v>1.0900000000000001</v>
      </c>
      <c r="O135" s="32">
        <v>15</v>
      </c>
      <c r="P135" s="32">
        <v>15</v>
      </c>
      <c r="Q135" s="32">
        <v>1</v>
      </c>
      <c r="R135" s="32">
        <v>-0.12</v>
      </c>
      <c r="S135" s="32">
        <v>-0.12</v>
      </c>
      <c r="T135" s="32">
        <v>-8.9999999999999993E-3</v>
      </c>
      <c r="U135" s="32" t="s">
        <v>52</v>
      </c>
      <c r="V135" s="32">
        <v>58.12</v>
      </c>
      <c r="W135" s="32">
        <v>2.9135357642312415E-6</v>
      </c>
      <c r="X135" s="32">
        <v>0.2</v>
      </c>
      <c r="Y135" s="32">
        <v>4.5199999999999996</v>
      </c>
      <c r="Z135" s="32">
        <v>4.5</v>
      </c>
      <c r="AA135" s="33">
        <v>2.72E-14</v>
      </c>
      <c r="AB135" s="33"/>
      <c r="AC135" s="35"/>
    </row>
    <row r="136" spans="1:41" x14ac:dyDescent="0.25">
      <c r="A136" s="31" t="s">
        <v>68</v>
      </c>
      <c r="B136" s="32">
        <v>3.5139</v>
      </c>
      <c r="C136" s="32">
        <v>4.8</v>
      </c>
      <c r="D136" s="79">
        <f t="shared" si="14"/>
        <v>1.3660035857594126</v>
      </c>
      <c r="E136" s="32">
        <v>2.0175000000000001</v>
      </c>
      <c r="F136" s="32">
        <v>2.048</v>
      </c>
      <c r="G136" s="32">
        <v>52802</v>
      </c>
      <c r="H136" s="32">
        <v>74</v>
      </c>
      <c r="I136" s="32">
        <v>81</v>
      </c>
      <c r="J136" s="32">
        <v>81</v>
      </c>
      <c r="K136" s="32">
        <v>81</v>
      </c>
      <c r="L136" s="32">
        <v>1.4930000000000001</v>
      </c>
      <c r="M136" s="32">
        <v>1.4930000000000001</v>
      </c>
      <c r="N136" s="32">
        <v>1.0900000000000001</v>
      </c>
      <c r="O136" s="32">
        <v>15</v>
      </c>
      <c r="P136" s="32">
        <v>15</v>
      </c>
      <c r="Q136" s="32">
        <v>1</v>
      </c>
      <c r="R136" s="32">
        <v>-0.12</v>
      </c>
      <c r="S136" s="32">
        <v>-0.12</v>
      </c>
      <c r="T136" s="32">
        <v>-8.9999999999999993E-3</v>
      </c>
      <c r="U136" s="32" t="s">
        <v>58</v>
      </c>
      <c r="V136" s="32">
        <v>58.12</v>
      </c>
      <c r="W136" s="32">
        <v>3.1459786150702568E-6</v>
      </c>
      <c r="X136" s="32">
        <v>0.183</v>
      </c>
      <c r="Y136" s="32">
        <v>4.8</v>
      </c>
      <c r="Z136" s="32">
        <v>4.42</v>
      </c>
      <c r="AA136" s="33">
        <v>1.4600000000000001E-23</v>
      </c>
      <c r="AB136" s="33"/>
      <c r="AC136" s="35"/>
    </row>
    <row r="137" spans="1:41" x14ac:dyDescent="0.25">
      <c r="A137" s="26" t="s">
        <v>69</v>
      </c>
      <c r="B137" s="27">
        <v>3.7126999999999999</v>
      </c>
      <c r="C137" s="27"/>
      <c r="D137" s="27">
        <f t="shared" si="14"/>
        <v>0</v>
      </c>
      <c r="E137" s="27">
        <v>1.99</v>
      </c>
      <c r="F137" s="27">
        <v>2.048</v>
      </c>
      <c r="G137" s="27">
        <v>52802</v>
      </c>
      <c r="H137" s="27">
        <v>74</v>
      </c>
      <c r="I137" s="27">
        <v>81</v>
      </c>
      <c r="J137" s="27">
        <v>81</v>
      </c>
      <c r="K137" s="27">
        <v>81</v>
      </c>
      <c r="L137" s="27">
        <v>1.4930000000000001</v>
      </c>
      <c r="M137" s="27">
        <v>1.0900000000000001</v>
      </c>
      <c r="N137" s="27">
        <v>1.0900000000000001</v>
      </c>
      <c r="O137" s="27">
        <v>15</v>
      </c>
      <c r="P137" s="27">
        <v>1</v>
      </c>
      <c r="Q137" s="27">
        <v>1</v>
      </c>
      <c r="R137" s="27">
        <v>-0.12</v>
      </c>
      <c r="S137" s="27">
        <v>-8.9999999999999993E-3</v>
      </c>
      <c r="T137" s="27">
        <v>-8.9999999999999993E-3</v>
      </c>
      <c r="U137" s="27" t="s">
        <v>42</v>
      </c>
      <c r="V137" s="27">
        <v>4.0019999999999998</v>
      </c>
      <c r="W137" s="85">
        <v>1.213598928416634E-4</v>
      </c>
      <c r="X137" s="27">
        <v>-0.39</v>
      </c>
      <c r="Y137" s="27">
        <v>2.66</v>
      </c>
      <c r="Z137" s="27">
        <v>2.6</v>
      </c>
      <c r="AA137" s="28"/>
      <c r="AB137" s="28"/>
      <c r="AC137" s="29">
        <f t="shared" ref="AC137:AC146" si="15">AA137*10000*(AB137)*10000000000</f>
        <v>0</v>
      </c>
    </row>
    <row r="138" spans="1:41" x14ac:dyDescent="0.25">
      <c r="A138" s="26" t="s">
        <v>69</v>
      </c>
      <c r="B138" s="27">
        <v>3.7126999999999999</v>
      </c>
      <c r="C138" s="27"/>
      <c r="D138" s="27">
        <f t="shared" si="14"/>
        <v>0</v>
      </c>
      <c r="E138" s="27">
        <v>1.99</v>
      </c>
      <c r="F138" s="27">
        <v>2.048</v>
      </c>
      <c r="G138" s="27">
        <v>52802</v>
      </c>
      <c r="H138" s="27">
        <v>74</v>
      </c>
      <c r="I138" s="27">
        <v>81</v>
      </c>
      <c r="J138" s="27">
        <v>81</v>
      </c>
      <c r="K138" s="27">
        <v>81</v>
      </c>
      <c r="L138" s="27">
        <v>1.4930000000000001</v>
      </c>
      <c r="M138" s="27">
        <v>1.0900000000000001</v>
      </c>
      <c r="N138" s="27">
        <v>1.0900000000000001</v>
      </c>
      <c r="O138" s="27">
        <v>15</v>
      </c>
      <c r="P138" s="27">
        <v>1</v>
      </c>
      <c r="Q138" s="27">
        <v>1</v>
      </c>
      <c r="R138" s="27">
        <v>-0.12</v>
      </c>
      <c r="S138" s="27">
        <v>-8.9999999999999993E-3</v>
      </c>
      <c r="T138" s="27">
        <v>-8.9999999999999993E-3</v>
      </c>
      <c r="U138" s="27" t="s">
        <v>43</v>
      </c>
      <c r="V138" s="27">
        <v>2.0099999999999998</v>
      </c>
      <c r="W138" s="85">
        <v>1.0828692705685033E-4</v>
      </c>
      <c r="X138" s="27">
        <v>-0.217</v>
      </c>
      <c r="Y138" s="27">
        <v>3.13</v>
      </c>
      <c r="Z138" s="27">
        <v>2.89</v>
      </c>
      <c r="AA138" s="28"/>
      <c r="AB138" s="28"/>
      <c r="AC138" s="29">
        <f t="shared" si="15"/>
        <v>0</v>
      </c>
    </row>
    <row r="139" spans="1:41" x14ac:dyDescent="0.25">
      <c r="A139" s="26" t="s">
        <v>69</v>
      </c>
      <c r="B139" s="27">
        <v>3.7126999999999999</v>
      </c>
      <c r="C139" s="27">
        <v>3.67</v>
      </c>
      <c r="D139" s="27">
        <f t="shared" si="14"/>
        <v>0.98849893608425132</v>
      </c>
      <c r="E139" s="27">
        <v>1.99</v>
      </c>
      <c r="F139" s="27">
        <v>2.048</v>
      </c>
      <c r="G139" s="27">
        <v>52802</v>
      </c>
      <c r="H139" s="27">
        <v>74</v>
      </c>
      <c r="I139" s="27">
        <v>81</v>
      </c>
      <c r="J139" s="27">
        <v>81</v>
      </c>
      <c r="K139" s="27">
        <v>81</v>
      </c>
      <c r="L139" s="27">
        <v>1.4930000000000001</v>
      </c>
      <c r="M139" s="27">
        <v>1.0900000000000001</v>
      </c>
      <c r="N139" s="27">
        <v>1.0900000000000001</v>
      </c>
      <c r="O139" s="27">
        <v>15</v>
      </c>
      <c r="P139" s="27">
        <v>1</v>
      </c>
      <c r="Q139" s="27">
        <v>1</v>
      </c>
      <c r="R139" s="27">
        <v>-0.12</v>
      </c>
      <c r="S139" s="27">
        <v>-8.9999999999999993E-3</v>
      </c>
      <c r="T139" s="27">
        <v>-8.9999999999999993E-3</v>
      </c>
      <c r="U139" s="27" t="s">
        <v>44</v>
      </c>
      <c r="V139" s="27">
        <v>31.998999999999999</v>
      </c>
      <c r="W139" s="85">
        <v>1.5402755908922099E-5</v>
      </c>
      <c r="X139" s="27">
        <v>2.1999999999999999E-2</v>
      </c>
      <c r="Y139" s="27">
        <v>2.94</v>
      </c>
      <c r="Z139" s="27">
        <v>3.46</v>
      </c>
      <c r="AA139" s="28">
        <v>1.6999999999999999E-9</v>
      </c>
      <c r="AB139" s="28"/>
      <c r="AC139" s="29">
        <f t="shared" si="15"/>
        <v>0</v>
      </c>
    </row>
    <row r="140" spans="1:41" x14ac:dyDescent="0.25">
      <c r="A140" s="26" t="s">
        <v>69</v>
      </c>
      <c r="B140" s="27">
        <v>3.7126999999999999</v>
      </c>
      <c r="C140" s="27">
        <v>3.65</v>
      </c>
      <c r="D140" s="27">
        <f t="shared" si="14"/>
        <v>0.98311202090123095</v>
      </c>
      <c r="E140" s="27">
        <v>1.99</v>
      </c>
      <c r="F140" s="27">
        <v>2.048</v>
      </c>
      <c r="G140" s="27">
        <v>52802</v>
      </c>
      <c r="H140" s="27">
        <v>74</v>
      </c>
      <c r="I140" s="27">
        <v>81</v>
      </c>
      <c r="J140" s="27">
        <v>81</v>
      </c>
      <c r="K140" s="27">
        <v>81</v>
      </c>
      <c r="L140" s="27">
        <v>1.4930000000000001</v>
      </c>
      <c r="M140" s="27">
        <v>1.0900000000000001</v>
      </c>
      <c r="N140" s="27">
        <v>1.0900000000000001</v>
      </c>
      <c r="O140" s="27">
        <v>15</v>
      </c>
      <c r="P140" s="27">
        <v>1</v>
      </c>
      <c r="Q140" s="27">
        <v>1</v>
      </c>
      <c r="R140" s="27">
        <v>-0.12</v>
      </c>
      <c r="S140" s="27">
        <v>-8.9999999999999993E-3</v>
      </c>
      <c r="T140" s="27">
        <v>-8.9999999999999993E-3</v>
      </c>
      <c r="U140" s="27" t="s">
        <v>45</v>
      </c>
      <c r="V140" s="27">
        <v>44.01</v>
      </c>
      <c r="W140" s="85">
        <v>8.9625087063364713E-6</v>
      </c>
      <c r="X140" s="27">
        <v>0.22500000000000001</v>
      </c>
      <c r="Y140" s="27">
        <v>3.24</v>
      </c>
      <c r="Z140" s="27">
        <v>3.3</v>
      </c>
      <c r="AA140" s="28">
        <v>6.3299999999999999E-10</v>
      </c>
      <c r="AB140" s="28"/>
      <c r="AC140" s="29">
        <f t="shared" si="15"/>
        <v>0</v>
      </c>
    </row>
    <row r="141" spans="1:41" ht="21" x14ac:dyDescent="0.25">
      <c r="A141" s="26" t="s">
        <v>69</v>
      </c>
      <c r="B141" s="27">
        <v>3.7126999999999999</v>
      </c>
      <c r="C141" s="27">
        <v>3.73</v>
      </c>
      <c r="D141" s="27">
        <f t="shared" si="14"/>
        <v>1.0046596816333127</v>
      </c>
      <c r="E141" s="27">
        <v>1.99</v>
      </c>
      <c r="F141" s="27">
        <v>2.048</v>
      </c>
      <c r="G141" s="27">
        <v>52802</v>
      </c>
      <c r="H141" s="27">
        <v>74</v>
      </c>
      <c r="I141" s="27">
        <v>81</v>
      </c>
      <c r="J141" s="27">
        <v>81</v>
      </c>
      <c r="K141" s="27">
        <v>81</v>
      </c>
      <c r="L141" s="27">
        <v>1.4930000000000001</v>
      </c>
      <c r="M141" s="27">
        <v>1.0900000000000001</v>
      </c>
      <c r="N141" s="27">
        <v>1.0900000000000001</v>
      </c>
      <c r="O141" s="27">
        <v>15</v>
      </c>
      <c r="P141" s="27">
        <v>1</v>
      </c>
      <c r="Q141" s="27">
        <v>1</v>
      </c>
      <c r="R141" s="27">
        <v>-0.12</v>
      </c>
      <c r="S141" s="27">
        <v>-8.9999999999999993E-3</v>
      </c>
      <c r="T141" s="27">
        <v>-8.9999999999999993E-3</v>
      </c>
      <c r="U141" s="27" t="s">
        <v>46</v>
      </c>
      <c r="V141" s="27">
        <v>28</v>
      </c>
      <c r="W141" s="85">
        <v>1.4859953853764374E-5</v>
      </c>
      <c r="X141" s="27">
        <v>3.6999999999999998E-2</v>
      </c>
      <c r="Y141" s="27">
        <v>3.13</v>
      </c>
      <c r="Z141" s="27">
        <v>3.64</v>
      </c>
      <c r="AA141" s="37">
        <v>4.1200000000000002E-10</v>
      </c>
      <c r="AB141" s="28"/>
      <c r="AC141" s="29">
        <f t="shared" si="15"/>
        <v>0</v>
      </c>
      <c r="AN141" s="44"/>
      <c r="AO141" s="44"/>
    </row>
    <row r="142" spans="1:41" ht="21" x14ac:dyDescent="0.25">
      <c r="A142" s="26" t="s">
        <v>69</v>
      </c>
      <c r="B142" s="27">
        <v>3.7126999999999999</v>
      </c>
      <c r="C142" s="27">
        <v>3.8</v>
      </c>
      <c r="D142" s="27">
        <f t="shared" si="14"/>
        <v>1.0235138847738843</v>
      </c>
      <c r="E142" s="27">
        <v>1.99</v>
      </c>
      <c r="F142" s="27">
        <v>2.048</v>
      </c>
      <c r="G142" s="27">
        <v>52802</v>
      </c>
      <c r="H142" s="27">
        <v>74</v>
      </c>
      <c r="I142" s="27">
        <v>81</v>
      </c>
      <c r="J142" s="27">
        <v>81</v>
      </c>
      <c r="K142" s="27">
        <v>81</v>
      </c>
      <c r="L142" s="27">
        <v>1.4930000000000001</v>
      </c>
      <c r="M142" s="27">
        <v>1.0900000000000001</v>
      </c>
      <c r="N142" s="27">
        <v>1.0900000000000001</v>
      </c>
      <c r="O142" s="27">
        <v>15</v>
      </c>
      <c r="P142" s="27">
        <v>1</v>
      </c>
      <c r="Q142" s="27">
        <v>1</v>
      </c>
      <c r="R142" s="27">
        <v>-0.12</v>
      </c>
      <c r="S142" s="27">
        <v>-8.9999999999999993E-3</v>
      </c>
      <c r="T142" s="27">
        <v>-8.9999999999999993E-3</v>
      </c>
      <c r="U142" s="27" t="s">
        <v>47</v>
      </c>
      <c r="V142" s="27">
        <v>16.04</v>
      </c>
      <c r="W142" s="85">
        <v>1.6328551327402565E-5</v>
      </c>
      <c r="X142" s="27">
        <v>1.0999999999999999E-2</v>
      </c>
      <c r="Y142" s="27">
        <v>3.25</v>
      </c>
      <c r="Z142" s="27">
        <v>3.8</v>
      </c>
      <c r="AA142" s="37">
        <v>1.4600000000000001E-10</v>
      </c>
      <c r="AB142" s="28"/>
      <c r="AC142" s="29">
        <f t="shared" si="15"/>
        <v>0</v>
      </c>
      <c r="AD142">
        <f>AA138/AA143</f>
        <v>0</v>
      </c>
      <c r="AE142">
        <f>AA139/AA143</f>
        <v>32.818532818532816</v>
      </c>
      <c r="AF142">
        <f>AA141/AA143</f>
        <v>7.9536679536679546</v>
      </c>
      <c r="AG142">
        <f>AA141/AA142</f>
        <v>2.8219178082191778</v>
      </c>
      <c r="AH142">
        <f>AA140/AA142</f>
        <v>4.3356164383561637</v>
      </c>
      <c r="AI142" s="44">
        <f>AA144/AA145</f>
        <v>5.1296296296296298</v>
      </c>
      <c r="AJ142" s="44">
        <f>AA146/AA147</f>
        <v>2.9464285714285716</v>
      </c>
      <c r="AK142" s="44">
        <f>AA147/AA148</f>
        <v>462809917.35537195</v>
      </c>
      <c r="AL142" s="44"/>
      <c r="AM142" s="44"/>
    </row>
    <row r="143" spans="1:41" ht="21" x14ac:dyDescent="0.25">
      <c r="A143" s="26" t="s">
        <v>69</v>
      </c>
      <c r="B143" s="27">
        <v>3.7126999999999999</v>
      </c>
      <c r="C143" s="27">
        <v>3.82</v>
      </c>
      <c r="D143" s="27">
        <f t="shared" si="14"/>
        <v>1.0289007999569046</v>
      </c>
      <c r="E143" s="27">
        <v>1.99</v>
      </c>
      <c r="F143" s="27">
        <v>2.048</v>
      </c>
      <c r="G143" s="27">
        <v>52802</v>
      </c>
      <c r="H143" s="27">
        <v>74</v>
      </c>
      <c r="I143" s="27">
        <v>81</v>
      </c>
      <c r="J143" s="27">
        <v>81</v>
      </c>
      <c r="K143" s="27">
        <v>81</v>
      </c>
      <c r="L143" s="27">
        <v>1.4930000000000001</v>
      </c>
      <c r="M143" s="27">
        <v>1.0900000000000001</v>
      </c>
      <c r="N143" s="27">
        <v>1.0900000000000001</v>
      </c>
      <c r="O143" s="27">
        <v>15</v>
      </c>
      <c r="P143" s="27">
        <v>1</v>
      </c>
      <c r="Q143" s="27">
        <v>1</v>
      </c>
      <c r="R143" s="27">
        <v>-0.12</v>
      </c>
      <c r="S143" s="27">
        <v>-8.9999999999999993E-3</v>
      </c>
      <c r="T143" s="27">
        <v>-8.9999999999999993E-3</v>
      </c>
      <c r="U143" s="27" t="s">
        <v>48</v>
      </c>
      <c r="V143" s="27">
        <v>28.05</v>
      </c>
      <c r="W143" s="27">
        <v>8.597859657763983E-6</v>
      </c>
      <c r="X143" s="27">
        <v>8.6999999999999994E-2</v>
      </c>
      <c r="Y143" s="27">
        <v>3.59</v>
      </c>
      <c r="Z143" s="27">
        <v>3.9</v>
      </c>
      <c r="AA143" s="37">
        <v>5.1799999999999998E-11</v>
      </c>
      <c r="AB143" s="28"/>
      <c r="AC143" s="30">
        <f>AA143*10000*(AB143)*10000000000</f>
        <v>0</v>
      </c>
    </row>
    <row r="144" spans="1:41" ht="21" x14ac:dyDescent="0.25">
      <c r="A144" s="26" t="s">
        <v>69</v>
      </c>
      <c r="B144" s="27">
        <v>3.7126999999999999</v>
      </c>
      <c r="C144" s="27">
        <v>3.84</v>
      </c>
      <c r="D144" s="27">
        <f t="shared" si="14"/>
        <v>1.034287715139925</v>
      </c>
      <c r="E144" s="27">
        <v>1.99</v>
      </c>
      <c r="F144" s="27">
        <v>2.048</v>
      </c>
      <c r="G144" s="27">
        <v>52802</v>
      </c>
      <c r="H144" s="27">
        <v>74</v>
      </c>
      <c r="I144" s="27">
        <v>81</v>
      </c>
      <c r="J144" s="27">
        <v>81</v>
      </c>
      <c r="K144" s="27">
        <v>81</v>
      </c>
      <c r="L144" s="27">
        <v>1.4930000000000001</v>
      </c>
      <c r="M144" s="27">
        <v>1.0900000000000001</v>
      </c>
      <c r="N144" s="27">
        <v>1.0900000000000001</v>
      </c>
      <c r="O144" s="27">
        <v>15</v>
      </c>
      <c r="P144" s="27">
        <v>1</v>
      </c>
      <c r="Q144" s="27">
        <v>1</v>
      </c>
      <c r="R144" s="27">
        <v>-0.12</v>
      </c>
      <c r="S144" s="27">
        <v>-8.9999999999999993E-3</v>
      </c>
      <c r="T144" s="27">
        <v>-8.9999999999999993E-3</v>
      </c>
      <c r="U144" s="27" t="s">
        <v>49</v>
      </c>
      <c r="V144" s="27">
        <v>30.07</v>
      </c>
      <c r="W144" s="27">
        <v>7.4674534117532306E-6</v>
      </c>
      <c r="X144" s="27">
        <v>9.9000000000000005E-2</v>
      </c>
      <c r="Y144" s="27">
        <v>3.72</v>
      </c>
      <c r="Z144" s="27">
        <v>4</v>
      </c>
      <c r="AA144" s="37">
        <v>2.7699999999999999E-11</v>
      </c>
      <c r="AB144" s="28"/>
      <c r="AC144" s="30">
        <f>AA144*10000*(AB144)*10000000000</f>
        <v>0</v>
      </c>
    </row>
    <row r="145" spans="1:41" ht="21" x14ac:dyDescent="0.25">
      <c r="A145" s="26" t="s">
        <v>69</v>
      </c>
      <c r="B145" s="27">
        <v>3.7126999999999999</v>
      </c>
      <c r="C145" s="27">
        <v>3.9</v>
      </c>
      <c r="D145" s="27">
        <f t="shared" si="14"/>
        <v>1.0504484606889866</v>
      </c>
      <c r="E145" s="27">
        <v>1.99</v>
      </c>
      <c r="F145" s="27">
        <v>2.048</v>
      </c>
      <c r="G145" s="27">
        <v>52802</v>
      </c>
      <c r="H145" s="27">
        <v>74</v>
      </c>
      <c r="I145" s="27">
        <v>81</v>
      </c>
      <c r="J145" s="27">
        <v>81</v>
      </c>
      <c r="K145" s="27">
        <v>81</v>
      </c>
      <c r="L145" s="27">
        <v>1.4930000000000001</v>
      </c>
      <c r="M145" s="27">
        <v>1.0900000000000001</v>
      </c>
      <c r="N145" s="27">
        <v>1.0900000000000001</v>
      </c>
      <c r="O145" s="27">
        <v>15</v>
      </c>
      <c r="P145" s="27">
        <v>1</v>
      </c>
      <c r="Q145" s="27">
        <v>1</v>
      </c>
      <c r="R145" s="27">
        <v>-0.12</v>
      </c>
      <c r="S145" s="27">
        <v>-8.9999999999999993E-3</v>
      </c>
      <c r="T145" s="27">
        <v>-8.9999999999999993E-3</v>
      </c>
      <c r="U145" s="27" t="s">
        <v>50</v>
      </c>
      <c r="V145" s="27">
        <v>42.08</v>
      </c>
      <c r="W145" s="27">
        <v>4.9578486170417476E-6</v>
      </c>
      <c r="X145" s="27">
        <v>0.14199999999999999</v>
      </c>
      <c r="Y145" s="27">
        <v>4.03</v>
      </c>
      <c r="Z145" s="27">
        <v>4.5</v>
      </c>
      <c r="AA145" s="37">
        <v>5.3999999999999996E-12</v>
      </c>
      <c r="AB145" s="28"/>
      <c r="AC145" s="30">
        <f t="shared" si="15"/>
        <v>0</v>
      </c>
    </row>
    <row r="146" spans="1:41" ht="21" x14ac:dyDescent="0.25">
      <c r="A146" s="26" t="s">
        <v>69</v>
      </c>
      <c r="B146" s="27">
        <v>3.7126999999999999</v>
      </c>
      <c r="C146" s="27">
        <v>4.01</v>
      </c>
      <c r="D146" s="27">
        <f t="shared" si="14"/>
        <v>1.0800764941955989</v>
      </c>
      <c r="E146" s="27">
        <v>1.99</v>
      </c>
      <c r="F146" s="27">
        <v>2.048</v>
      </c>
      <c r="G146" s="27">
        <v>52802</v>
      </c>
      <c r="H146" s="27">
        <v>74</v>
      </c>
      <c r="I146" s="27">
        <v>81</v>
      </c>
      <c r="J146" s="27">
        <v>81</v>
      </c>
      <c r="K146" s="27">
        <v>81</v>
      </c>
      <c r="L146" s="27">
        <v>1.4930000000000001</v>
      </c>
      <c r="M146" s="27">
        <v>1.0900000000000001</v>
      </c>
      <c r="N146" s="27">
        <v>1.0900000000000001</v>
      </c>
      <c r="O146" s="27">
        <v>15</v>
      </c>
      <c r="P146" s="27">
        <v>1</v>
      </c>
      <c r="Q146" s="27">
        <v>1</v>
      </c>
      <c r="R146" s="27">
        <v>-0.12</v>
      </c>
      <c r="S146" s="27">
        <v>-8.9999999999999993E-3</v>
      </c>
      <c r="T146" s="27">
        <v>-8.9999999999999993E-3</v>
      </c>
      <c r="U146" s="27" t="s">
        <v>51</v>
      </c>
      <c r="V146" s="27">
        <v>44.1</v>
      </c>
      <c r="W146" s="27">
        <v>4.5187843755253608E-6</v>
      </c>
      <c r="X146" s="27">
        <v>0.152</v>
      </c>
      <c r="Y146" s="27">
        <v>4.16</v>
      </c>
      <c r="Z146" s="27">
        <v>4.3</v>
      </c>
      <c r="AA146" s="37">
        <v>3.3000000000000001E-13</v>
      </c>
      <c r="AB146" s="28"/>
      <c r="AC146" s="30">
        <f t="shared" si="15"/>
        <v>0</v>
      </c>
    </row>
    <row r="147" spans="1:41" x14ac:dyDescent="0.25">
      <c r="A147" s="26" t="s">
        <v>69</v>
      </c>
      <c r="B147" s="27">
        <v>3.7126999999999999</v>
      </c>
      <c r="C147" s="27">
        <v>3.99</v>
      </c>
      <c r="D147" s="27">
        <f t="shared" si="14"/>
        <v>1.0746895790125786</v>
      </c>
      <c r="E147" s="27">
        <v>1.99</v>
      </c>
      <c r="F147" s="27">
        <v>2.048</v>
      </c>
      <c r="G147" s="27">
        <v>52802</v>
      </c>
      <c r="H147" s="27">
        <v>74</v>
      </c>
      <c r="I147" s="27">
        <v>81</v>
      </c>
      <c r="J147" s="27">
        <v>81</v>
      </c>
      <c r="K147" s="27">
        <v>81</v>
      </c>
      <c r="L147" s="27">
        <v>1.4930000000000001</v>
      </c>
      <c r="M147" s="27">
        <v>1.0900000000000001</v>
      </c>
      <c r="N147" s="27">
        <v>1.0900000000000001</v>
      </c>
      <c r="O147" s="27">
        <v>15</v>
      </c>
      <c r="P147" s="27">
        <v>1</v>
      </c>
      <c r="Q147" s="27">
        <v>1</v>
      </c>
      <c r="R147" s="27">
        <v>-0.12</v>
      </c>
      <c r="S147" s="27">
        <v>-8.9999999999999993E-3</v>
      </c>
      <c r="T147" s="27">
        <v>-8.9999999999999993E-3</v>
      </c>
      <c r="U147" s="27" t="s">
        <v>52</v>
      </c>
      <c r="V147" s="27">
        <v>58.12</v>
      </c>
      <c r="W147" s="27">
        <v>2.9135357642312415E-6</v>
      </c>
      <c r="X147" s="27">
        <v>0.2</v>
      </c>
      <c r="Y147" s="27">
        <v>4.5199999999999996</v>
      </c>
      <c r="Z147" s="27">
        <v>4.5</v>
      </c>
      <c r="AA147" s="28">
        <v>1.12E-13</v>
      </c>
      <c r="AB147" s="28"/>
      <c r="AC147" s="30"/>
    </row>
    <row r="148" spans="1:41" x14ac:dyDescent="0.25">
      <c r="A148" s="26" t="s">
        <v>69</v>
      </c>
      <c r="B148" s="27">
        <v>3.7126999999999999</v>
      </c>
      <c r="C148" s="27">
        <v>4.63</v>
      </c>
      <c r="D148" s="27">
        <f t="shared" si="14"/>
        <v>1.2470708648692326</v>
      </c>
      <c r="E148" s="27">
        <v>1.99</v>
      </c>
      <c r="F148" s="27">
        <v>2.048</v>
      </c>
      <c r="G148" s="27">
        <v>52802</v>
      </c>
      <c r="H148" s="27">
        <v>74</v>
      </c>
      <c r="I148" s="27">
        <v>81</v>
      </c>
      <c r="J148" s="27">
        <v>81</v>
      </c>
      <c r="K148" s="27">
        <v>81</v>
      </c>
      <c r="L148" s="27">
        <v>1.4930000000000001</v>
      </c>
      <c r="M148" s="27">
        <v>1.0900000000000001</v>
      </c>
      <c r="N148" s="27">
        <v>1.0900000000000001</v>
      </c>
      <c r="O148" s="27">
        <v>15</v>
      </c>
      <c r="P148" s="27">
        <v>1</v>
      </c>
      <c r="Q148" s="27">
        <v>1</v>
      </c>
      <c r="R148" s="27">
        <v>-0.12</v>
      </c>
      <c r="S148" s="27">
        <v>-8.9999999999999993E-3</v>
      </c>
      <c r="T148" s="27">
        <v>-8.9999999999999993E-3</v>
      </c>
      <c r="U148" s="27" t="s">
        <v>58</v>
      </c>
      <c r="V148" s="27"/>
      <c r="W148" s="27">
        <v>3.1459786150702568E-6</v>
      </c>
      <c r="X148" s="27">
        <v>0.183</v>
      </c>
      <c r="Y148" s="27">
        <v>4.8</v>
      </c>
      <c r="Z148" s="27">
        <v>4.42</v>
      </c>
      <c r="AA148" s="28">
        <v>2.4199999999999999E-22</v>
      </c>
      <c r="AB148" s="28"/>
      <c r="AC148" s="30"/>
    </row>
    <row r="149" spans="1:41" x14ac:dyDescent="0.25">
      <c r="A149" s="31" t="s">
        <v>70</v>
      </c>
      <c r="B149" s="32">
        <v>2.3220000000000001</v>
      </c>
      <c r="C149" s="32">
        <v>2.7</v>
      </c>
      <c r="D149" s="79">
        <f t="shared" si="14"/>
        <v>1.1627906976744187</v>
      </c>
      <c r="E149" s="32">
        <v>1.99</v>
      </c>
      <c r="F149" s="32"/>
      <c r="G149" s="32"/>
      <c r="H149" s="32">
        <v>92</v>
      </c>
      <c r="I149" s="32">
        <v>81</v>
      </c>
      <c r="J149" s="32">
        <v>81</v>
      </c>
      <c r="K149" s="32">
        <v>117</v>
      </c>
      <c r="L149" s="32">
        <v>1.4930000000000001</v>
      </c>
      <c r="M149" s="32">
        <v>1.4930000000000001</v>
      </c>
      <c r="N149" s="32">
        <v>1.746</v>
      </c>
      <c r="O149" s="32">
        <v>15</v>
      </c>
      <c r="P149" s="32">
        <v>15</v>
      </c>
      <c r="Q149" s="32">
        <v>35.450000000000003</v>
      </c>
      <c r="R149" s="32">
        <v>-0.20050000000000001</v>
      </c>
      <c r="S149" s="32">
        <v>-0.20050000000000001</v>
      </c>
      <c r="T149" s="32">
        <v>-0.1638</v>
      </c>
      <c r="U149" s="32" t="s">
        <v>42</v>
      </c>
      <c r="V149" s="32">
        <v>4.0019999999999998</v>
      </c>
      <c r="W149" s="86">
        <v>1.213598928416634E-4</v>
      </c>
      <c r="X149" s="32">
        <v>-0.39</v>
      </c>
      <c r="Y149" s="32">
        <v>2.66</v>
      </c>
      <c r="Z149" s="32">
        <v>2.6</v>
      </c>
      <c r="AA149" s="33">
        <v>1.6999999999999999E-9</v>
      </c>
      <c r="AB149" s="33">
        <v>4.3E-3</v>
      </c>
      <c r="AC149" s="34">
        <f t="shared" ref="AC149:AC170" si="16">AA149*10000*(AB149)*10000000000</f>
        <v>731</v>
      </c>
    </row>
    <row r="150" spans="1:41" x14ac:dyDescent="0.25">
      <c r="A150" s="31" t="s">
        <v>70</v>
      </c>
      <c r="B150" s="32">
        <v>2.3220000000000001</v>
      </c>
      <c r="C150" s="32">
        <v>2.95</v>
      </c>
      <c r="D150" s="79">
        <f t="shared" si="14"/>
        <v>1.2704565030146426</v>
      </c>
      <c r="E150" s="32">
        <v>1.99</v>
      </c>
      <c r="F150" s="32"/>
      <c r="G150" s="32"/>
      <c r="H150" s="32">
        <v>92</v>
      </c>
      <c r="I150" s="32">
        <v>81</v>
      </c>
      <c r="J150" s="32">
        <v>81</v>
      </c>
      <c r="K150" s="32">
        <v>117</v>
      </c>
      <c r="L150" s="32">
        <v>1.4930000000000001</v>
      </c>
      <c r="M150" s="32">
        <v>1.4930000000000001</v>
      </c>
      <c r="N150" s="32">
        <v>1.746</v>
      </c>
      <c r="O150" s="32">
        <v>15</v>
      </c>
      <c r="P150" s="32">
        <v>15</v>
      </c>
      <c r="Q150" s="32">
        <v>35.450000000000003</v>
      </c>
      <c r="R150" s="32">
        <v>-0.20050000000000001</v>
      </c>
      <c r="S150" s="32">
        <v>-0.20050000000000001</v>
      </c>
      <c r="T150" s="32">
        <v>-0.1638</v>
      </c>
      <c r="U150" s="32" t="s">
        <v>43</v>
      </c>
      <c r="V150" s="32">
        <v>2.0099999999999998</v>
      </c>
      <c r="W150" s="86">
        <v>1.0828692705685033E-4</v>
      </c>
      <c r="X150" s="32">
        <v>-0.217</v>
      </c>
      <c r="Y150" s="32">
        <v>3.13</v>
      </c>
      <c r="Z150" s="32">
        <v>2.89</v>
      </c>
      <c r="AA150" s="33">
        <v>7.3000000000000006E-11</v>
      </c>
      <c r="AB150" s="33">
        <v>8.0999999999999996E-3</v>
      </c>
      <c r="AC150" s="34">
        <f t="shared" si="16"/>
        <v>59.13</v>
      </c>
    </row>
    <row r="151" spans="1:41" x14ac:dyDescent="0.25">
      <c r="A151" s="31" t="s">
        <v>70</v>
      </c>
      <c r="B151" s="32">
        <v>2.3220000000000001</v>
      </c>
      <c r="C151" s="32">
        <v>3.21</v>
      </c>
      <c r="D151" s="79">
        <f t="shared" si="14"/>
        <v>1.3824289405684753</v>
      </c>
      <c r="E151" s="32">
        <v>1.99</v>
      </c>
      <c r="F151" s="32"/>
      <c r="G151" s="32"/>
      <c r="H151" s="32">
        <v>92</v>
      </c>
      <c r="I151" s="32">
        <v>81</v>
      </c>
      <c r="J151" s="32">
        <v>81</v>
      </c>
      <c r="K151" s="32">
        <v>117</v>
      </c>
      <c r="L151" s="32">
        <v>1.4930000000000001</v>
      </c>
      <c r="M151" s="32">
        <v>1.4930000000000001</v>
      </c>
      <c r="N151" s="32">
        <v>1.746</v>
      </c>
      <c r="O151" s="32">
        <v>15</v>
      </c>
      <c r="P151" s="32">
        <v>15</v>
      </c>
      <c r="Q151" s="32">
        <v>35.450000000000003</v>
      </c>
      <c r="R151" s="32">
        <v>-0.20050000000000001</v>
      </c>
      <c r="S151" s="32">
        <v>-0.20050000000000001</v>
      </c>
      <c r="T151" s="32">
        <v>-0.1638</v>
      </c>
      <c r="U151" s="32" t="s">
        <v>44</v>
      </c>
      <c r="V151" s="32">
        <v>31.998999999999999</v>
      </c>
      <c r="W151" s="86">
        <v>1.5402755908922099E-5</v>
      </c>
      <c r="X151" s="32">
        <v>2.1999999999999999E-2</v>
      </c>
      <c r="Y151" s="32">
        <v>2.94</v>
      </c>
      <c r="Z151" s="32">
        <v>3.46</v>
      </c>
      <c r="AA151" s="33">
        <v>4.9000000000000003E-13</v>
      </c>
      <c r="AB151" s="33">
        <v>6.3799999999999996E-2</v>
      </c>
      <c r="AC151" s="34">
        <f t="shared" si="16"/>
        <v>3.1261999999999999</v>
      </c>
    </row>
    <row r="152" spans="1:41" x14ac:dyDescent="0.25">
      <c r="A152" s="31" t="s">
        <v>70</v>
      </c>
      <c r="B152" s="32">
        <v>2.3220000000000001</v>
      </c>
      <c r="C152" s="32">
        <v>3.25</v>
      </c>
      <c r="D152" s="79">
        <f t="shared" si="14"/>
        <v>1.3996554694229113</v>
      </c>
      <c r="E152" s="32">
        <v>1.99</v>
      </c>
      <c r="F152" s="32"/>
      <c r="G152" s="32"/>
      <c r="H152" s="32">
        <v>92</v>
      </c>
      <c r="I152" s="32">
        <v>81</v>
      </c>
      <c r="J152" s="32">
        <v>81</v>
      </c>
      <c r="K152" s="32">
        <v>117</v>
      </c>
      <c r="L152" s="32">
        <v>1.4930000000000001</v>
      </c>
      <c r="M152" s="32">
        <v>1.4930000000000001</v>
      </c>
      <c r="N152" s="32">
        <v>1.746</v>
      </c>
      <c r="O152" s="32">
        <v>15</v>
      </c>
      <c r="P152" s="32">
        <v>15</v>
      </c>
      <c r="Q152" s="32">
        <v>35.450000000000003</v>
      </c>
      <c r="R152" s="32">
        <v>-0.20050000000000001</v>
      </c>
      <c r="S152" s="32">
        <v>-0.20050000000000001</v>
      </c>
      <c r="T152" s="32">
        <v>-0.1638</v>
      </c>
      <c r="U152" s="32" t="s">
        <v>45</v>
      </c>
      <c r="V152" s="32">
        <v>44.01</v>
      </c>
      <c r="W152" s="86">
        <v>8.9625087063364713E-6</v>
      </c>
      <c r="X152" s="32">
        <v>0.22500000000000001</v>
      </c>
      <c r="Y152" s="32">
        <v>3.24</v>
      </c>
      <c r="Z152" s="32">
        <v>3.3</v>
      </c>
      <c r="AA152" s="33">
        <v>4.7000000000000002E-13</v>
      </c>
      <c r="AB152" s="33">
        <v>0.441</v>
      </c>
      <c r="AC152" s="34">
        <f t="shared" si="16"/>
        <v>20.727</v>
      </c>
    </row>
    <row r="153" spans="1:41" ht="21" x14ac:dyDescent="0.25">
      <c r="A153" s="31" t="s">
        <v>70</v>
      </c>
      <c r="B153" s="32">
        <v>2.3220000000000001</v>
      </c>
      <c r="C153" s="32">
        <v>3.42</v>
      </c>
      <c r="D153" s="79">
        <f t="shared" si="14"/>
        <v>1.4728682170542635</v>
      </c>
      <c r="E153" s="32">
        <v>1.99</v>
      </c>
      <c r="F153" s="32"/>
      <c r="G153" s="32"/>
      <c r="H153" s="32">
        <v>92</v>
      </c>
      <c r="I153" s="32">
        <v>81</v>
      </c>
      <c r="J153" s="32">
        <v>81</v>
      </c>
      <c r="K153" s="32">
        <v>117</v>
      </c>
      <c r="L153" s="32">
        <v>1.4930000000000001</v>
      </c>
      <c r="M153" s="32">
        <v>1.4930000000000001</v>
      </c>
      <c r="N153" s="32">
        <v>1.746</v>
      </c>
      <c r="O153" s="32">
        <v>15</v>
      </c>
      <c r="P153" s="32">
        <v>15</v>
      </c>
      <c r="Q153" s="32">
        <v>35.450000000000003</v>
      </c>
      <c r="R153" s="32">
        <v>-0.20050000000000001</v>
      </c>
      <c r="S153" s="32">
        <v>-0.20050000000000001</v>
      </c>
      <c r="T153" s="32">
        <v>-0.1638</v>
      </c>
      <c r="U153" s="32" t="s">
        <v>46</v>
      </c>
      <c r="V153" s="32">
        <v>28</v>
      </c>
      <c r="W153" s="86">
        <v>1.4859953853764374E-5</v>
      </c>
      <c r="X153" s="32">
        <v>3.6999999999999998E-2</v>
      </c>
      <c r="Y153" s="32">
        <v>3.13</v>
      </c>
      <c r="Z153" s="32">
        <v>3.64</v>
      </c>
      <c r="AA153" s="36">
        <v>1.17E-14</v>
      </c>
      <c r="AB153" s="33">
        <v>5.1400000000000001E-2</v>
      </c>
      <c r="AC153" s="34">
        <f t="shared" si="16"/>
        <v>6.0138000000000011E-2</v>
      </c>
      <c r="AD153">
        <f>AA149/AA154</f>
        <v>31775700.934579436</v>
      </c>
      <c r="AE153">
        <f>AA150/AA154</f>
        <v>1364485.9813084113</v>
      </c>
      <c r="AF153">
        <f>AA152/AA154</f>
        <v>8785.0467289719636</v>
      </c>
      <c r="AG153">
        <f>AA152/AA153</f>
        <v>40.17094017094017</v>
      </c>
      <c r="AH153">
        <f>AA151/AA153</f>
        <v>41.880341880341881</v>
      </c>
      <c r="AI153" s="44">
        <f>AA155/AA156</f>
        <v>0.48924731182795694</v>
      </c>
      <c r="AJ153" s="44">
        <f>AA157/AA158</f>
        <v>31.875</v>
      </c>
      <c r="AN153" s="44"/>
      <c r="AO153" s="44"/>
    </row>
    <row r="154" spans="1:41" ht="21" x14ac:dyDescent="0.25">
      <c r="A154" s="31" t="s">
        <v>70</v>
      </c>
      <c r="B154" s="32">
        <v>2.3220000000000001</v>
      </c>
      <c r="C154" s="32">
        <v>3.68</v>
      </c>
      <c r="D154" s="79">
        <f t="shared" si="14"/>
        <v>1.5848406546080964</v>
      </c>
      <c r="E154" s="32">
        <v>1.99</v>
      </c>
      <c r="F154" s="32"/>
      <c r="G154" s="32"/>
      <c r="H154" s="32">
        <v>92</v>
      </c>
      <c r="I154" s="32">
        <v>81</v>
      </c>
      <c r="J154" s="32">
        <v>81</v>
      </c>
      <c r="K154" s="32">
        <v>117</v>
      </c>
      <c r="L154" s="32">
        <v>1.4930000000000001</v>
      </c>
      <c r="M154" s="32">
        <v>1.4930000000000001</v>
      </c>
      <c r="N154" s="32">
        <v>1.746</v>
      </c>
      <c r="O154" s="32">
        <v>15</v>
      </c>
      <c r="P154" s="32">
        <v>15</v>
      </c>
      <c r="Q154" s="32">
        <v>35.450000000000003</v>
      </c>
      <c r="R154" s="32">
        <v>-0.20050000000000001</v>
      </c>
      <c r="S154" s="32">
        <v>-0.20050000000000001</v>
      </c>
      <c r="T154" s="32">
        <v>-0.1638</v>
      </c>
      <c r="U154" s="32" t="s">
        <v>47</v>
      </c>
      <c r="V154" s="32">
        <v>16.04</v>
      </c>
      <c r="W154" s="86">
        <v>1.6328551327402565E-5</v>
      </c>
      <c r="X154" s="32">
        <v>1.0999999999999999E-2</v>
      </c>
      <c r="Y154" s="32">
        <v>3.25</v>
      </c>
      <c r="Z154" s="32">
        <v>3.8</v>
      </c>
      <c r="AA154" s="36">
        <v>5.35E-17</v>
      </c>
      <c r="AB154" s="33">
        <v>0.24199999999999999</v>
      </c>
      <c r="AC154" s="34">
        <f t="shared" si="16"/>
        <v>1.2947E-3</v>
      </c>
      <c r="AL154" s="44"/>
      <c r="AM154" s="44"/>
    </row>
    <row r="155" spans="1:41" ht="21" x14ac:dyDescent="0.25">
      <c r="A155" s="31" t="s">
        <v>70</v>
      </c>
      <c r="B155" s="32">
        <v>2.3220000000000001</v>
      </c>
      <c r="C155" s="32">
        <v>3.68</v>
      </c>
      <c r="D155" s="79">
        <f t="shared" si="14"/>
        <v>1.5848406546080964</v>
      </c>
      <c r="E155" s="32">
        <v>1.99</v>
      </c>
      <c r="F155" s="32"/>
      <c r="G155" s="32"/>
      <c r="H155" s="32">
        <v>92</v>
      </c>
      <c r="I155" s="32">
        <v>81</v>
      </c>
      <c r="J155" s="32">
        <v>81</v>
      </c>
      <c r="K155" s="32">
        <v>117</v>
      </c>
      <c r="L155" s="32">
        <v>1.4930000000000001</v>
      </c>
      <c r="M155" s="32">
        <v>1.4930000000000001</v>
      </c>
      <c r="N155" s="32">
        <v>1.746</v>
      </c>
      <c r="O155" s="32">
        <v>15</v>
      </c>
      <c r="P155" s="32">
        <v>15</v>
      </c>
      <c r="Q155" s="32">
        <v>35.450000000000003</v>
      </c>
      <c r="R155" s="32">
        <v>-0.20050000000000001</v>
      </c>
      <c r="S155" s="32">
        <v>-0.20050000000000001</v>
      </c>
      <c r="T155" s="32">
        <v>-0.1638</v>
      </c>
      <c r="U155" s="32" t="s">
        <v>48</v>
      </c>
      <c r="V155" s="32">
        <v>28.05</v>
      </c>
      <c r="W155" s="32">
        <v>8.597859657763983E-6</v>
      </c>
      <c r="X155" s="32">
        <v>8.6999999999999994E-2</v>
      </c>
      <c r="Y155" s="32">
        <v>3.59</v>
      </c>
      <c r="Z155" s="32">
        <v>3.9</v>
      </c>
      <c r="AA155" s="36">
        <v>1.8199999999999999E-18</v>
      </c>
      <c r="AB155" s="33"/>
      <c r="AC155" s="35">
        <f t="shared" si="16"/>
        <v>0</v>
      </c>
    </row>
    <row r="156" spans="1:41" ht="21" x14ac:dyDescent="0.25">
      <c r="A156" s="31" t="s">
        <v>70</v>
      </c>
      <c r="B156" s="32">
        <v>2.3220000000000001</v>
      </c>
      <c r="C156" s="32">
        <v>3.72</v>
      </c>
      <c r="D156" s="79">
        <f t="shared" si="14"/>
        <v>1.6020671834625324</v>
      </c>
      <c r="E156" s="32">
        <v>1.99</v>
      </c>
      <c r="F156" s="32"/>
      <c r="G156" s="32"/>
      <c r="H156" s="32">
        <v>92</v>
      </c>
      <c r="I156" s="32">
        <v>81</v>
      </c>
      <c r="J156" s="32">
        <v>81</v>
      </c>
      <c r="K156" s="32">
        <v>117</v>
      </c>
      <c r="L156" s="32">
        <v>1.4930000000000001</v>
      </c>
      <c r="M156" s="32">
        <v>1.4930000000000001</v>
      </c>
      <c r="N156" s="32">
        <v>1.746</v>
      </c>
      <c r="O156" s="32">
        <v>15</v>
      </c>
      <c r="P156" s="32">
        <v>15</v>
      </c>
      <c r="Q156" s="32">
        <v>35.450000000000003</v>
      </c>
      <c r="R156" s="32">
        <v>-0.20050000000000001</v>
      </c>
      <c r="S156" s="32">
        <v>-0.20050000000000001</v>
      </c>
      <c r="T156" s="32">
        <v>-0.1638</v>
      </c>
      <c r="U156" s="32" t="s">
        <v>49</v>
      </c>
      <c r="V156" s="32">
        <v>30.07</v>
      </c>
      <c r="W156" s="32">
        <v>7.4674534117532306E-6</v>
      </c>
      <c r="X156" s="32">
        <v>9.9000000000000005E-2</v>
      </c>
      <c r="Y156" s="32">
        <v>3.72</v>
      </c>
      <c r="Z156" s="32">
        <v>4</v>
      </c>
      <c r="AA156" s="36">
        <v>3.7200000000000002E-18</v>
      </c>
      <c r="AB156" s="33"/>
      <c r="AC156" s="35">
        <f>AA156*10000*(AB156)*10000000000</f>
        <v>0</v>
      </c>
    </row>
    <row r="157" spans="1:41" ht="21" x14ac:dyDescent="0.25">
      <c r="A157" s="31" t="s">
        <v>70</v>
      </c>
      <c r="B157" s="32">
        <v>2.3220000000000001</v>
      </c>
      <c r="C157" s="32">
        <v>3.76</v>
      </c>
      <c r="D157" s="79">
        <f t="shared" si="14"/>
        <v>1.6192937123169679</v>
      </c>
      <c r="E157" s="32">
        <v>1.99</v>
      </c>
      <c r="F157" s="32"/>
      <c r="G157" s="32"/>
      <c r="H157" s="32">
        <v>92</v>
      </c>
      <c r="I157" s="32">
        <v>81</v>
      </c>
      <c r="J157" s="32">
        <v>81</v>
      </c>
      <c r="K157" s="32">
        <v>117</v>
      </c>
      <c r="L157" s="32">
        <v>1.4930000000000001</v>
      </c>
      <c r="M157" s="32">
        <v>1.4930000000000001</v>
      </c>
      <c r="N157" s="32">
        <v>1.746</v>
      </c>
      <c r="O157" s="32">
        <v>15</v>
      </c>
      <c r="P157" s="32">
        <v>15</v>
      </c>
      <c r="Q157" s="32">
        <v>35.450000000000003</v>
      </c>
      <c r="R157" s="32">
        <v>-0.20050000000000001</v>
      </c>
      <c r="S157" s="32">
        <v>-0.20050000000000001</v>
      </c>
      <c r="T157" s="32">
        <v>-0.1638</v>
      </c>
      <c r="U157" s="32" t="s">
        <v>50</v>
      </c>
      <c r="V157" s="32">
        <v>42.08</v>
      </c>
      <c r="W157" s="32">
        <v>4.9578486170417476E-6</v>
      </c>
      <c r="X157" s="32">
        <v>0.14199999999999999</v>
      </c>
      <c r="Y157" s="32">
        <v>4.03</v>
      </c>
      <c r="Z157" s="32">
        <v>4.5</v>
      </c>
      <c r="AA157" s="36">
        <v>1.5299999999999999E-20</v>
      </c>
      <c r="AB157" s="33"/>
      <c r="AC157" s="35">
        <f>AA157*10000*(AB157)*10000000000</f>
        <v>0</v>
      </c>
    </row>
    <row r="158" spans="1:41" ht="21" x14ac:dyDescent="0.25">
      <c r="A158" s="31" t="s">
        <v>70</v>
      </c>
      <c r="B158" s="32">
        <v>2.3220000000000001</v>
      </c>
      <c r="C158" s="32">
        <v>3.84</v>
      </c>
      <c r="D158" s="79">
        <f t="shared" si="14"/>
        <v>1.6537467700258397</v>
      </c>
      <c r="E158" s="32">
        <v>1.99</v>
      </c>
      <c r="F158" s="32"/>
      <c r="G158" s="32"/>
      <c r="H158" s="32">
        <v>92</v>
      </c>
      <c r="I158" s="32">
        <v>81</v>
      </c>
      <c r="J158" s="32">
        <v>81</v>
      </c>
      <c r="K158" s="32">
        <v>117</v>
      </c>
      <c r="L158" s="32">
        <v>1.4930000000000001</v>
      </c>
      <c r="M158" s="32">
        <v>1.4930000000000001</v>
      </c>
      <c r="N158" s="32">
        <v>1.746</v>
      </c>
      <c r="O158" s="32">
        <v>15</v>
      </c>
      <c r="P158" s="32">
        <v>15</v>
      </c>
      <c r="Q158" s="32">
        <v>35.450000000000003</v>
      </c>
      <c r="R158" s="32">
        <v>-0.20050000000000001</v>
      </c>
      <c r="S158" s="32">
        <v>-0.20050000000000001</v>
      </c>
      <c r="T158" s="32">
        <v>-0.1638</v>
      </c>
      <c r="U158" s="32" t="s">
        <v>51</v>
      </c>
      <c r="V158" s="32">
        <v>44.1</v>
      </c>
      <c r="W158" s="32">
        <v>4.5187843755253608E-6</v>
      </c>
      <c r="X158" s="32">
        <v>0.152</v>
      </c>
      <c r="Y158" s="32">
        <v>4.16</v>
      </c>
      <c r="Z158" s="32">
        <v>4.3</v>
      </c>
      <c r="AA158" s="36">
        <v>4.8E-22</v>
      </c>
      <c r="AB158" s="33"/>
      <c r="AC158" s="35">
        <f t="shared" si="16"/>
        <v>0</v>
      </c>
    </row>
    <row r="159" spans="1:41" x14ac:dyDescent="0.25">
      <c r="A159" s="31" t="s">
        <v>70</v>
      </c>
      <c r="B159" s="32">
        <v>2.3220000000000001</v>
      </c>
      <c r="C159" s="32">
        <v>3.84</v>
      </c>
      <c r="D159" s="79">
        <f t="shared" si="14"/>
        <v>1.6537467700258397</v>
      </c>
      <c r="E159" s="32">
        <v>1.99</v>
      </c>
      <c r="F159" s="32"/>
      <c r="G159" s="32"/>
      <c r="H159" s="32">
        <v>92</v>
      </c>
      <c r="I159" s="32">
        <v>81</v>
      </c>
      <c r="J159" s="32">
        <v>81</v>
      </c>
      <c r="K159" s="32">
        <v>117</v>
      </c>
      <c r="L159" s="32">
        <v>1.4930000000000001</v>
      </c>
      <c r="M159" s="32">
        <v>1.4930000000000001</v>
      </c>
      <c r="N159" s="32">
        <v>1.746</v>
      </c>
      <c r="O159" s="32">
        <v>15</v>
      </c>
      <c r="P159" s="32">
        <v>15</v>
      </c>
      <c r="Q159" s="32">
        <v>35.450000000000003</v>
      </c>
      <c r="R159" s="32">
        <v>-0.20050000000000001</v>
      </c>
      <c r="S159" s="32">
        <v>-0.20050000000000001</v>
      </c>
      <c r="T159" s="32">
        <v>-0.1638</v>
      </c>
      <c r="U159" s="32" t="s">
        <v>52</v>
      </c>
      <c r="V159" s="32">
        <v>58.12</v>
      </c>
      <c r="W159" s="32">
        <v>2.9135357642312415E-6</v>
      </c>
      <c r="X159" s="32">
        <v>0.2</v>
      </c>
      <c r="Y159" s="32">
        <v>4.5199999999999996</v>
      </c>
      <c r="Z159" s="32">
        <v>4.5</v>
      </c>
      <c r="AA159" s="33">
        <v>1.33E-22</v>
      </c>
      <c r="AB159" s="33"/>
      <c r="AC159" s="35">
        <f t="shared" si="16"/>
        <v>0</v>
      </c>
    </row>
    <row r="160" spans="1:41" x14ac:dyDescent="0.25">
      <c r="A160" s="26" t="s">
        <v>71</v>
      </c>
      <c r="B160" s="27">
        <v>3.21</v>
      </c>
      <c r="C160" s="27"/>
      <c r="D160" s="27">
        <f t="shared" si="14"/>
        <v>0</v>
      </c>
      <c r="E160" s="27"/>
      <c r="F160" s="27">
        <v>2.0990000000000002</v>
      </c>
      <c r="G160" s="27">
        <v>50877.440000000002</v>
      </c>
      <c r="H160" s="27">
        <v>71</v>
      </c>
      <c r="I160" s="27">
        <v>81</v>
      </c>
      <c r="J160" s="27">
        <v>81</v>
      </c>
      <c r="K160" s="27">
        <v>81</v>
      </c>
      <c r="L160" s="27">
        <v>1.4930000000000001</v>
      </c>
      <c r="M160" s="27">
        <v>1.4930000000000001</v>
      </c>
      <c r="N160" s="27">
        <v>1.4930000000000001</v>
      </c>
      <c r="O160" s="27">
        <v>15</v>
      </c>
      <c r="P160" s="27">
        <v>15</v>
      </c>
      <c r="Q160" s="27">
        <v>15</v>
      </c>
      <c r="R160" s="27">
        <v>-0.20269999999999999</v>
      </c>
      <c r="S160" s="27">
        <v>-0.20269999999999999</v>
      </c>
      <c r="T160" s="27">
        <v>-0.20269999999999999</v>
      </c>
      <c r="U160" s="27" t="s">
        <v>42</v>
      </c>
      <c r="V160" s="27">
        <v>4.0019999999999998</v>
      </c>
      <c r="W160" s="85">
        <v>1.213598928416634E-4</v>
      </c>
      <c r="X160" s="27">
        <v>-0.39</v>
      </c>
      <c r="Y160" s="27">
        <v>2.66</v>
      </c>
      <c r="Z160" s="27">
        <v>2.6</v>
      </c>
      <c r="AA160" s="28"/>
      <c r="AB160" s="28"/>
      <c r="AC160" s="29">
        <f t="shared" si="16"/>
        <v>0</v>
      </c>
    </row>
    <row r="161" spans="1:41" x14ac:dyDescent="0.25">
      <c r="A161" s="26" t="s">
        <v>71</v>
      </c>
      <c r="B161" s="27">
        <v>3.21</v>
      </c>
      <c r="C161" s="27"/>
      <c r="D161" s="27">
        <f t="shared" si="14"/>
        <v>0</v>
      </c>
      <c r="E161" s="27"/>
      <c r="F161" s="27">
        <v>2.0990000000000002</v>
      </c>
      <c r="G161" s="27">
        <v>50877.440000000002</v>
      </c>
      <c r="H161" s="27">
        <v>71</v>
      </c>
      <c r="I161" s="27">
        <v>81</v>
      </c>
      <c r="J161" s="27">
        <v>81</v>
      </c>
      <c r="K161" s="27">
        <v>81</v>
      </c>
      <c r="L161" s="27">
        <v>1.4930000000000001</v>
      </c>
      <c r="M161" s="27">
        <v>1.4930000000000001</v>
      </c>
      <c r="N161" s="27">
        <v>1.4930000000000001</v>
      </c>
      <c r="O161" s="27">
        <v>15</v>
      </c>
      <c r="P161" s="27">
        <v>15</v>
      </c>
      <c r="Q161" s="27">
        <v>15</v>
      </c>
      <c r="R161" s="27">
        <v>-0.20269999999999999</v>
      </c>
      <c r="S161" s="27">
        <v>-0.20269999999999999</v>
      </c>
      <c r="T161" s="27">
        <v>-0.20269999999999999</v>
      </c>
      <c r="U161" s="27" t="s">
        <v>43</v>
      </c>
      <c r="V161" s="27">
        <v>2.0099999999999998</v>
      </c>
      <c r="W161" s="85">
        <v>1.0828692705685033E-4</v>
      </c>
      <c r="X161" s="27">
        <v>-0.217</v>
      </c>
      <c r="Y161" s="27">
        <v>3.13</v>
      </c>
      <c r="Z161" s="27">
        <v>2.89</v>
      </c>
      <c r="AA161" s="28"/>
      <c r="AB161" s="28"/>
      <c r="AC161" s="29">
        <f t="shared" si="16"/>
        <v>0</v>
      </c>
    </row>
    <row r="162" spans="1:41" x14ac:dyDescent="0.25">
      <c r="A162" s="26" t="s">
        <v>71</v>
      </c>
      <c r="B162" s="27">
        <v>3.21</v>
      </c>
      <c r="C162" s="27"/>
      <c r="D162" s="27">
        <f t="shared" si="14"/>
        <v>0</v>
      </c>
      <c r="E162" s="27"/>
      <c r="F162" s="27">
        <v>2.0990000000000002</v>
      </c>
      <c r="G162" s="27">
        <v>50877.440000000002</v>
      </c>
      <c r="H162" s="27">
        <v>71</v>
      </c>
      <c r="I162" s="27">
        <v>81</v>
      </c>
      <c r="J162" s="27">
        <v>81</v>
      </c>
      <c r="K162" s="27">
        <v>81</v>
      </c>
      <c r="L162" s="27">
        <v>1.4930000000000001</v>
      </c>
      <c r="M162" s="27">
        <v>1.4930000000000001</v>
      </c>
      <c r="N162" s="27">
        <v>1.4930000000000001</v>
      </c>
      <c r="O162" s="27">
        <v>15</v>
      </c>
      <c r="P162" s="27">
        <v>15</v>
      </c>
      <c r="Q162" s="27">
        <v>15</v>
      </c>
      <c r="R162" s="27">
        <v>-0.20269999999999999</v>
      </c>
      <c r="S162" s="27">
        <v>-0.20269999999999999</v>
      </c>
      <c r="T162" s="27">
        <v>-0.20269999999999999</v>
      </c>
      <c r="U162" s="27" t="s">
        <v>44</v>
      </c>
      <c r="V162" s="27">
        <v>31.998999999999999</v>
      </c>
      <c r="W162" s="85">
        <v>1.5402755908922099E-5</v>
      </c>
      <c r="X162" s="27">
        <v>2.1999999999999999E-2</v>
      </c>
      <c r="Y162" s="27">
        <v>2.94</v>
      </c>
      <c r="Z162" s="27">
        <v>3.46</v>
      </c>
      <c r="AA162" s="28"/>
      <c r="AB162" s="28"/>
      <c r="AC162" s="29">
        <f t="shared" si="16"/>
        <v>0</v>
      </c>
    </row>
    <row r="163" spans="1:41" x14ac:dyDescent="0.25">
      <c r="A163" s="26" t="s">
        <v>71</v>
      </c>
      <c r="B163" s="27">
        <v>3.21</v>
      </c>
      <c r="C163" s="27">
        <v>3.35</v>
      </c>
      <c r="D163" s="27">
        <f t="shared" si="14"/>
        <v>1.043613707165109</v>
      </c>
      <c r="E163" s="27"/>
      <c r="F163" s="27">
        <v>2.0990000000000002</v>
      </c>
      <c r="G163" s="27">
        <v>50877.440000000002</v>
      </c>
      <c r="H163" s="27">
        <v>71</v>
      </c>
      <c r="I163" s="27">
        <v>81</v>
      </c>
      <c r="J163" s="27">
        <v>81</v>
      </c>
      <c r="K163" s="27">
        <v>81</v>
      </c>
      <c r="L163" s="27">
        <v>1.4930000000000001</v>
      </c>
      <c r="M163" s="27">
        <v>1.4930000000000001</v>
      </c>
      <c r="N163" s="27">
        <v>1.4930000000000001</v>
      </c>
      <c r="O163" s="27">
        <v>15</v>
      </c>
      <c r="P163" s="27">
        <v>15</v>
      </c>
      <c r="Q163" s="27">
        <v>15</v>
      </c>
      <c r="R163" s="27">
        <v>-0.20269999999999999</v>
      </c>
      <c r="S163" s="27">
        <v>-0.20269999999999999</v>
      </c>
      <c r="T163" s="27">
        <v>-0.20269999999999999</v>
      </c>
      <c r="U163" s="27" t="s">
        <v>45</v>
      </c>
      <c r="V163" s="27">
        <v>44.01</v>
      </c>
      <c r="W163" s="85">
        <v>8.9625087063364713E-6</v>
      </c>
      <c r="X163" s="27">
        <v>0.22500000000000001</v>
      </c>
      <c r="Y163" s="27">
        <v>3.24</v>
      </c>
      <c r="Z163" s="27">
        <v>3.3</v>
      </c>
      <c r="AA163" s="28">
        <v>5.9100000000000003E-10</v>
      </c>
      <c r="AB163" s="28"/>
      <c r="AC163" s="29">
        <f t="shared" si="16"/>
        <v>0</v>
      </c>
    </row>
    <row r="164" spans="1:41" ht="21" x14ac:dyDescent="0.25">
      <c r="A164" s="26" t="s">
        <v>71</v>
      </c>
      <c r="B164" s="27">
        <v>3.21</v>
      </c>
      <c r="C164" s="27">
        <v>3.46</v>
      </c>
      <c r="D164" s="27">
        <f t="shared" si="14"/>
        <v>1.0778816199376946</v>
      </c>
      <c r="E164" s="27"/>
      <c r="F164" s="27">
        <v>2.0990000000000002</v>
      </c>
      <c r="G164" s="27">
        <v>50877.440000000002</v>
      </c>
      <c r="H164" s="27">
        <v>71</v>
      </c>
      <c r="I164" s="27">
        <v>81</v>
      </c>
      <c r="J164" s="27">
        <v>81</v>
      </c>
      <c r="K164" s="27">
        <v>81</v>
      </c>
      <c r="L164" s="27">
        <v>1.4930000000000001</v>
      </c>
      <c r="M164" s="27">
        <v>1.4930000000000001</v>
      </c>
      <c r="N164" s="27">
        <v>1.4930000000000001</v>
      </c>
      <c r="O164" s="27">
        <v>15</v>
      </c>
      <c r="P164" s="27">
        <v>15</v>
      </c>
      <c r="Q164" s="27">
        <v>15</v>
      </c>
      <c r="R164" s="27">
        <v>-0.20269999999999999</v>
      </c>
      <c r="S164" s="27">
        <v>-0.20269999999999999</v>
      </c>
      <c r="T164" s="27">
        <v>-0.20269999999999999</v>
      </c>
      <c r="U164" s="27" t="s">
        <v>46</v>
      </c>
      <c r="V164" s="27">
        <v>28</v>
      </c>
      <c r="W164" s="85">
        <v>1.4859953853764374E-5</v>
      </c>
      <c r="X164" s="27">
        <v>3.6999999999999998E-2</v>
      </c>
      <c r="Y164" s="27">
        <v>3.13</v>
      </c>
      <c r="Z164" s="27">
        <v>3.64</v>
      </c>
      <c r="AA164" s="37">
        <v>6.3099999999999994E-11</v>
      </c>
      <c r="AB164" s="28"/>
      <c r="AC164" s="29">
        <f t="shared" si="16"/>
        <v>0</v>
      </c>
      <c r="AD164">
        <f>AA160/AA165</f>
        <v>0</v>
      </c>
      <c r="AE164">
        <f>AA161/AA165</f>
        <v>0</v>
      </c>
      <c r="AF164">
        <f>AA163/AA165</f>
        <v>399.32432432432438</v>
      </c>
      <c r="AG164">
        <f>AA163/AA164</f>
        <v>9.3660855784469117</v>
      </c>
      <c r="AH164">
        <f>AA162/AA164</f>
        <v>0</v>
      </c>
      <c r="AI164" s="44">
        <f>AA166/AA167</f>
        <v>1.846153846153846</v>
      </c>
      <c r="AJ164" s="44">
        <f>AA168/AA169</f>
        <v>183.33333333333334</v>
      </c>
    </row>
    <row r="165" spans="1:41" ht="21" x14ac:dyDescent="0.25">
      <c r="A165" s="26" t="s">
        <v>71</v>
      </c>
      <c r="B165" s="27">
        <v>3.21</v>
      </c>
      <c r="C165" s="27">
        <v>3.62</v>
      </c>
      <c r="D165" s="27">
        <f t="shared" si="14"/>
        <v>1.1277258566978194</v>
      </c>
      <c r="E165" s="27"/>
      <c r="F165" s="27">
        <v>2.0990000000000002</v>
      </c>
      <c r="G165" s="27">
        <v>50877.440000000002</v>
      </c>
      <c r="H165" s="27">
        <v>71</v>
      </c>
      <c r="I165" s="27">
        <v>81</v>
      </c>
      <c r="J165" s="27">
        <v>81</v>
      </c>
      <c r="K165" s="27">
        <v>81</v>
      </c>
      <c r="L165" s="27">
        <v>1.4930000000000001</v>
      </c>
      <c r="M165" s="27">
        <v>1.4930000000000001</v>
      </c>
      <c r="N165" s="27">
        <v>1.4930000000000001</v>
      </c>
      <c r="O165" s="27">
        <v>15</v>
      </c>
      <c r="P165" s="27">
        <v>15</v>
      </c>
      <c r="Q165" s="27">
        <v>15</v>
      </c>
      <c r="R165" s="27">
        <v>-0.20269999999999999</v>
      </c>
      <c r="S165" s="27">
        <v>-0.20269999999999999</v>
      </c>
      <c r="T165" s="27">
        <v>-0.20269999999999999</v>
      </c>
      <c r="U165" s="27" t="s">
        <v>47</v>
      </c>
      <c r="V165" s="27">
        <v>16.04</v>
      </c>
      <c r="W165" s="85">
        <v>1.6328551327402565E-5</v>
      </c>
      <c r="X165" s="27">
        <v>1.0999999999999999E-2</v>
      </c>
      <c r="Y165" s="27">
        <v>3.25</v>
      </c>
      <c r="Z165" s="27">
        <v>3.8</v>
      </c>
      <c r="AA165" s="37">
        <v>1.48E-12</v>
      </c>
      <c r="AB165" s="28"/>
      <c r="AC165" s="29">
        <f t="shared" si="16"/>
        <v>0</v>
      </c>
    </row>
    <row r="166" spans="1:41" ht="21" x14ac:dyDescent="0.25">
      <c r="A166" s="26" t="s">
        <v>71</v>
      </c>
      <c r="B166" s="27">
        <v>3.21</v>
      </c>
      <c r="C166" s="27">
        <v>3.63</v>
      </c>
      <c r="D166" s="27">
        <f t="shared" si="14"/>
        <v>1.1308411214953271</v>
      </c>
      <c r="E166" s="27"/>
      <c r="F166" s="27">
        <v>2.0990000000000002</v>
      </c>
      <c r="G166" s="27">
        <v>50877.440000000002</v>
      </c>
      <c r="H166" s="27">
        <v>71</v>
      </c>
      <c r="I166" s="27">
        <v>81</v>
      </c>
      <c r="J166" s="27">
        <v>81</v>
      </c>
      <c r="K166" s="27">
        <v>81</v>
      </c>
      <c r="L166" s="27">
        <v>1.4930000000000001</v>
      </c>
      <c r="M166" s="27">
        <v>1.4930000000000001</v>
      </c>
      <c r="N166" s="27">
        <v>1.4930000000000001</v>
      </c>
      <c r="O166" s="27">
        <v>15</v>
      </c>
      <c r="P166" s="27">
        <v>15</v>
      </c>
      <c r="Q166" s="27">
        <v>15</v>
      </c>
      <c r="R166" s="27">
        <v>-0.20269999999999999</v>
      </c>
      <c r="S166" s="27">
        <v>-0.20269999999999999</v>
      </c>
      <c r="T166" s="27">
        <v>-0.20269999999999999</v>
      </c>
      <c r="U166" s="27" t="s">
        <v>48</v>
      </c>
      <c r="V166" s="27">
        <v>28.05</v>
      </c>
      <c r="W166" s="27">
        <v>8.597859657763983E-6</v>
      </c>
      <c r="X166" s="27">
        <v>8.6999999999999994E-2</v>
      </c>
      <c r="Y166" s="27">
        <v>3.59</v>
      </c>
      <c r="Z166" s="27">
        <v>3.9</v>
      </c>
      <c r="AA166" s="37">
        <v>4.5599999999999998E-13</v>
      </c>
      <c r="AB166" s="28"/>
      <c r="AC166" s="30">
        <f t="shared" si="16"/>
        <v>0</v>
      </c>
      <c r="AE166" s="46">
        <f>AA163/AA61</f>
        <v>374.05063291139243</v>
      </c>
      <c r="AF166" s="53">
        <f>AC61*AE166</f>
        <v>24940.2</v>
      </c>
    </row>
    <row r="167" spans="1:41" ht="21" x14ac:dyDescent="0.25">
      <c r="A167" s="26" t="s">
        <v>71</v>
      </c>
      <c r="B167" s="27">
        <v>3.21</v>
      </c>
      <c r="C167" s="27">
        <v>3.65</v>
      </c>
      <c r="D167" s="27">
        <f t="shared" si="14"/>
        <v>1.1370716510903427</v>
      </c>
      <c r="E167" s="27"/>
      <c r="F167" s="27">
        <v>2.0990000000000002</v>
      </c>
      <c r="G167" s="27">
        <v>50877.440000000002</v>
      </c>
      <c r="H167" s="27">
        <v>71</v>
      </c>
      <c r="I167" s="27">
        <v>81</v>
      </c>
      <c r="J167" s="27">
        <v>81</v>
      </c>
      <c r="K167" s="27">
        <v>81</v>
      </c>
      <c r="L167" s="27">
        <v>1.4930000000000001</v>
      </c>
      <c r="M167" s="27">
        <v>1.4930000000000001</v>
      </c>
      <c r="N167" s="27">
        <v>1.4930000000000001</v>
      </c>
      <c r="O167" s="27">
        <v>15</v>
      </c>
      <c r="P167" s="27">
        <v>15</v>
      </c>
      <c r="Q167" s="27">
        <v>15</v>
      </c>
      <c r="R167" s="27">
        <v>-0.20269999999999999</v>
      </c>
      <c r="S167" s="27">
        <v>-0.20269999999999999</v>
      </c>
      <c r="T167" s="27">
        <v>-0.20269999999999999</v>
      </c>
      <c r="U167" s="27" t="s">
        <v>49</v>
      </c>
      <c r="V167" s="27">
        <v>30.07</v>
      </c>
      <c r="W167" s="27">
        <v>7.4674534117532306E-6</v>
      </c>
      <c r="X167" s="27">
        <v>9.9000000000000005E-2</v>
      </c>
      <c r="Y167" s="27">
        <v>3.72</v>
      </c>
      <c r="Z167" s="27">
        <v>4</v>
      </c>
      <c r="AA167" s="37">
        <v>2.4700000000000001E-13</v>
      </c>
      <c r="AB167" s="28"/>
      <c r="AC167" s="30">
        <f t="shared" si="16"/>
        <v>0</v>
      </c>
    </row>
    <row r="168" spans="1:41" ht="21" x14ac:dyDescent="0.25">
      <c r="A168" s="26" t="s">
        <v>71</v>
      </c>
      <c r="B168" s="27">
        <v>3.21</v>
      </c>
      <c r="C168" s="27">
        <v>3.74</v>
      </c>
      <c r="D168" s="27">
        <f t="shared" si="14"/>
        <v>1.1651090342679129</v>
      </c>
      <c r="E168" s="27"/>
      <c r="F168" s="27">
        <v>2.0990000000000002</v>
      </c>
      <c r="G168" s="27">
        <v>50877.440000000002</v>
      </c>
      <c r="H168" s="27">
        <v>71</v>
      </c>
      <c r="I168" s="27">
        <v>81</v>
      </c>
      <c r="J168" s="27">
        <v>81</v>
      </c>
      <c r="K168" s="27">
        <v>81</v>
      </c>
      <c r="L168" s="27">
        <v>1.4930000000000001</v>
      </c>
      <c r="M168" s="27">
        <v>1.4930000000000001</v>
      </c>
      <c r="N168" s="27">
        <v>1.4930000000000001</v>
      </c>
      <c r="O168" s="27">
        <v>15</v>
      </c>
      <c r="P168" s="27">
        <v>15</v>
      </c>
      <c r="Q168" s="27">
        <v>15</v>
      </c>
      <c r="R168" s="27">
        <v>-0.20269999999999999</v>
      </c>
      <c r="S168" s="27">
        <v>-0.20269999999999999</v>
      </c>
      <c r="T168" s="27">
        <v>-0.20269999999999999</v>
      </c>
      <c r="U168" s="27" t="s">
        <v>50</v>
      </c>
      <c r="V168" s="27">
        <v>42.08</v>
      </c>
      <c r="W168" s="27">
        <v>4.9578486170417476E-6</v>
      </c>
      <c r="X168" s="27">
        <v>0.14199999999999999</v>
      </c>
      <c r="Y168" s="27">
        <v>4.03</v>
      </c>
      <c r="Z168" s="27">
        <v>4.5</v>
      </c>
      <c r="AA168" s="37">
        <v>3.2999999999999998E-14</v>
      </c>
      <c r="AB168" s="28"/>
      <c r="AC168" s="30">
        <f t="shared" si="16"/>
        <v>0</v>
      </c>
    </row>
    <row r="169" spans="1:41" ht="21" x14ac:dyDescent="0.25">
      <c r="A169" s="26" t="s">
        <v>71</v>
      </c>
      <c r="B169" s="27">
        <v>3.21</v>
      </c>
      <c r="C169" s="27">
        <v>3.85</v>
      </c>
      <c r="D169" s="27">
        <f t="shared" si="14"/>
        <v>1.1993769470404985</v>
      </c>
      <c r="E169" s="27"/>
      <c r="F169" s="27">
        <v>2.0990000000000002</v>
      </c>
      <c r="G169" s="27">
        <v>50877.440000000002</v>
      </c>
      <c r="H169" s="27">
        <v>71</v>
      </c>
      <c r="I169" s="27">
        <v>81</v>
      </c>
      <c r="J169" s="27">
        <v>81</v>
      </c>
      <c r="K169" s="27">
        <v>81</v>
      </c>
      <c r="L169" s="27">
        <v>1.4930000000000001</v>
      </c>
      <c r="M169" s="27">
        <v>1.4930000000000001</v>
      </c>
      <c r="N169" s="27">
        <v>1.4930000000000001</v>
      </c>
      <c r="O169" s="27">
        <v>15</v>
      </c>
      <c r="P169" s="27">
        <v>15</v>
      </c>
      <c r="Q169" s="27">
        <v>15</v>
      </c>
      <c r="R169" s="27">
        <v>-0.20269999999999999</v>
      </c>
      <c r="S169" s="27">
        <v>-0.20269999999999999</v>
      </c>
      <c r="T169" s="27">
        <v>-0.20269999999999999</v>
      </c>
      <c r="U169" s="27" t="s">
        <v>51</v>
      </c>
      <c r="V169" s="27">
        <v>44.1</v>
      </c>
      <c r="W169" s="27">
        <v>4.5187843755253608E-6</v>
      </c>
      <c r="X169" s="27">
        <v>0.152</v>
      </c>
      <c r="Y169" s="27">
        <v>4.16</v>
      </c>
      <c r="Z169" s="27">
        <v>4.3</v>
      </c>
      <c r="AA169" s="37">
        <v>1.7999999999999999E-16</v>
      </c>
      <c r="AB169" s="28"/>
      <c r="AC169" s="30">
        <f t="shared" si="16"/>
        <v>0</v>
      </c>
    </row>
    <row r="170" spans="1:41" x14ac:dyDescent="0.25">
      <c r="A170" s="26" t="s">
        <v>71</v>
      </c>
      <c r="B170" s="27">
        <v>3.21</v>
      </c>
      <c r="C170" s="27">
        <v>3.85</v>
      </c>
      <c r="D170" s="27">
        <f t="shared" si="14"/>
        <v>1.1993769470404985</v>
      </c>
      <c r="E170" s="27"/>
      <c r="F170" s="27">
        <v>2.0990000000000002</v>
      </c>
      <c r="G170" s="27">
        <v>50877.440000000002</v>
      </c>
      <c r="H170" s="27">
        <v>71</v>
      </c>
      <c r="I170" s="27">
        <v>81</v>
      </c>
      <c r="J170" s="27">
        <v>81</v>
      </c>
      <c r="K170" s="27">
        <v>81</v>
      </c>
      <c r="L170" s="27">
        <v>1.4930000000000001</v>
      </c>
      <c r="M170" s="27">
        <v>1.4930000000000001</v>
      </c>
      <c r="N170" s="27">
        <v>1.4930000000000001</v>
      </c>
      <c r="O170" s="27">
        <v>15</v>
      </c>
      <c r="P170" s="27">
        <v>15</v>
      </c>
      <c r="Q170" s="27">
        <v>15</v>
      </c>
      <c r="R170" s="27">
        <v>-0.20269999999999999</v>
      </c>
      <c r="S170" s="27">
        <v>-0.20269999999999999</v>
      </c>
      <c r="T170" s="27">
        <v>-0.20269999999999999</v>
      </c>
      <c r="U170" s="27" t="s">
        <v>52</v>
      </c>
      <c r="V170" s="27">
        <v>58.12</v>
      </c>
      <c r="W170" s="27">
        <v>2.9135357642312415E-6</v>
      </c>
      <c r="X170" s="27">
        <v>0.2</v>
      </c>
      <c r="Y170" s="27">
        <v>4.5199999999999996</v>
      </c>
      <c r="Z170" s="27">
        <v>4.5</v>
      </c>
      <c r="AA170" s="28">
        <v>4.4E-17</v>
      </c>
      <c r="AB170" s="28"/>
      <c r="AC170" s="30">
        <f t="shared" si="16"/>
        <v>0</v>
      </c>
    </row>
    <row r="171" spans="1:41" x14ac:dyDescent="0.25">
      <c r="A171" s="26" t="s">
        <v>71</v>
      </c>
      <c r="B171" s="27">
        <v>3.21</v>
      </c>
      <c r="C171" s="27"/>
      <c r="D171" s="27">
        <f t="shared" si="14"/>
        <v>0</v>
      </c>
      <c r="E171" s="27"/>
      <c r="F171" s="27">
        <v>2.0990000000000002</v>
      </c>
      <c r="G171" s="27">
        <v>50877.440000000002</v>
      </c>
      <c r="H171" s="27">
        <v>71</v>
      </c>
      <c r="I171" s="27">
        <v>81</v>
      </c>
      <c r="J171" s="27">
        <v>81</v>
      </c>
      <c r="K171" s="27">
        <v>81</v>
      </c>
      <c r="L171" s="27">
        <v>1.4930000000000001</v>
      </c>
      <c r="M171" s="27">
        <v>1.4930000000000001</v>
      </c>
      <c r="N171" s="27">
        <v>1.4930000000000001</v>
      </c>
      <c r="O171" s="27">
        <v>15</v>
      </c>
      <c r="P171" s="27">
        <v>15</v>
      </c>
      <c r="Q171" s="27">
        <v>15</v>
      </c>
      <c r="R171" s="27">
        <v>-0.20269999999999999</v>
      </c>
      <c r="S171" s="27">
        <v>-0.20269999999999999</v>
      </c>
      <c r="T171" s="27">
        <v>-0.20269999999999999</v>
      </c>
      <c r="U171" s="27" t="s">
        <v>58</v>
      </c>
      <c r="V171" s="27">
        <v>58.12</v>
      </c>
      <c r="W171" s="27">
        <v>3.1459786150702568E-6</v>
      </c>
      <c r="X171" s="27">
        <v>0.183</v>
      </c>
      <c r="Y171" s="27">
        <v>4.8</v>
      </c>
      <c r="Z171" s="27">
        <v>4.42</v>
      </c>
      <c r="AA171" s="28"/>
      <c r="AB171" s="28"/>
      <c r="AC171" s="30"/>
    </row>
    <row r="172" spans="1:41" x14ac:dyDescent="0.25">
      <c r="A172" s="31" t="s">
        <v>72</v>
      </c>
      <c r="B172" s="32">
        <v>3.36</v>
      </c>
      <c r="C172" s="32"/>
      <c r="D172" s="32">
        <f t="shared" si="14"/>
        <v>0</v>
      </c>
      <c r="E172" s="32"/>
      <c r="F172" s="32">
        <v>2.1429999999999998</v>
      </c>
      <c r="G172" s="32">
        <v>48032.32</v>
      </c>
      <c r="H172" s="32">
        <v>80</v>
      </c>
      <c r="I172" s="32">
        <v>81</v>
      </c>
      <c r="J172" s="32">
        <v>81</v>
      </c>
      <c r="K172" s="32">
        <v>81</v>
      </c>
      <c r="L172" s="32">
        <v>1.4930000000000001</v>
      </c>
      <c r="M172" s="32">
        <v>1.4930000000000001</v>
      </c>
      <c r="N172" s="32">
        <v>1.4930000000000001</v>
      </c>
      <c r="O172" s="32">
        <v>15</v>
      </c>
      <c r="P172" s="32">
        <v>15</v>
      </c>
      <c r="Q172" s="32">
        <v>15</v>
      </c>
      <c r="R172" s="32">
        <v>-0.2011</v>
      </c>
      <c r="S172" s="32">
        <v>-0.2011</v>
      </c>
      <c r="T172" s="32">
        <v>-0.2011</v>
      </c>
      <c r="U172" s="32" t="s">
        <v>42</v>
      </c>
      <c r="V172" s="32">
        <v>4.0019999999999998</v>
      </c>
      <c r="W172" s="86">
        <v>1.213598928416634E-4</v>
      </c>
      <c r="X172" s="32">
        <v>-0.39</v>
      </c>
      <c r="Y172" s="32">
        <v>2.66</v>
      </c>
      <c r="Z172" s="32">
        <v>2.6</v>
      </c>
      <c r="AA172" s="33"/>
      <c r="AB172" s="33"/>
      <c r="AC172" s="34">
        <f t="shared" ref="AC172:AC178" si="17">AA172*10000*(AB172)*10000000000</f>
        <v>0</v>
      </c>
    </row>
    <row r="173" spans="1:41" x14ac:dyDescent="0.25">
      <c r="A173" s="31" t="s">
        <v>72</v>
      </c>
      <c r="B173" s="32">
        <v>3.36</v>
      </c>
      <c r="C173" s="32"/>
      <c r="D173" s="32">
        <f t="shared" si="14"/>
        <v>0</v>
      </c>
      <c r="E173" s="32"/>
      <c r="F173" s="32">
        <v>2.1429999999999998</v>
      </c>
      <c r="G173" s="32">
        <v>48032.32</v>
      </c>
      <c r="H173" s="32">
        <v>80</v>
      </c>
      <c r="I173" s="32">
        <v>81</v>
      </c>
      <c r="J173" s="32">
        <v>81</v>
      </c>
      <c r="K173" s="32">
        <v>81</v>
      </c>
      <c r="L173" s="32">
        <v>1.4930000000000001</v>
      </c>
      <c r="M173" s="32">
        <v>1.4930000000000001</v>
      </c>
      <c r="N173" s="32">
        <v>1.4930000000000001</v>
      </c>
      <c r="O173" s="32">
        <v>15</v>
      </c>
      <c r="P173" s="32">
        <v>15</v>
      </c>
      <c r="Q173" s="32">
        <v>15</v>
      </c>
      <c r="R173" s="32">
        <v>-0.2011</v>
      </c>
      <c r="S173" s="32">
        <v>-0.2011</v>
      </c>
      <c r="T173" s="32">
        <v>-0.2011</v>
      </c>
      <c r="U173" s="32" t="s">
        <v>43</v>
      </c>
      <c r="V173" s="32">
        <v>2.0099999999999998</v>
      </c>
      <c r="W173" s="86">
        <v>1.0828692705685033E-4</v>
      </c>
      <c r="X173" s="32">
        <v>-0.217</v>
      </c>
      <c r="Y173" s="32">
        <v>3.13</v>
      </c>
      <c r="Z173" s="32">
        <v>2.89</v>
      </c>
      <c r="AA173" s="33"/>
      <c r="AB173" s="33"/>
      <c r="AC173" s="34">
        <f t="shared" si="17"/>
        <v>0</v>
      </c>
    </row>
    <row r="174" spans="1:41" x14ac:dyDescent="0.25">
      <c r="A174" s="31" t="s">
        <v>72</v>
      </c>
      <c r="B174" s="32">
        <v>3.36</v>
      </c>
      <c r="C174" s="32"/>
      <c r="D174" s="32">
        <f t="shared" si="14"/>
        <v>0</v>
      </c>
      <c r="E174" s="32"/>
      <c r="F174" s="32">
        <v>2.1429999999999998</v>
      </c>
      <c r="G174" s="32">
        <v>48032.32</v>
      </c>
      <c r="H174" s="32">
        <v>80</v>
      </c>
      <c r="I174" s="32">
        <v>81</v>
      </c>
      <c r="J174" s="32">
        <v>81</v>
      </c>
      <c r="K174" s="32">
        <v>81</v>
      </c>
      <c r="L174" s="32">
        <v>1.4930000000000001</v>
      </c>
      <c r="M174" s="32">
        <v>1.4930000000000001</v>
      </c>
      <c r="N174" s="32">
        <v>1.4930000000000001</v>
      </c>
      <c r="O174" s="32">
        <v>15</v>
      </c>
      <c r="P174" s="32">
        <v>15</v>
      </c>
      <c r="Q174" s="32">
        <v>15</v>
      </c>
      <c r="R174" s="32">
        <v>-0.2011</v>
      </c>
      <c r="S174" s="32">
        <v>-0.2011</v>
      </c>
      <c r="T174" s="32">
        <v>-0.2011</v>
      </c>
      <c r="U174" s="32" t="s">
        <v>44</v>
      </c>
      <c r="V174" s="32">
        <v>31.998999999999999</v>
      </c>
      <c r="W174" s="86">
        <v>1.5402755908922099E-5</v>
      </c>
      <c r="X174" s="32">
        <v>2.1999999999999999E-2</v>
      </c>
      <c r="Y174" s="32">
        <v>2.94</v>
      </c>
      <c r="Z174" s="32">
        <v>3.46</v>
      </c>
      <c r="AA174" s="33"/>
      <c r="AB174" s="33"/>
      <c r="AC174" s="34">
        <f t="shared" si="17"/>
        <v>0</v>
      </c>
    </row>
    <row r="175" spans="1:41" x14ac:dyDescent="0.25">
      <c r="A175" s="31" t="s">
        <v>72</v>
      </c>
      <c r="B175" s="32">
        <v>3.36</v>
      </c>
      <c r="C175" s="32">
        <v>3.5</v>
      </c>
      <c r="D175" s="32">
        <f t="shared" si="14"/>
        <v>1.0416666666666667</v>
      </c>
      <c r="E175" s="32"/>
      <c r="F175" s="32">
        <v>2.1429999999999998</v>
      </c>
      <c r="G175" s="32">
        <v>48032.32</v>
      </c>
      <c r="H175" s="32">
        <v>80</v>
      </c>
      <c r="I175" s="32">
        <v>81</v>
      </c>
      <c r="J175" s="32">
        <v>81</v>
      </c>
      <c r="K175" s="32">
        <v>81</v>
      </c>
      <c r="L175" s="32">
        <v>1.4930000000000001</v>
      </c>
      <c r="M175" s="32">
        <v>1.4930000000000001</v>
      </c>
      <c r="N175" s="32">
        <v>1.4930000000000001</v>
      </c>
      <c r="O175" s="32">
        <v>15</v>
      </c>
      <c r="P175" s="32">
        <v>15</v>
      </c>
      <c r="Q175" s="32">
        <v>15</v>
      </c>
      <c r="R175" s="32">
        <v>-0.2011</v>
      </c>
      <c r="S175" s="32">
        <v>-0.2011</v>
      </c>
      <c r="T175" s="32">
        <v>-0.2011</v>
      </c>
      <c r="U175" s="32" t="s">
        <v>45</v>
      </c>
      <c r="V175" s="32">
        <v>44.01</v>
      </c>
      <c r="W175" s="86">
        <v>8.9625087063364713E-6</v>
      </c>
      <c r="X175" s="32">
        <v>0.22500000000000001</v>
      </c>
      <c r="Y175" s="32">
        <v>3.24</v>
      </c>
      <c r="Z175" s="32">
        <v>3.3</v>
      </c>
      <c r="AA175" s="33">
        <v>4.8E-10</v>
      </c>
      <c r="AB175" s="33"/>
      <c r="AC175" s="34">
        <f t="shared" si="17"/>
        <v>0</v>
      </c>
    </row>
    <row r="176" spans="1:41" ht="21" x14ac:dyDescent="0.25">
      <c r="A176" s="31" t="s">
        <v>72</v>
      </c>
      <c r="B176" s="32">
        <v>3.36</v>
      </c>
      <c r="C176" s="32">
        <v>3.59</v>
      </c>
      <c r="D176" s="32">
        <f t="shared" si="14"/>
        <v>1.0684523809523809</v>
      </c>
      <c r="E176" s="32"/>
      <c r="F176" s="32">
        <v>2.1429999999999998</v>
      </c>
      <c r="G176" s="32">
        <v>48032.32</v>
      </c>
      <c r="H176" s="32">
        <v>80</v>
      </c>
      <c r="I176" s="32">
        <v>81</v>
      </c>
      <c r="J176" s="32">
        <v>81</v>
      </c>
      <c r="K176" s="32">
        <v>81</v>
      </c>
      <c r="L176" s="32">
        <v>1.4930000000000001</v>
      </c>
      <c r="M176" s="32">
        <v>1.4930000000000001</v>
      </c>
      <c r="N176" s="32">
        <v>1.4930000000000001</v>
      </c>
      <c r="O176" s="32">
        <v>15</v>
      </c>
      <c r="P176" s="32">
        <v>15</v>
      </c>
      <c r="Q176" s="32">
        <v>15</v>
      </c>
      <c r="R176" s="32">
        <v>-0.2011</v>
      </c>
      <c r="S176" s="32">
        <v>-0.2011</v>
      </c>
      <c r="T176" s="32">
        <v>-0.2011</v>
      </c>
      <c r="U176" s="32" t="s">
        <v>46</v>
      </c>
      <c r="V176" s="32">
        <v>28</v>
      </c>
      <c r="W176" s="86">
        <v>1.4859953853764374E-5</v>
      </c>
      <c r="X176" s="32">
        <v>3.6999999999999998E-2</v>
      </c>
      <c r="Y176" s="32">
        <v>3.13</v>
      </c>
      <c r="Z176" s="32">
        <v>3.64</v>
      </c>
      <c r="AA176" s="36">
        <v>7.9999999999999995E-11</v>
      </c>
      <c r="AB176" s="33"/>
      <c r="AC176" s="34">
        <f t="shared" si="17"/>
        <v>0</v>
      </c>
      <c r="AD176">
        <f>AA172/AA177</f>
        <v>0</v>
      </c>
      <c r="AE176">
        <f>AA173/AA177</f>
        <v>0</v>
      </c>
      <c r="AF176">
        <f>AA175/AA177</f>
        <v>15</v>
      </c>
      <c r="AG176">
        <f>AA175/AA176</f>
        <v>6</v>
      </c>
      <c r="AH176">
        <f>AA174/AA176</f>
        <v>0</v>
      </c>
      <c r="AI176" s="44">
        <f>AA178/AA179</f>
        <v>0.77083333333333337</v>
      </c>
      <c r="AJ176" s="44">
        <f>AA180/AA181</f>
        <v>22.857142857142858</v>
      </c>
      <c r="AN176" s="44"/>
      <c r="AO176" s="44"/>
    </row>
    <row r="177" spans="1:39" ht="21" x14ac:dyDescent="0.25">
      <c r="A177" s="31" t="s">
        <v>72</v>
      </c>
      <c r="B177" s="32">
        <v>3.36</v>
      </c>
      <c r="C177" s="32">
        <v>3.71</v>
      </c>
      <c r="D177" s="32">
        <f t="shared" si="14"/>
        <v>1.1041666666666667</v>
      </c>
      <c r="E177" s="32"/>
      <c r="F177" s="32">
        <v>2.1429999999999998</v>
      </c>
      <c r="G177" s="32">
        <v>48032.32</v>
      </c>
      <c r="H177" s="32">
        <v>80</v>
      </c>
      <c r="I177" s="32">
        <v>81</v>
      </c>
      <c r="J177" s="32">
        <v>81</v>
      </c>
      <c r="K177" s="32">
        <v>81</v>
      </c>
      <c r="L177" s="32">
        <v>1.4930000000000001</v>
      </c>
      <c r="M177" s="32">
        <v>1.4930000000000001</v>
      </c>
      <c r="N177" s="32">
        <v>1.4930000000000001</v>
      </c>
      <c r="O177" s="32">
        <v>15</v>
      </c>
      <c r="P177" s="32">
        <v>15</v>
      </c>
      <c r="Q177" s="32">
        <v>15</v>
      </c>
      <c r="R177" s="32">
        <v>-0.2011</v>
      </c>
      <c r="S177" s="32">
        <v>-0.2011</v>
      </c>
      <c r="T177" s="32">
        <v>-0.2011</v>
      </c>
      <c r="U177" s="32" t="s">
        <v>47</v>
      </c>
      <c r="V177" s="32">
        <v>16.04</v>
      </c>
      <c r="W177" s="86">
        <v>1.6328551327402565E-5</v>
      </c>
      <c r="X177" s="32">
        <v>1.0999999999999999E-2</v>
      </c>
      <c r="Y177" s="32">
        <v>3.25</v>
      </c>
      <c r="Z177" s="32">
        <v>3.8</v>
      </c>
      <c r="AA177" s="36">
        <v>3.1999999999999999E-11</v>
      </c>
      <c r="AB177" s="33"/>
      <c r="AC177" s="34">
        <f t="shared" si="17"/>
        <v>0</v>
      </c>
      <c r="AL177" s="44"/>
      <c r="AM177" s="44"/>
    </row>
    <row r="178" spans="1:39" ht="21" x14ac:dyDescent="0.25">
      <c r="A178" s="31" t="s">
        <v>72</v>
      </c>
      <c r="B178" s="32">
        <v>3.36</v>
      </c>
      <c r="C178" s="32">
        <v>3.73</v>
      </c>
      <c r="D178" s="32">
        <f t="shared" si="14"/>
        <v>1.1101190476190477</v>
      </c>
      <c r="E178" s="32"/>
      <c r="F178" s="32">
        <v>2.1429999999999998</v>
      </c>
      <c r="G178" s="32">
        <v>48032.32</v>
      </c>
      <c r="H178" s="32">
        <v>80</v>
      </c>
      <c r="I178" s="32">
        <v>81</v>
      </c>
      <c r="J178" s="32">
        <v>81</v>
      </c>
      <c r="K178" s="32">
        <v>81</v>
      </c>
      <c r="L178" s="32">
        <v>1.4930000000000001</v>
      </c>
      <c r="M178" s="32">
        <v>1.4930000000000001</v>
      </c>
      <c r="N178" s="32">
        <v>1.4930000000000001</v>
      </c>
      <c r="O178" s="32">
        <v>15</v>
      </c>
      <c r="P178" s="32">
        <v>15</v>
      </c>
      <c r="Q178" s="32">
        <v>15</v>
      </c>
      <c r="R178" s="32">
        <v>-0.2011</v>
      </c>
      <c r="S178" s="32">
        <v>-0.2011</v>
      </c>
      <c r="T178" s="32">
        <v>-0.2011</v>
      </c>
      <c r="U178" s="32" t="s">
        <v>48</v>
      </c>
      <c r="V178" s="32">
        <v>28.05</v>
      </c>
      <c r="W178" s="32">
        <v>8.597859657763983E-6</v>
      </c>
      <c r="X178" s="32">
        <v>8.6999999999999994E-2</v>
      </c>
      <c r="Y178" s="32">
        <v>3.59</v>
      </c>
      <c r="Z178" s="32">
        <v>3.9</v>
      </c>
      <c r="AA178" s="36">
        <v>3.7E-12</v>
      </c>
      <c r="AB178" s="33"/>
      <c r="AC178" s="35">
        <f t="shared" si="17"/>
        <v>0</v>
      </c>
    </row>
    <row r="179" spans="1:39" ht="21" x14ac:dyDescent="0.25">
      <c r="A179" s="31" t="s">
        <v>72</v>
      </c>
      <c r="B179" s="32">
        <v>3.36</v>
      </c>
      <c r="C179" s="32">
        <v>3.75</v>
      </c>
      <c r="D179" s="32">
        <f t="shared" si="14"/>
        <v>1.1160714285714286</v>
      </c>
      <c r="E179" s="32"/>
      <c r="F179" s="32">
        <v>2.1429999999999998</v>
      </c>
      <c r="G179" s="32">
        <v>48032.32</v>
      </c>
      <c r="H179" s="32">
        <v>80</v>
      </c>
      <c r="I179" s="32">
        <v>81</v>
      </c>
      <c r="J179" s="32">
        <v>81</v>
      </c>
      <c r="K179" s="32">
        <v>81</v>
      </c>
      <c r="L179" s="32">
        <v>1.4930000000000001</v>
      </c>
      <c r="M179" s="32">
        <v>1.4930000000000001</v>
      </c>
      <c r="N179" s="32">
        <v>1.4930000000000001</v>
      </c>
      <c r="O179" s="32">
        <v>15</v>
      </c>
      <c r="P179" s="32">
        <v>15</v>
      </c>
      <c r="Q179" s="32">
        <v>15</v>
      </c>
      <c r="R179" s="32">
        <v>-0.2011</v>
      </c>
      <c r="S179" s="32">
        <v>-0.2011</v>
      </c>
      <c r="T179" s="32">
        <v>-0.2011</v>
      </c>
      <c r="U179" s="32" t="s">
        <v>49</v>
      </c>
      <c r="V179" s="32">
        <v>30.07</v>
      </c>
      <c r="W179" s="32">
        <v>7.4674534117532306E-6</v>
      </c>
      <c r="X179" s="32">
        <v>9.9000000000000005E-2</v>
      </c>
      <c r="Y179" s="32">
        <v>3.72</v>
      </c>
      <c r="Z179" s="32">
        <v>4</v>
      </c>
      <c r="AA179" s="36">
        <v>4.7999999999999997E-12</v>
      </c>
      <c r="AB179" s="33"/>
      <c r="AC179" s="35">
        <f>AA179*10000*(AB179)*10000000000</f>
        <v>0</v>
      </c>
    </row>
    <row r="180" spans="1:39" ht="21" x14ac:dyDescent="0.25">
      <c r="A180" s="31" t="s">
        <v>72</v>
      </c>
      <c r="B180" s="32">
        <v>3.36</v>
      </c>
      <c r="C180" s="32">
        <v>3.83</v>
      </c>
      <c r="D180" s="32">
        <f t="shared" si="14"/>
        <v>1.1398809523809526</v>
      </c>
      <c r="E180" s="32"/>
      <c r="F180" s="32">
        <v>2.1429999999999998</v>
      </c>
      <c r="G180" s="32">
        <v>48032.32</v>
      </c>
      <c r="H180" s="32">
        <v>80</v>
      </c>
      <c r="I180" s="32">
        <v>81</v>
      </c>
      <c r="J180" s="32">
        <v>81</v>
      </c>
      <c r="K180" s="32">
        <v>81</v>
      </c>
      <c r="L180" s="32">
        <v>1.4930000000000001</v>
      </c>
      <c r="M180" s="32">
        <v>1.4930000000000001</v>
      </c>
      <c r="N180" s="32">
        <v>1.4930000000000001</v>
      </c>
      <c r="O180" s="32">
        <v>15</v>
      </c>
      <c r="P180" s="32">
        <v>15</v>
      </c>
      <c r="Q180" s="32">
        <v>15</v>
      </c>
      <c r="R180" s="32">
        <v>-0.2011</v>
      </c>
      <c r="S180" s="32">
        <v>-0.2011</v>
      </c>
      <c r="T180" s="32">
        <v>-0.2011</v>
      </c>
      <c r="U180" s="32" t="s">
        <v>50</v>
      </c>
      <c r="V180" s="32">
        <v>42.08</v>
      </c>
      <c r="W180" s="32">
        <v>4.9578486170417476E-6</v>
      </c>
      <c r="X180" s="32">
        <v>0.14199999999999999</v>
      </c>
      <c r="Y180" s="32">
        <v>4.03</v>
      </c>
      <c r="Z180" s="32">
        <v>4.5</v>
      </c>
      <c r="AA180" s="36">
        <v>1.6E-13</v>
      </c>
      <c r="AB180" s="33"/>
      <c r="AC180" s="35">
        <f>AA180*10000*(AB180)*10000000000</f>
        <v>0</v>
      </c>
    </row>
    <row r="181" spans="1:39" ht="21" x14ac:dyDescent="0.25">
      <c r="A181" s="31" t="s">
        <v>72</v>
      </c>
      <c r="B181" s="32">
        <v>3.36</v>
      </c>
      <c r="C181" s="32">
        <v>3.92</v>
      </c>
      <c r="D181" s="32">
        <f t="shared" si="14"/>
        <v>1.1666666666666667</v>
      </c>
      <c r="E181" s="32"/>
      <c r="F181" s="32">
        <v>2.1429999999999998</v>
      </c>
      <c r="G181" s="32">
        <v>48032.32</v>
      </c>
      <c r="H181" s="32">
        <v>80</v>
      </c>
      <c r="I181" s="32">
        <v>81</v>
      </c>
      <c r="J181" s="32">
        <v>81</v>
      </c>
      <c r="K181" s="32">
        <v>81</v>
      </c>
      <c r="L181" s="32">
        <v>1.4930000000000001</v>
      </c>
      <c r="M181" s="32">
        <v>1.4930000000000001</v>
      </c>
      <c r="N181" s="32">
        <v>1.4930000000000001</v>
      </c>
      <c r="O181" s="32">
        <v>15</v>
      </c>
      <c r="P181" s="32">
        <v>15</v>
      </c>
      <c r="Q181" s="32">
        <v>15</v>
      </c>
      <c r="R181" s="32">
        <v>-0.2011</v>
      </c>
      <c r="S181" s="32">
        <v>-0.2011</v>
      </c>
      <c r="T181" s="32">
        <v>-0.2011</v>
      </c>
      <c r="U181" s="32" t="s">
        <v>51</v>
      </c>
      <c r="V181" s="32">
        <v>44.1</v>
      </c>
      <c r="W181" s="32">
        <v>4.5187843755253608E-6</v>
      </c>
      <c r="X181" s="32">
        <v>0.152</v>
      </c>
      <c r="Y181" s="32">
        <v>4.16</v>
      </c>
      <c r="Z181" s="32">
        <v>4.3</v>
      </c>
      <c r="AA181" s="36">
        <v>7.0000000000000001E-15</v>
      </c>
      <c r="AB181" s="33"/>
      <c r="AC181" s="35">
        <f t="shared" ref="AC181:AC193" si="18">AA181*10000*(AB181)*10000000000</f>
        <v>0</v>
      </c>
    </row>
    <row r="182" spans="1:39" x14ac:dyDescent="0.25">
      <c r="A182" s="31" t="s">
        <v>72</v>
      </c>
      <c r="B182" s="32">
        <v>3.36</v>
      </c>
      <c r="C182" s="32"/>
      <c r="D182" s="32">
        <f t="shared" si="14"/>
        <v>0</v>
      </c>
      <c r="E182" s="32"/>
      <c r="F182" s="32">
        <v>2.1429999999999998</v>
      </c>
      <c r="G182" s="32">
        <v>48032.32</v>
      </c>
      <c r="H182" s="32">
        <v>80</v>
      </c>
      <c r="I182" s="32">
        <v>81</v>
      </c>
      <c r="J182" s="32">
        <v>81</v>
      </c>
      <c r="K182" s="32">
        <v>81</v>
      </c>
      <c r="L182" s="32">
        <v>1.4930000000000001</v>
      </c>
      <c r="M182" s="32">
        <v>1.4930000000000001</v>
      </c>
      <c r="N182" s="32">
        <v>1.4930000000000001</v>
      </c>
      <c r="O182" s="32">
        <v>15</v>
      </c>
      <c r="P182" s="32">
        <v>15</v>
      </c>
      <c r="Q182" s="32">
        <v>15</v>
      </c>
      <c r="R182" s="32">
        <v>-0.2011</v>
      </c>
      <c r="S182" s="32">
        <v>-0.2011</v>
      </c>
      <c r="T182" s="32">
        <v>-0.2011</v>
      </c>
      <c r="U182" s="32" t="s">
        <v>52</v>
      </c>
      <c r="V182" s="32">
        <v>58.12</v>
      </c>
      <c r="W182" s="32">
        <v>2.9135357642312415E-6</v>
      </c>
      <c r="X182" s="32">
        <v>0.2</v>
      </c>
      <c r="Y182" s="32">
        <v>4.5199999999999996</v>
      </c>
      <c r="Z182" s="32">
        <v>4.5</v>
      </c>
      <c r="AA182" s="33"/>
      <c r="AB182" s="33"/>
      <c r="AC182" s="35">
        <f t="shared" si="18"/>
        <v>0</v>
      </c>
    </row>
    <row r="183" spans="1:39" x14ac:dyDescent="0.25">
      <c r="A183" s="26" t="s">
        <v>73</v>
      </c>
      <c r="B183" s="27">
        <v>2.34</v>
      </c>
      <c r="C183" s="27">
        <v>2.6120000000000001</v>
      </c>
      <c r="D183" s="27">
        <f t="shared" si="14"/>
        <v>1.1162393162393163</v>
      </c>
      <c r="E183" s="27">
        <v>1.99</v>
      </c>
      <c r="F183" s="27">
        <v>2.2450000000000001</v>
      </c>
      <c r="G183" s="27">
        <v>48701</v>
      </c>
      <c r="H183" s="27">
        <v>92</v>
      </c>
      <c r="I183" s="27">
        <v>81</v>
      </c>
      <c r="J183" s="27">
        <v>81</v>
      </c>
      <c r="K183" s="27">
        <v>117</v>
      </c>
      <c r="L183" s="27">
        <v>1.4930000000000001</v>
      </c>
      <c r="M183" s="27">
        <v>1.4930000000000001</v>
      </c>
      <c r="N183" s="27">
        <v>1.9119999999999999</v>
      </c>
      <c r="O183" s="27">
        <v>15</v>
      </c>
      <c r="P183" s="27">
        <v>15</v>
      </c>
      <c r="Q183" s="27">
        <v>79.900000000000006</v>
      </c>
      <c r="R183" s="27">
        <v>-0.20119999999999999</v>
      </c>
      <c r="S183" s="27">
        <v>-0.20119999999999999</v>
      </c>
      <c r="T183" s="27">
        <v>-0.16139999999999999</v>
      </c>
      <c r="U183" s="27" t="s">
        <v>42</v>
      </c>
      <c r="V183" s="27">
        <v>4.0019999999999998</v>
      </c>
      <c r="W183" s="85">
        <v>1.213598928416634E-4</v>
      </c>
      <c r="X183" s="27">
        <v>-0.39</v>
      </c>
      <c r="Y183" s="27">
        <v>2.66</v>
      </c>
      <c r="Z183" s="27">
        <v>2.6</v>
      </c>
      <c r="AA183" s="28">
        <v>1.19E-9</v>
      </c>
      <c r="AB183" s="28"/>
      <c r="AC183" s="29">
        <f t="shared" si="18"/>
        <v>0</v>
      </c>
    </row>
    <row r="184" spans="1:39" x14ac:dyDescent="0.25">
      <c r="A184" s="26" t="s">
        <v>73</v>
      </c>
      <c r="B184" s="27">
        <v>2.34</v>
      </c>
      <c r="C184" s="27">
        <v>2.9729999999999999</v>
      </c>
      <c r="D184" s="27">
        <f t="shared" si="14"/>
        <v>1.2705128205128204</v>
      </c>
      <c r="E184" s="27">
        <v>1.99</v>
      </c>
      <c r="F184" s="27">
        <v>2.2450000000000001</v>
      </c>
      <c r="G184" s="27">
        <v>48701</v>
      </c>
      <c r="H184" s="27">
        <v>92</v>
      </c>
      <c r="I184" s="27">
        <v>81</v>
      </c>
      <c r="J184" s="27">
        <v>81</v>
      </c>
      <c r="K184" s="27">
        <v>117</v>
      </c>
      <c r="L184" s="27">
        <v>1.4930000000000001</v>
      </c>
      <c r="M184" s="27">
        <v>1.4930000000000001</v>
      </c>
      <c r="N184" s="27">
        <v>1.9119999999999999</v>
      </c>
      <c r="O184" s="27">
        <v>15</v>
      </c>
      <c r="P184" s="27">
        <v>15</v>
      </c>
      <c r="Q184" s="27">
        <v>79.900000000000006</v>
      </c>
      <c r="R184" s="27">
        <v>-0.20119999999999999</v>
      </c>
      <c r="S184" s="27">
        <v>-0.20119999999999999</v>
      </c>
      <c r="T184" s="27">
        <v>-0.16139999999999999</v>
      </c>
      <c r="U184" s="27" t="s">
        <v>43</v>
      </c>
      <c r="V184" s="27">
        <v>2.0099999999999998</v>
      </c>
      <c r="W184" s="85">
        <v>1.0828692705685033E-4</v>
      </c>
      <c r="X184" s="27">
        <v>-0.217</v>
      </c>
      <c r="Y184" s="27">
        <v>3.13</v>
      </c>
      <c r="Z184" s="27">
        <v>2.89</v>
      </c>
      <c r="AA184" s="28">
        <v>8.5300000000000005E-11</v>
      </c>
      <c r="AB184" s="28"/>
      <c r="AC184" s="29">
        <f t="shared" si="18"/>
        <v>0</v>
      </c>
    </row>
    <row r="185" spans="1:39" x14ac:dyDescent="0.25">
      <c r="A185" s="26" t="s">
        <v>73</v>
      </c>
      <c r="B185" s="27">
        <v>2.34</v>
      </c>
      <c r="C185" s="27">
        <v>3.21</v>
      </c>
      <c r="D185" s="27">
        <f t="shared" si="14"/>
        <v>1.3717948717948718</v>
      </c>
      <c r="E185" s="27">
        <v>1.99</v>
      </c>
      <c r="F185" s="27">
        <v>2.2450000000000001</v>
      </c>
      <c r="G185" s="27">
        <v>48701</v>
      </c>
      <c r="H185" s="27">
        <v>92</v>
      </c>
      <c r="I185" s="27">
        <v>81</v>
      </c>
      <c r="J185" s="27">
        <v>81</v>
      </c>
      <c r="K185" s="27">
        <v>117</v>
      </c>
      <c r="L185" s="27">
        <v>1.4930000000000001</v>
      </c>
      <c r="M185" s="27">
        <v>1.4930000000000001</v>
      </c>
      <c r="N185" s="27">
        <v>1.9119999999999999</v>
      </c>
      <c r="O185" s="27">
        <v>15</v>
      </c>
      <c r="P185" s="27">
        <v>15</v>
      </c>
      <c r="Q185" s="27">
        <v>79.900000000000006</v>
      </c>
      <c r="R185" s="27">
        <v>-0.20119999999999999</v>
      </c>
      <c r="S185" s="27">
        <v>-0.20119999999999999</v>
      </c>
      <c r="T185" s="27">
        <v>-0.16139999999999999</v>
      </c>
      <c r="U185" s="27" t="s">
        <v>44</v>
      </c>
      <c r="V185" s="27">
        <v>31.998999999999999</v>
      </c>
      <c r="W185" s="85">
        <v>1.5402755908922099E-5</v>
      </c>
      <c r="X185" s="27">
        <v>2.1999999999999999E-2</v>
      </c>
      <c r="Y185" s="27">
        <v>2.94</v>
      </c>
      <c r="Z185" s="27">
        <v>3.46</v>
      </c>
      <c r="AA185" s="28">
        <v>3.43E-13</v>
      </c>
      <c r="AB185" s="28"/>
      <c r="AC185" s="29">
        <f t="shared" si="18"/>
        <v>0</v>
      </c>
    </row>
    <row r="186" spans="1:39" x14ac:dyDescent="0.25">
      <c r="A186" s="26" t="s">
        <v>73</v>
      </c>
      <c r="B186" s="27">
        <v>2.34</v>
      </c>
      <c r="C186" s="27">
        <v>3.24</v>
      </c>
      <c r="D186" s="27">
        <f t="shared" si="14"/>
        <v>1.3846153846153848</v>
      </c>
      <c r="E186" s="27">
        <v>1.99</v>
      </c>
      <c r="F186" s="27">
        <v>2.2450000000000001</v>
      </c>
      <c r="G186" s="27">
        <v>48701</v>
      </c>
      <c r="H186" s="27">
        <v>92</v>
      </c>
      <c r="I186" s="27">
        <v>81</v>
      </c>
      <c r="J186" s="27">
        <v>81</v>
      </c>
      <c r="K186" s="27">
        <v>117</v>
      </c>
      <c r="L186" s="27">
        <v>1.4930000000000001</v>
      </c>
      <c r="M186" s="27">
        <v>1.4930000000000001</v>
      </c>
      <c r="N186" s="27">
        <v>1.9119999999999999</v>
      </c>
      <c r="O186" s="27">
        <v>15</v>
      </c>
      <c r="P186" s="27">
        <v>15</v>
      </c>
      <c r="Q186" s="27">
        <v>79.900000000000006</v>
      </c>
      <c r="R186" s="27">
        <v>-0.20119999999999999</v>
      </c>
      <c r="S186" s="27">
        <v>-0.20119999999999999</v>
      </c>
      <c r="T186" s="27">
        <v>-0.16139999999999999</v>
      </c>
      <c r="U186" s="27" t="s">
        <v>45</v>
      </c>
      <c r="V186" s="27">
        <v>44.01</v>
      </c>
      <c r="W186" s="85">
        <v>8.9625087063364713E-6</v>
      </c>
      <c r="X186" s="27">
        <v>0.22500000000000001</v>
      </c>
      <c r="Y186" s="27">
        <v>3.24</v>
      </c>
      <c r="Z186" s="27">
        <v>3.3</v>
      </c>
      <c r="AA186" s="28">
        <v>1.5000000000000001E-12</v>
      </c>
      <c r="AB186" s="28"/>
      <c r="AC186" s="29">
        <f t="shared" si="18"/>
        <v>0</v>
      </c>
    </row>
    <row r="187" spans="1:39" ht="21" x14ac:dyDescent="0.25">
      <c r="A187" s="26" t="s">
        <v>73</v>
      </c>
      <c r="B187" s="27">
        <v>2.34</v>
      </c>
      <c r="C187" s="27">
        <v>3.4</v>
      </c>
      <c r="D187" s="27">
        <f t="shared" si="14"/>
        <v>1.4529914529914529</v>
      </c>
      <c r="E187" s="27">
        <v>1.99</v>
      </c>
      <c r="F187" s="27">
        <v>2.2450000000000001</v>
      </c>
      <c r="G187" s="27">
        <v>48701</v>
      </c>
      <c r="H187" s="27">
        <v>92</v>
      </c>
      <c r="I187" s="27">
        <v>81</v>
      </c>
      <c r="J187" s="27">
        <v>81</v>
      </c>
      <c r="K187" s="27">
        <v>117</v>
      </c>
      <c r="L187" s="27">
        <v>1.4930000000000001</v>
      </c>
      <c r="M187" s="27">
        <v>1.4930000000000001</v>
      </c>
      <c r="N187" s="27">
        <v>1.9119999999999999</v>
      </c>
      <c r="O187" s="27">
        <v>15</v>
      </c>
      <c r="P187" s="27">
        <v>15</v>
      </c>
      <c r="Q187" s="27">
        <v>79.900000000000006</v>
      </c>
      <c r="R187" s="27">
        <v>-0.20119999999999999</v>
      </c>
      <c r="S187" s="27">
        <v>-0.20119999999999999</v>
      </c>
      <c r="T187" s="27">
        <v>-0.16139999999999999</v>
      </c>
      <c r="U187" s="27" t="s">
        <v>46</v>
      </c>
      <c r="V187" s="27">
        <v>28</v>
      </c>
      <c r="W187" s="85">
        <v>1.4859953853764374E-5</v>
      </c>
      <c r="X187" s="27">
        <v>3.6999999999999998E-2</v>
      </c>
      <c r="Y187" s="27">
        <v>3.13</v>
      </c>
      <c r="Z187" s="27">
        <v>3.64</v>
      </c>
      <c r="AA187" s="37">
        <v>1.1400000000000001E-14</v>
      </c>
      <c r="AB187" s="28"/>
      <c r="AC187" s="29">
        <f t="shared" si="18"/>
        <v>0</v>
      </c>
      <c r="AD187">
        <f>AA183/AA188</f>
        <v>63297872.340425536</v>
      </c>
      <c r="AE187">
        <f>AA184/AA188</f>
        <v>4537234.042553192</v>
      </c>
      <c r="AF187">
        <f>AA186/AA188</f>
        <v>79787.234042553202</v>
      </c>
      <c r="AG187">
        <f>AA186/AA187</f>
        <v>131.57894736842104</v>
      </c>
      <c r="AH187">
        <f>AA185/AA187</f>
        <v>30.087719298245613</v>
      </c>
      <c r="AI187" s="44">
        <f>AA189/AA190</f>
        <v>2.5316455696202533</v>
      </c>
      <c r="AJ187" s="44">
        <f>AA191/AA192</f>
        <v>142.42424242424244</v>
      </c>
    </row>
    <row r="188" spans="1:39" ht="21" x14ac:dyDescent="0.25">
      <c r="A188" s="26" t="s">
        <v>73</v>
      </c>
      <c r="B188" s="27">
        <v>2.34</v>
      </c>
      <c r="C188" s="27">
        <v>3.64</v>
      </c>
      <c r="D188" s="27">
        <f t="shared" si="14"/>
        <v>1.5555555555555558</v>
      </c>
      <c r="E188" s="27">
        <v>1.99</v>
      </c>
      <c r="F188" s="27">
        <v>2.2450000000000001</v>
      </c>
      <c r="G188" s="27">
        <v>48701</v>
      </c>
      <c r="H188" s="27">
        <v>92</v>
      </c>
      <c r="I188" s="27">
        <v>81</v>
      </c>
      <c r="J188" s="27">
        <v>81</v>
      </c>
      <c r="K188" s="27">
        <v>117</v>
      </c>
      <c r="L188" s="27">
        <v>1.4930000000000001</v>
      </c>
      <c r="M188" s="27">
        <v>1.4930000000000001</v>
      </c>
      <c r="N188" s="27">
        <v>1.9119999999999999</v>
      </c>
      <c r="O188" s="27">
        <v>15</v>
      </c>
      <c r="P188" s="27">
        <v>15</v>
      </c>
      <c r="Q188" s="27">
        <v>79.900000000000006</v>
      </c>
      <c r="R188" s="27">
        <v>-0.20119999999999999</v>
      </c>
      <c r="S188" s="27">
        <v>-0.20119999999999999</v>
      </c>
      <c r="T188" s="27">
        <v>-0.16139999999999999</v>
      </c>
      <c r="U188" s="27" t="s">
        <v>47</v>
      </c>
      <c r="V188" s="27">
        <v>16.04</v>
      </c>
      <c r="W188" s="85">
        <v>1.6328551327402565E-5</v>
      </c>
      <c r="X188" s="27">
        <v>1.0999999999999999E-2</v>
      </c>
      <c r="Y188" s="27">
        <v>3.25</v>
      </c>
      <c r="Z188" s="27">
        <v>3.8</v>
      </c>
      <c r="AA188" s="37">
        <v>1.8799999999999999E-17</v>
      </c>
      <c r="AB188" s="28"/>
      <c r="AC188" s="29">
        <f t="shared" si="18"/>
        <v>0</v>
      </c>
    </row>
    <row r="189" spans="1:39" ht="21" x14ac:dyDescent="0.25">
      <c r="A189" s="26" t="s">
        <v>73</v>
      </c>
      <c r="B189" s="27">
        <v>2.34</v>
      </c>
      <c r="C189" s="27">
        <v>3.68</v>
      </c>
      <c r="D189" s="27">
        <f t="shared" si="14"/>
        <v>1.5726495726495728</v>
      </c>
      <c r="E189" s="27">
        <v>1.99</v>
      </c>
      <c r="F189" s="27">
        <v>2.2450000000000001</v>
      </c>
      <c r="G189" s="27">
        <v>48701</v>
      </c>
      <c r="H189" s="27">
        <v>92</v>
      </c>
      <c r="I189" s="27">
        <v>81</v>
      </c>
      <c r="J189" s="27">
        <v>81</v>
      </c>
      <c r="K189" s="27">
        <v>117</v>
      </c>
      <c r="L189" s="27">
        <v>1.4930000000000001</v>
      </c>
      <c r="M189" s="27">
        <v>1.4930000000000001</v>
      </c>
      <c r="N189" s="27">
        <v>1.9119999999999999</v>
      </c>
      <c r="O189" s="27">
        <v>15</v>
      </c>
      <c r="P189" s="27">
        <v>15</v>
      </c>
      <c r="Q189" s="27">
        <v>79.900000000000006</v>
      </c>
      <c r="R189" s="27">
        <v>-0.20119999999999999</v>
      </c>
      <c r="S189" s="27">
        <v>-0.20119999999999999</v>
      </c>
      <c r="T189" s="27">
        <v>-0.16139999999999999</v>
      </c>
      <c r="U189" s="27" t="s">
        <v>48</v>
      </c>
      <c r="V189" s="27">
        <v>28.05</v>
      </c>
      <c r="W189" s="27">
        <v>8.597859657763983E-6</v>
      </c>
      <c r="X189" s="27">
        <v>8.6999999999999994E-2</v>
      </c>
      <c r="Y189" s="27">
        <v>3.59</v>
      </c>
      <c r="Z189" s="27">
        <v>3.9</v>
      </c>
      <c r="AA189" s="37">
        <v>2.0000000000000001E-18</v>
      </c>
      <c r="AB189" s="28"/>
      <c r="AC189" s="30">
        <f t="shared" si="18"/>
        <v>0</v>
      </c>
      <c r="AE189" s="46">
        <f>AA186/AA84</f>
        <v>7142.8571428571431</v>
      </c>
      <c r="AF189" s="53">
        <f>AC84*AE189</f>
        <v>8.9550000000000001</v>
      </c>
    </row>
    <row r="190" spans="1:39" ht="21" x14ac:dyDescent="0.25">
      <c r="A190" s="26" t="s">
        <v>73</v>
      </c>
      <c r="B190" s="27">
        <v>2.34</v>
      </c>
      <c r="C190" s="27">
        <v>3.7</v>
      </c>
      <c r="D190" s="27">
        <f t="shared" si="14"/>
        <v>1.5811965811965814</v>
      </c>
      <c r="E190" s="27">
        <v>1.99</v>
      </c>
      <c r="F190" s="27">
        <v>2.2450000000000001</v>
      </c>
      <c r="G190" s="27">
        <v>48701</v>
      </c>
      <c r="H190" s="27">
        <v>92</v>
      </c>
      <c r="I190" s="27">
        <v>81</v>
      </c>
      <c r="J190" s="27">
        <v>81</v>
      </c>
      <c r="K190" s="27">
        <v>117</v>
      </c>
      <c r="L190" s="27">
        <v>1.4930000000000001</v>
      </c>
      <c r="M190" s="27">
        <v>1.4930000000000001</v>
      </c>
      <c r="N190" s="27">
        <v>1.9119999999999999</v>
      </c>
      <c r="O190" s="27">
        <v>15</v>
      </c>
      <c r="P190" s="27">
        <v>15</v>
      </c>
      <c r="Q190" s="27">
        <v>79.900000000000006</v>
      </c>
      <c r="R190" s="27">
        <v>-0.20119999999999999</v>
      </c>
      <c r="S190" s="27">
        <v>-0.20119999999999999</v>
      </c>
      <c r="T190" s="27">
        <v>-0.16139999999999999</v>
      </c>
      <c r="U190" s="27" t="s">
        <v>49</v>
      </c>
      <c r="V190" s="27">
        <v>30.07</v>
      </c>
      <c r="W190" s="27">
        <v>7.4674534117532306E-6</v>
      </c>
      <c r="X190" s="27">
        <v>9.9000000000000005E-2</v>
      </c>
      <c r="Y190" s="27">
        <v>3.72</v>
      </c>
      <c r="Z190" s="27">
        <v>4</v>
      </c>
      <c r="AA190" s="37">
        <v>7.9000000000000003E-19</v>
      </c>
      <c r="AB190" s="28"/>
      <c r="AC190" s="30">
        <f t="shared" si="18"/>
        <v>0</v>
      </c>
    </row>
    <row r="191" spans="1:39" ht="21" x14ac:dyDescent="0.25">
      <c r="A191" s="26" t="s">
        <v>73</v>
      </c>
      <c r="B191" s="27">
        <v>2.34</v>
      </c>
      <c r="C191" s="27">
        <v>3.75</v>
      </c>
      <c r="D191" s="27">
        <f t="shared" si="14"/>
        <v>1.6025641025641026</v>
      </c>
      <c r="E191" s="27">
        <v>1.99</v>
      </c>
      <c r="F191" s="27">
        <v>2.2450000000000001</v>
      </c>
      <c r="G191" s="27">
        <v>48701</v>
      </c>
      <c r="H191" s="27">
        <v>92</v>
      </c>
      <c r="I191" s="27">
        <v>81</v>
      </c>
      <c r="J191" s="27">
        <v>81</v>
      </c>
      <c r="K191" s="27">
        <v>117</v>
      </c>
      <c r="L191" s="27">
        <v>1.4930000000000001</v>
      </c>
      <c r="M191" s="27">
        <v>1.4930000000000001</v>
      </c>
      <c r="N191" s="27">
        <v>1.9119999999999999</v>
      </c>
      <c r="O191" s="27">
        <v>15</v>
      </c>
      <c r="P191" s="27">
        <v>15</v>
      </c>
      <c r="Q191" s="27">
        <v>79.900000000000006</v>
      </c>
      <c r="R191" s="27">
        <v>-0.20119999999999999</v>
      </c>
      <c r="S191" s="27">
        <v>-0.20119999999999999</v>
      </c>
      <c r="T191" s="27">
        <v>-0.16139999999999999</v>
      </c>
      <c r="U191" s="27" t="s">
        <v>50</v>
      </c>
      <c r="V191" s="27">
        <v>42.08</v>
      </c>
      <c r="W191" s="27">
        <v>4.9578486170417476E-6</v>
      </c>
      <c r="X191" s="27">
        <v>0.14199999999999999</v>
      </c>
      <c r="Y191" s="27">
        <v>4.03</v>
      </c>
      <c r="Z191" s="27">
        <v>4.5</v>
      </c>
      <c r="AA191" s="37">
        <v>2.3500000000000001E-20</v>
      </c>
      <c r="AB191" s="28"/>
      <c r="AC191" s="30">
        <f t="shared" si="18"/>
        <v>0</v>
      </c>
    </row>
    <row r="192" spans="1:39" ht="21" x14ac:dyDescent="0.25">
      <c r="A192" s="26" t="s">
        <v>73</v>
      </c>
      <c r="B192" s="27">
        <v>2.34</v>
      </c>
      <c r="C192" s="27">
        <v>3.8</v>
      </c>
      <c r="D192" s="27">
        <f t="shared" si="14"/>
        <v>1.6239316239316239</v>
      </c>
      <c r="E192" s="27">
        <v>1.99</v>
      </c>
      <c r="F192" s="27">
        <v>2.2450000000000001</v>
      </c>
      <c r="G192" s="27">
        <v>48701</v>
      </c>
      <c r="H192" s="27">
        <v>92</v>
      </c>
      <c r="I192" s="27">
        <v>81</v>
      </c>
      <c r="J192" s="27">
        <v>81</v>
      </c>
      <c r="K192" s="27">
        <v>117</v>
      </c>
      <c r="L192" s="27">
        <v>1.4930000000000001</v>
      </c>
      <c r="M192" s="27">
        <v>1.4930000000000001</v>
      </c>
      <c r="N192" s="27">
        <v>1.9119999999999999</v>
      </c>
      <c r="O192" s="27">
        <v>15</v>
      </c>
      <c r="P192" s="27">
        <v>15</v>
      </c>
      <c r="Q192" s="27">
        <v>79.900000000000006</v>
      </c>
      <c r="R192" s="27">
        <v>-0.20119999999999999</v>
      </c>
      <c r="S192" s="27">
        <v>-0.20119999999999999</v>
      </c>
      <c r="T192" s="27">
        <v>-0.16139999999999999</v>
      </c>
      <c r="U192" s="27" t="s">
        <v>51</v>
      </c>
      <c r="V192" s="27">
        <v>44.1</v>
      </c>
      <c r="W192" s="27">
        <v>4.5187843755253608E-6</v>
      </c>
      <c r="X192" s="27">
        <v>0.152</v>
      </c>
      <c r="Y192" s="27">
        <v>4.16</v>
      </c>
      <c r="Z192" s="27">
        <v>4.3</v>
      </c>
      <c r="AA192" s="37">
        <v>1.65E-22</v>
      </c>
      <c r="AB192" s="28"/>
      <c r="AC192" s="30">
        <f t="shared" si="18"/>
        <v>0</v>
      </c>
    </row>
    <row r="193" spans="1:41" x14ac:dyDescent="0.25">
      <c r="A193" s="26" t="s">
        <v>73</v>
      </c>
      <c r="B193" s="27">
        <v>2.34</v>
      </c>
      <c r="C193" s="27"/>
      <c r="D193" s="27">
        <f t="shared" si="14"/>
        <v>0</v>
      </c>
      <c r="E193" s="27">
        <v>1.99</v>
      </c>
      <c r="F193" s="27">
        <v>2.2450000000000001</v>
      </c>
      <c r="G193" s="27">
        <v>48701</v>
      </c>
      <c r="H193" s="27">
        <v>92</v>
      </c>
      <c r="I193" s="27">
        <v>81</v>
      </c>
      <c r="J193" s="27">
        <v>81</v>
      </c>
      <c r="K193" s="27">
        <v>117</v>
      </c>
      <c r="L193" s="27">
        <v>1.4930000000000001</v>
      </c>
      <c r="M193" s="27">
        <v>1.4930000000000001</v>
      </c>
      <c r="N193" s="27">
        <v>1.9119999999999999</v>
      </c>
      <c r="O193" s="27">
        <v>15</v>
      </c>
      <c r="P193" s="27">
        <v>15</v>
      </c>
      <c r="Q193" s="27">
        <v>79.900000000000006</v>
      </c>
      <c r="R193" s="27">
        <v>-0.20119999999999999</v>
      </c>
      <c r="S193" s="27">
        <v>-0.20119999999999999</v>
      </c>
      <c r="T193" s="27">
        <v>-0.16139999999999999</v>
      </c>
      <c r="U193" s="27" t="s">
        <v>52</v>
      </c>
      <c r="V193" s="27">
        <v>58.12</v>
      </c>
      <c r="W193" s="27">
        <v>2.9135357642312415E-6</v>
      </c>
      <c r="X193" s="27">
        <v>0.2</v>
      </c>
      <c r="Y193" s="27">
        <v>4.5199999999999996</v>
      </c>
      <c r="Z193" s="27">
        <v>4.5</v>
      </c>
      <c r="AA193" s="28"/>
      <c r="AB193" s="28"/>
      <c r="AC193" s="30">
        <f t="shared" si="18"/>
        <v>0</v>
      </c>
    </row>
    <row r="194" spans="1:41" x14ac:dyDescent="0.25">
      <c r="A194" s="26" t="s">
        <v>73</v>
      </c>
      <c r="B194" s="27">
        <v>2.34</v>
      </c>
      <c r="C194" s="27"/>
      <c r="D194" s="27">
        <f t="shared" si="14"/>
        <v>0</v>
      </c>
      <c r="E194" s="27">
        <v>1.99</v>
      </c>
      <c r="F194" s="27">
        <v>2.2450000000000001</v>
      </c>
      <c r="G194" s="27">
        <v>48701</v>
      </c>
      <c r="H194" s="27">
        <v>92</v>
      </c>
      <c r="I194" s="27">
        <v>81</v>
      </c>
      <c r="J194" s="27">
        <v>81</v>
      </c>
      <c r="K194" s="27">
        <v>117</v>
      </c>
      <c r="L194" s="27">
        <v>1.4930000000000001</v>
      </c>
      <c r="M194" s="27">
        <v>1.4930000000000001</v>
      </c>
      <c r="N194" s="27">
        <v>1.9119999999999999</v>
      </c>
      <c r="O194" s="27">
        <v>15</v>
      </c>
      <c r="P194" s="27">
        <v>15</v>
      </c>
      <c r="Q194" s="27">
        <v>79.900000000000006</v>
      </c>
      <c r="R194" s="27">
        <v>-0.20119999999999999</v>
      </c>
      <c r="S194" s="27">
        <v>-0.20119999999999999</v>
      </c>
      <c r="T194" s="27">
        <v>-0.16139999999999999</v>
      </c>
      <c r="U194" s="27" t="s">
        <v>58</v>
      </c>
      <c r="V194" s="27">
        <v>58.12</v>
      </c>
      <c r="W194" s="27">
        <v>3.1459786150702568E-6</v>
      </c>
      <c r="X194" s="27">
        <v>0.183</v>
      </c>
      <c r="Y194" s="27">
        <v>4.8</v>
      </c>
      <c r="Z194" s="27">
        <v>4.42</v>
      </c>
      <c r="AA194" s="28"/>
      <c r="AB194" s="28"/>
      <c r="AC194" s="30"/>
    </row>
    <row r="195" spans="1:41" x14ac:dyDescent="0.25">
      <c r="A195" s="31" t="s">
        <v>74</v>
      </c>
      <c r="B195" s="32">
        <v>3.58</v>
      </c>
      <c r="C195" s="32"/>
      <c r="D195" s="32">
        <f t="shared" ref="D195:D205" si="19">C195/B195</f>
        <v>0</v>
      </c>
      <c r="E195" s="32"/>
      <c r="F195" s="32">
        <v>2.0489999999999999</v>
      </c>
      <c r="G195" s="32">
        <v>51630.559999999998</v>
      </c>
      <c r="H195" s="32">
        <v>74</v>
      </c>
      <c r="I195" s="32">
        <v>81</v>
      </c>
      <c r="J195" s="32">
        <v>81</v>
      </c>
      <c r="K195" s="32">
        <v>81</v>
      </c>
      <c r="L195" s="32">
        <v>1.4930000000000001</v>
      </c>
      <c r="M195" s="32">
        <v>1.4930000000000001</v>
      </c>
      <c r="N195" s="32">
        <v>1.4930000000000001</v>
      </c>
      <c r="O195" s="32">
        <v>15</v>
      </c>
      <c r="P195" s="32">
        <v>15</v>
      </c>
      <c r="Q195" s="32">
        <v>15</v>
      </c>
      <c r="R195" s="32">
        <v>-0.2492</v>
      </c>
      <c r="S195" s="32">
        <v>-0.2492</v>
      </c>
      <c r="T195" s="32">
        <v>-0.2492</v>
      </c>
      <c r="U195" s="32" t="s">
        <v>42</v>
      </c>
      <c r="V195" s="32">
        <v>4.0019999999999998</v>
      </c>
      <c r="W195" s="86">
        <v>1.213598928416634E-4</v>
      </c>
      <c r="X195" s="32">
        <v>-0.39</v>
      </c>
      <c r="Y195" s="32">
        <v>2.66</v>
      </c>
      <c r="Z195" s="32">
        <v>2.6</v>
      </c>
      <c r="AA195" s="33"/>
      <c r="AB195" s="33"/>
      <c r="AC195" s="34">
        <f t="shared" ref="AC195:AC201" si="20">AA195*10000*(AB195)*10000000000</f>
        <v>0</v>
      </c>
    </row>
    <row r="196" spans="1:41" x14ac:dyDescent="0.25">
      <c r="A196" s="31" t="s">
        <v>74</v>
      </c>
      <c r="B196" s="32">
        <v>3.58</v>
      </c>
      <c r="C196" s="32"/>
      <c r="D196" s="32">
        <f t="shared" si="19"/>
        <v>0</v>
      </c>
      <c r="E196" s="32"/>
      <c r="F196" s="32">
        <v>2.0489999999999999</v>
      </c>
      <c r="G196" s="32">
        <v>51630.559999999998</v>
      </c>
      <c r="H196" s="32">
        <v>74</v>
      </c>
      <c r="I196" s="32">
        <v>81</v>
      </c>
      <c r="J196" s="32">
        <v>81</v>
      </c>
      <c r="K196" s="32">
        <v>81</v>
      </c>
      <c r="L196" s="32">
        <v>1.4930000000000001</v>
      </c>
      <c r="M196" s="32">
        <v>1.4930000000000001</v>
      </c>
      <c r="N196" s="32">
        <v>1.4930000000000001</v>
      </c>
      <c r="O196" s="32">
        <v>15</v>
      </c>
      <c r="P196" s="32">
        <v>15</v>
      </c>
      <c r="Q196" s="32">
        <v>15</v>
      </c>
      <c r="R196" s="32">
        <v>-0.2492</v>
      </c>
      <c r="S196" s="32">
        <v>-0.2492</v>
      </c>
      <c r="T196" s="32">
        <v>-0.2492</v>
      </c>
      <c r="U196" s="32" t="s">
        <v>43</v>
      </c>
      <c r="V196" s="32">
        <v>2.0099999999999998</v>
      </c>
      <c r="W196" s="86">
        <v>1.0828692705685033E-4</v>
      </c>
      <c r="X196" s="32">
        <v>-0.217</v>
      </c>
      <c r="Y196" s="32">
        <v>3.13</v>
      </c>
      <c r="Z196" s="32">
        <v>2.89</v>
      </c>
      <c r="AA196" s="33"/>
      <c r="AB196" s="33"/>
      <c r="AC196" s="34">
        <f t="shared" si="20"/>
        <v>0</v>
      </c>
    </row>
    <row r="197" spans="1:41" x14ac:dyDescent="0.25">
      <c r="A197" s="31" t="s">
        <v>74</v>
      </c>
      <c r="B197" s="32">
        <v>3.58</v>
      </c>
      <c r="C197" s="32"/>
      <c r="D197" s="32">
        <f t="shared" si="19"/>
        <v>0</v>
      </c>
      <c r="E197" s="32"/>
      <c r="F197" s="32">
        <v>2.0489999999999999</v>
      </c>
      <c r="G197" s="32">
        <v>51630.559999999998</v>
      </c>
      <c r="H197" s="32">
        <v>74</v>
      </c>
      <c r="I197" s="32">
        <v>81</v>
      </c>
      <c r="J197" s="32">
        <v>81</v>
      </c>
      <c r="K197" s="32">
        <v>81</v>
      </c>
      <c r="L197" s="32">
        <v>1.4930000000000001</v>
      </c>
      <c r="M197" s="32">
        <v>1.4930000000000001</v>
      </c>
      <c r="N197" s="32">
        <v>1.4930000000000001</v>
      </c>
      <c r="O197" s="32">
        <v>15</v>
      </c>
      <c r="P197" s="32">
        <v>15</v>
      </c>
      <c r="Q197" s="32">
        <v>15</v>
      </c>
      <c r="R197" s="32">
        <v>-0.2492</v>
      </c>
      <c r="S197" s="32">
        <v>-0.2492</v>
      </c>
      <c r="T197" s="32">
        <v>-0.2492</v>
      </c>
      <c r="U197" s="32" t="s">
        <v>44</v>
      </c>
      <c r="V197" s="32">
        <v>31.998999999999999</v>
      </c>
      <c r="W197" s="86">
        <v>1.5402755908922099E-5</v>
      </c>
      <c r="X197" s="32">
        <v>2.1999999999999999E-2</v>
      </c>
      <c r="Y197" s="32">
        <v>2.94</v>
      </c>
      <c r="Z197" s="32">
        <v>3.46</v>
      </c>
      <c r="AA197" s="33"/>
      <c r="AB197" s="33"/>
      <c r="AC197" s="34">
        <f t="shared" si="20"/>
        <v>0</v>
      </c>
    </row>
    <row r="198" spans="1:41" x14ac:dyDescent="0.25">
      <c r="A198" s="31" t="s">
        <v>74</v>
      </c>
      <c r="B198" s="32">
        <v>3.58</v>
      </c>
      <c r="C198" s="32">
        <v>3.71</v>
      </c>
      <c r="D198" s="32">
        <f t="shared" si="19"/>
        <v>1.0363128491620111</v>
      </c>
      <c r="E198" s="32"/>
      <c r="F198" s="32">
        <v>2.0489999999999999</v>
      </c>
      <c r="G198" s="32">
        <v>51630.559999999998</v>
      </c>
      <c r="H198" s="32">
        <v>74</v>
      </c>
      <c r="I198" s="32">
        <v>81</v>
      </c>
      <c r="J198" s="32">
        <v>81</v>
      </c>
      <c r="K198" s="32">
        <v>81</v>
      </c>
      <c r="L198" s="32">
        <v>1.4930000000000001</v>
      </c>
      <c r="M198" s="32">
        <v>1.4930000000000001</v>
      </c>
      <c r="N198" s="32">
        <v>1.4930000000000001</v>
      </c>
      <c r="O198" s="32">
        <v>15</v>
      </c>
      <c r="P198" s="32">
        <v>15</v>
      </c>
      <c r="Q198" s="32">
        <v>15</v>
      </c>
      <c r="R198" s="32">
        <v>-0.2492</v>
      </c>
      <c r="S198" s="32">
        <v>-0.2492</v>
      </c>
      <c r="T198" s="32">
        <v>-0.2492</v>
      </c>
      <c r="U198" s="32" t="s">
        <v>45</v>
      </c>
      <c r="V198" s="32">
        <v>44.01</v>
      </c>
      <c r="W198" s="86">
        <v>8.9625087063364713E-6</v>
      </c>
      <c r="X198" s="32">
        <v>0.22500000000000001</v>
      </c>
      <c r="Y198" s="32">
        <v>3.24</v>
      </c>
      <c r="Z198" s="32">
        <v>3.3</v>
      </c>
      <c r="AA198" s="33">
        <v>3.0499999999999998E-10</v>
      </c>
      <c r="AB198" s="33"/>
      <c r="AC198" s="34">
        <f t="shared" si="20"/>
        <v>0</v>
      </c>
    </row>
    <row r="199" spans="1:41" ht="21" x14ac:dyDescent="0.25">
      <c r="A199" s="31" t="s">
        <v>74</v>
      </c>
      <c r="B199" s="32">
        <v>3.58</v>
      </c>
      <c r="C199" s="32">
        <v>3.76</v>
      </c>
      <c r="D199" s="32">
        <f t="shared" si="19"/>
        <v>1.0502793296089385</v>
      </c>
      <c r="E199" s="32"/>
      <c r="F199" s="32">
        <v>2.0489999999999999</v>
      </c>
      <c r="G199" s="32">
        <v>51630.559999999998</v>
      </c>
      <c r="H199" s="32">
        <v>74</v>
      </c>
      <c r="I199" s="32">
        <v>81</v>
      </c>
      <c r="J199" s="32">
        <v>81</v>
      </c>
      <c r="K199" s="32">
        <v>81</v>
      </c>
      <c r="L199" s="32">
        <v>1.4930000000000001</v>
      </c>
      <c r="M199" s="32">
        <v>1.4930000000000001</v>
      </c>
      <c r="N199" s="32">
        <v>1.4930000000000001</v>
      </c>
      <c r="O199" s="32">
        <v>15</v>
      </c>
      <c r="P199" s="32">
        <v>15</v>
      </c>
      <c r="Q199" s="32">
        <v>15</v>
      </c>
      <c r="R199" s="32">
        <v>-0.2492</v>
      </c>
      <c r="S199" s="32">
        <v>-0.2492</v>
      </c>
      <c r="T199" s="32">
        <v>-0.2492</v>
      </c>
      <c r="U199" s="32" t="s">
        <v>46</v>
      </c>
      <c r="V199" s="32">
        <v>28</v>
      </c>
      <c r="W199" s="86">
        <v>1.4859953853764374E-5</v>
      </c>
      <c r="X199" s="32">
        <v>3.6999999999999998E-2</v>
      </c>
      <c r="Y199" s="32">
        <v>3.13</v>
      </c>
      <c r="Z199" s="32">
        <v>3.64</v>
      </c>
      <c r="AA199" s="36">
        <v>2.6400000000000002E-10</v>
      </c>
      <c r="AB199" s="33"/>
      <c r="AC199" s="34">
        <f t="shared" si="20"/>
        <v>0</v>
      </c>
      <c r="AD199">
        <f>AA195/AA200</f>
        <v>0</v>
      </c>
      <c r="AE199">
        <f>AA196/AA200</f>
        <v>0</v>
      </c>
      <c r="AF199">
        <f>AA198/AA200</f>
        <v>1.8944099378881984</v>
      </c>
      <c r="AG199">
        <f>AA198/AA199</f>
        <v>1.1553030303030301</v>
      </c>
      <c r="AH199">
        <f>AA197/AA199</f>
        <v>0</v>
      </c>
      <c r="AI199" s="44">
        <f>AA201/AA202</f>
        <v>0.6430769230769231</v>
      </c>
      <c r="AJ199" s="44">
        <f>AA203/AA204</f>
        <v>4.9999999999999991</v>
      </c>
      <c r="AN199" s="44"/>
      <c r="AO199" s="44"/>
    </row>
    <row r="200" spans="1:41" ht="21" x14ac:dyDescent="0.25">
      <c r="A200" s="31" t="s">
        <v>74</v>
      </c>
      <c r="B200" s="32">
        <v>3.58</v>
      </c>
      <c r="C200" s="32">
        <v>3.85</v>
      </c>
      <c r="D200" s="32">
        <f t="shared" si="19"/>
        <v>1.0754189944134078</v>
      </c>
      <c r="E200" s="32"/>
      <c r="F200" s="32">
        <v>2.0489999999999999</v>
      </c>
      <c r="G200" s="32">
        <v>51630.559999999998</v>
      </c>
      <c r="H200" s="32">
        <v>74</v>
      </c>
      <c r="I200" s="32">
        <v>81</v>
      </c>
      <c r="J200" s="32">
        <v>81</v>
      </c>
      <c r="K200" s="32">
        <v>81</v>
      </c>
      <c r="L200" s="32">
        <v>1.4930000000000001</v>
      </c>
      <c r="M200" s="32">
        <v>1.4930000000000001</v>
      </c>
      <c r="N200" s="32">
        <v>1.4930000000000001</v>
      </c>
      <c r="O200" s="32">
        <v>15</v>
      </c>
      <c r="P200" s="32">
        <v>15</v>
      </c>
      <c r="Q200" s="32">
        <v>15</v>
      </c>
      <c r="R200" s="32">
        <v>-0.2492</v>
      </c>
      <c r="S200" s="32">
        <v>-0.2492</v>
      </c>
      <c r="T200" s="32">
        <v>-0.2492</v>
      </c>
      <c r="U200" s="32" t="s">
        <v>47</v>
      </c>
      <c r="V200" s="32">
        <v>16.04</v>
      </c>
      <c r="W200" s="86">
        <v>1.6328551327402565E-5</v>
      </c>
      <c r="X200" s="32">
        <v>1.0999999999999999E-2</v>
      </c>
      <c r="Y200" s="32">
        <v>3.25</v>
      </c>
      <c r="Z200" s="32">
        <v>3.8</v>
      </c>
      <c r="AA200" s="36">
        <v>1.6100000000000001E-10</v>
      </c>
      <c r="AB200" s="33"/>
      <c r="AC200" s="34">
        <f t="shared" si="20"/>
        <v>0</v>
      </c>
      <c r="AL200" s="44"/>
      <c r="AM200" s="44"/>
    </row>
    <row r="201" spans="1:41" ht="21" x14ac:dyDescent="0.25">
      <c r="A201" s="31" t="s">
        <v>74</v>
      </c>
      <c r="B201" s="32">
        <v>3.58</v>
      </c>
      <c r="C201" s="32">
        <v>3.92</v>
      </c>
      <c r="D201" s="32">
        <f t="shared" si="19"/>
        <v>1.0949720670391061</v>
      </c>
      <c r="E201" s="32"/>
      <c r="F201" s="32">
        <v>2.0489999999999999</v>
      </c>
      <c r="G201" s="32">
        <v>51630.559999999998</v>
      </c>
      <c r="H201" s="32">
        <v>74</v>
      </c>
      <c r="I201" s="32">
        <v>81</v>
      </c>
      <c r="J201" s="32">
        <v>81</v>
      </c>
      <c r="K201" s="32">
        <v>81</v>
      </c>
      <c r="L201" s="32">
        <v>1.4930000000000001</v>
      </c>
      <c r="M201" s="32">
        <v>1.4930000000000001</v>
      </c>
      <c r="N201" s="32">
        <v>1.4930000000000001</v>
      </c>
      <c r="O201" s="32">
        <v>15</v>
      </c>
      <c r="P201" s="32">
        <v>15</v>
      </c>
      <c r="Q201" s="32">
        <v>15</v>
      </c>
      <c r="R201" s="32">
        <v>-0.2492</v>
      </c>
      <c r="S201" s="32">
        <v>-0.2492</v>
      </c>
      <c r="T201" s="32">
        <v>-0.2492</v>
      </c>
      <c r="U201" s="32" t="s">
        <v>48</v>
      </c>
      <c r="V201" s="32">
        <v>28.05</v>
      </c>
      <c r="W201" s="32">
        <v>8.597859657763983E-6</v>
      </c>
      <c r="X201" s="32">
        <v>8.6999999999999994E-2</v>
      </c>
      <c r="Y201" s="32">
        <v>3.59</v>
      </c>
      <c r="Z201" s="32">
        <v>3.9</v>
      </c>
      <c r="AA201" s="36">
        <v>2.09E-11</v>
      </c>
      <c r="AB201" s="33"/>
      <c r="AC201" s="35">
        <f t="shared" si="20"/>
        <v>0</v>
      </c>
    </row>
    <row r="202" spans="1:41" ht="21" x14ac:dyDescent="0.25">
      <c r="A202" s="31" t="s">
        <v>74</v>
      </c>
      <c r="B202" s="32">
        <v>3.58</v>
      </c>
      <c r="C202" s="32">
        <v>3.9</v>
      </c>
      <c r="D202" s="32">
        <f t="shared" si="19"/>
        <v>1.0893854748603351</v>
      </c>
      <c r="E202" s="32"/>
      <c r="F202" s="32">
        <v>2.0489999999999999</v>
      </c>
      <c r="G202" s="32">
        <v>51630.559999999998</v>
      </c>
      <c r="H202" s="32">
        <v>74</v>
      </c>
      <c r="I202" s="32">
        <v>81</v>
      </c>
      <c r="J202" s="32">
        <v>81</v>
      </c>
      <c r="K202" s="32">
        <v>81</v>
      </c>
      <c r="L202" s="32">
        <v>1.4930000000000001</v>
      </c>
      <c r="M202" s="32">
        <v>1.4930000000000001</v>
      </c>
      <c r="N202" s="32">
        <v>1.4930000000000001</v>
      </c>
      <c r="O202" s="32">
        <v>15</v>
      </c>
      <c r="P202" s="32">
        <v>15</v>
      </c>
      <c r="Q202" s="32">
        <v>15</v>
      </c>
      <c r="R202" s="32">
        <v>-0.2492</v>
      </c>
      <c r="S202" s="32">
        <v>-0.2492</v>
      </c>
      <c r="T202" s="32">
        <v>-0.2492</v>
      </c>
      <c r="U202" s="32" t="s">
        <v>49</v>
      </c>
      <c r="V202" s="32">
        <v>30.07</v>
      </c>
      <c r="W202" s="32">
        <v>7.4674534117532306E-6</v>
      </c>
      <c r="X202" s="32">
        <v>9.9000000000000005E-2</v>
      </c>
      <c r="Y202" s="32">
        <v>3.72</v>
      </c>
      <c r="Z202" s="32">
        <v>4</v>
      </c>
      <c r="AA202" s="36">
        <v>3.2499999999999998E-11</v>
      </c>
      <c r="AB202" s="33"/>
      <c r="AC202" s="35">
        <f>AA202*10000*(AB202)*10000000000</f>
        <v>0</v>
      </c>
    </row>
    <row r="203" spans="1:41" ht="21" x14ac:dyDescent="0.25">
      <c r="A203" s="31" t="s">
        <v>74</v>
      </c>
      <c r="B203" s="32">
        <v>3.58</v>
      </c>
      <c r="C203" s="32">
        <v>4.01</v>
      </c>
      <c r="D203" s="32">
        <f t="shared" si="19"/>
        <v>1.1201117318435754</v>
      </c>
      <c r="E203" s="32"/>
      <c r="F203" s="32">
        <v>2.0489999999999999</v>
      </c>
      <c r="G203" s="32">
        <v>51630.559999999998</v>
      </c>
      <c r="H203" s="32">
        <v>74</v>
      </c>
      <c r="I203" s="32">
        <v>81</v>
      </c>
      <c r="J203" s="32">
        <v>81</v>
      </c>
      <c r="K203" s="32">
        <v>81</v>
      </c>
      <c r="L203" s="32">
        <v>1.4930000000000001</v>
      </c>
      <c r="M203" s="32">
        <v>1.4930000000000001</v>
      </c>
      <c r="N203" s="32">
        <v>1.4930000000000001</v>
      </c>
      <c r="O203" s="32">
        <v>15</v>
      </c>
      <c r="P203" s="32">
        <v>15</v>
      </c>
      <c r="Q203" s="32">
        <v>15</v>
      </c>
      <c r="R203" s="32">
        <v>-0.2492</v>
      </c>
      <c r="S203" s="32">
        <v>-0.2492</v>
      </c>
      <c r="T203" s="32">
        <v>-0.2492</v>
      </c>
      <c r="U203" s="32" t="s">
        <v>50</v>
      </c>
      <c r="V203" s="32">
        <v>42.08</v>
      </c>
      <c r="W203" s="32">
        <v>4.9578486170417476E-6</v>
      </c>
      <c r="X203" s="32">
        <v>0.14199999999999999</v>
      </c>
      <c r="Y203" s="32">
        <v>4.03</v>
      </c>
      <c r="Z203" s="32">
        <v>4.5</v>
      </c>
      <c r="AA203" s="36">
        <v>2.9299999999999998E-12</v>
      </c>
      <c r="AB203" s="33"/>
      <c r="AC203" s="35">
        <f>AA203*10000*(AB203)*10000000000</f>
        <v>0</v>
      </c>
    </row>
    <row r="204" spans="1:41" ht="21" x14ac:dyDescent="0.25">
      <c r="A204" s="31" t="s">
        <v>74</v>
      </c>
      <c r="B204" s="32">
        <v>3.58</v>
      </c>
      <c r="C204" s="32">
        <v>4.1900000000000004</v>
      </c>
      <c r="D204" s="32">
        <f t="shared" si="19"/>
        <v>1.1703910614525141</v>
      </c>
      <c r="E204" s="32"/>
      <c r="F204" s="32">
        <v>2.0489999999999999</v>
      </c>
      <c r="G204" s="32">
        <v>51630.559999999998</v>
      </c>
      <c r="H204" s="32">
        <v>74</v>
      </c>
      <c r="I204" s="32">
        <v>81</v>
      </c>
      <c r="J204" s="32">
        <v>81</v>
      </c>
      <c r="K204" s="32">
        <v>81</v>
      </c>
      <c r="L204" s="32">
        <v>1.4930000000000001</v>
      </c>
      <c r="M204" s="32">
        <v>1.4930000000000001</v>
      </c>
      <c r="N204" s="32">
        <v>1.4930000000000001</v>
      </c>
      <c r="O204" s="32">
        <v>15</v>
      </c>
      <c r="P204" s="32">
        <v>15</v>
      </c>
      <c r="Q204" s="32">
        <v>15</v>
      </c>
      <c r="R204" s="32">
        <v>-0.2492</v>
      </c>
      <c r="S204" s="32">
        <v>-0.2492</v>
      </c>
      <c r="T204" s="32">
        <v>-0.2492</v>
      </c>
      <c r="U204" s="32" t="s">
        <v>51</v>
      </c>
      <c r="V204" s="32">
        <v>44.1</v>
      </c>
      <c r="W204" s="32">
        <v>4.5187843755253608E-6</v>
      </c>
      <c r="X204" s="32">
        <v>0.152</v>
      </c>
      <c r="Y204" s="32">
        <v>4.16</v>
      </c>
      <c r="Z204" s="32">
        <v>4.3</v>
      </c>
      <c r="AA204" s="36">
        <v>5.8600000000000003E-13</v>
      </c>
      <c r="AB204" s="33"/>
      <c r="AC204" s="35">
        <f>AA204*10000*(AB204)*10000000000</f>
        <v>0</v>
      </c>
    </row>
    <row r="205" spans="1:41" x14ac:dyDescent="0.25">
      <c r="A205" s="31" t="s">
        <v>74</v>
      </c>
      <c r="B205" s="32">
        <v>3.58</v>
      </c>
      <c r="C205" s="32">
        <v>4.2</v>
      </c>
      <c r="D205" s="32">
        <f t="shared" si="19"/>
        <v>1.1731843575418994</v>
      </c>
      <c r="E205" s="32"/>
      <c r="F205" s="32">
        <v>2.0489999999999999</v>
      </c>
      <c r="G205" s="32">
        <v>51630.559999999998</v>
      </c>
      <c r="H205" s="32">
        <v>74</v>
      </c>
      <c r="I205" s="32">
        <v>81</v>
      </c>
      <c r="J205" s="32">
        <v>81</v>
      </c>
      <c r="K205" s="32">
        <v>81</v>
      </c>
      <c r="L205" s="32">
        <v>1.4930000000000001</v>
      </c>
      <c r="M205" s="32">
        <v>1.4930000000000001</v>
      </c>
      <c r="N205" s="32">
        <v>1.4930000000000001</v>
      </c>
      <c r="O205" s="32">
        <v>15</v>
      </c>
      <c r="P205" s="32">
        <v>15</v>
      </c>
      <c r="Q205" s="32">
        <v>15</v>
      </c>
      <c r="R205" s="32">
        <v>-0.2492</v>
      </c>
      <c r="S205" s="32">
        <v>-0.2492</v>
      </c>
      <c r="T205" s="32">
        <v>-0.2492</v>
      </c>
      <c r="U205" s="32" t="s">
        <v>52</v>
      </c>
      <c r="V205" s="32">
        <v>58.12</v>
      </c>
      <c r="W205" s="32">
        <v>2.9135357642312415E-6</v>
      </c>
      <c r="X205" s="32">
        <v>0.2</v>
      </c>
      <c r="Y205" s="32">
        <v>4.5199999999999996</v>
      </c>
      <c r="Z205" s="32">
        <v>4.5</v>
      </c>
      <c r="AA205" s="33">
        <v>5.4000000000000002E-13</v>
      </c>
      <c r="AB205" s="33"/>
      <c r="AC205" s="35">
        <f>AA205*10000*(AB205)*10000000000</f>
        <v>0</v>
      </c>
    </row>
    <row r="206" spans="1:41" x14ac:dyDescent="0.25">
      <c r="A206" s="31" t="s">
        <v>74</v>
      </c>
      <c r="B206" s="32">
        <v>3.58</v>
      </c>
      <c r="C206" s="32">
        <v>4.96</v>
      </c>
      <c r="D206" s="32">
        <f t="shared" ref="D206:D229" si="21">C206/B206</f>
        <v>1.3854748603351954</v>
      </c>
      <c r="E206" s="32"/>
      <c r="F206" s="32">
        <v>2.0489999999999999</v>
      </c>
      <c r="G206" s="32">
        <v>51630.559999999998</v>
      </c>
      <c r="H206" s="32">
        <v>74</v>
      </c>
      <c r="I206" s="32">
        <v>81</v>
      </c>
      <c r="J206" s="32">
        <v>81</v>
      </c>
      <c r="K206" s="32">
        <v>81</v>
      </c>
      <c r="L206" s="32">
        <v>1.4930000000000001</v>
      </c>
      <c r="M206" s="32">
        <v>1.4930000000000001</v>
      </c>
      <c r="N206" s="32">
        <v>1.4930000000000001</v>
      </c>
      <c r="O206" s="32">
        <v>15</v>
      </c>
      <c r="P206" s="32">
        <v>15</v>
      </c>
      <c r="Q206" s="32">
        <v>15</v>
      </c>
      <c r="R206" s="32">
        <v>-0.2492</v>
      </c>
      <c r="S206" s="32">
        <v>-0.2492</v>
      </c>
      <c r="T206" s="32">
        <v>-0.2492</v>
      </c>
      <c r="U206" s="78" t="s">
        <v>75</v>
      </c>
      <c r="V206" s="32">
        <v>58.12</v>
      </c>
      <c r="W206" s="32">
        <v>3.1459786150702568E-6</v>
      </c>
      <c r="X206" s="32">
        <v>0.183</v>
      </c>
      <c r="Y206" s="32">
        <v>4.8</v>
      </c>
      <c r="Z206" s="32">
        <v>4.42</v>
      </c>
      <c r="AA206" s="33">
        <v>6.5000000000000001E-18</v>
      </c>
      <c r="AB206" s="33"/>
      <c r="AC206" s="35">
        <f t="shared" ref="AC206:AC212" si="22">AA206*10000*(AB206)*10000000000</f>
        <v>0</v>
      </c>
    </row>
    <row r="207" spans="1:41" x14ac:dyDescent="0.25">
      <c r="A207" s="26" t="s">
        <v>76</v>
      </c>
      <c r="B207" s="27">
        <v>3.7126999999999999</v>
      </c>
      <c r="C207" s="27"/>
      <c r="D207" s="27">
        <f t="shared" si="21"/>
        <v>0</v>
      </c>
      <c r="E207" s="27">
        <v>1.99</v>
      </c>
      <c r="F207" s="27">
        <v>2.048</v>
      </c>
      <c r="G207" s="27">
        <v>52802</v>
      </c>
      <c r="H207" s="27">
        <v>74</v>
      </c>
      <c r="I207" s="27">
        <v>81</v>
      </c>
      <c r="J207" s="27">
        <v>81</v>
      </c>
      <c r="K207" s="27">
        <v>81</v>
      </c>
      <c r="L207" s="27">
        <v>1.0900000000000001</v>
      </c>
      <c r="M207" s="27">
        <v>1.0900000000000001</v>
      </c>
      <c r="N207" s="27">
        <v>1.0900000000000001</v>
      </c>
      <c r="O207" s="27">
        <v>1</v>
      </c>
      <c r="P207" s="27">
        <v>1</v>
      </c>
      <c r="Q207" s="27">
        <v>1</v>
      </c>
      <c r="R207" s="27">
        <v>-8.9999999999999993E-3</v>
      </c>
      <c r="S207" s="27">
        <v>-8.9999999999999993E-3</v>
      </c>
      <c r="T207" s="27">
        <v>-8.9999999999999993E-3</v>
      </c>
      <c r="U207" s="27" t="s">
        <v>42</v>
      </c>
      <c r="V207" s="27">
        <v>4.0019999999999998</v>
      </c>
      <c r="W207" s="85">
        <v>1.213598928416634E-4</v>
      </c>
      <c r="X207" s="27">
        <v>-0.39</v>
      </c>
      <c r="Y207" s="27">
        <v>2.66</v>
      </c>
      <c r="Z207" s="27">
        <v>2.6</v>
      </c>
      <c r="AA207" s="28"/>
      <c r="AB207" s="28"/>
      <c r="AC207" s="29">
        <f t="shared" si="22"/>
        <v>0</v>
      </c>
    </row>
    <row r="208" spans="1:41" x14ac:dyDescent="0.25">
      <c r="A208" s="26" t="s">
        <v>76</v>
      </c>
      <c r="B208" s="27">
        <v>3.7126999999999999</v>
      </c>
      <c r="C208" s="27"/>
      <c r="D208" s="27">
        <f t="shared" si="21"/>
        <v>0</v>
      </c>
      <c r="E208" s="27">
        <v>1.99</v>
      </c>
      <c r="F208" s="27">
        <v>2.048</v>
      </c>
      <c r="G208" s="27">
        <v>52802</v>
      </c>
      <c r="H208" s="27">
        <v>74</v>
      </c>
      <c r="I208" s="27">
        <v>81</v>
      </c>
      <c r="J208" s="27">
        <v>81</v>
      </c>
      <c r="K208" s="27">
        <v>81</v>
      </c>
      <c r="L208" s="27">
        <v>1.0900000000000001</v>
      </c>
      <c r="M208" s="27">
        <v>1.0900000000000001</v>
      </c>
      <c r="N208" s="27">
        <v>1.0900000000000001</v>
      </c>
      <c r="O208" s="27">
        <v>1</v>
      </c>
      <c r="P208" s="27">
        <v>1</v>
      </c>
      <c r="Q208" s="27">
        <v>1</v>
      </c>
      <c r="R208" s="27">
        <v>-8.9999999999999993E-3</v>
      </c>
      <c r="S208" s="27">
        <v>-8.9999999999999993E-3</v>
      </c>
      <c r="T208" s="27">
        <v>-8.9999999999999993E-3</v>
      </c>
      <c r="U208" s="27" t="s">
        <v>43</v>
      </c>
      <c r="V208" s="27">
        <v>2.0099999999999998</v>
      </c>
      <c r="W208" s="85">
        <v>1.0828692705685033E-4</v>
      </c>
      <c r="X208" s="27">
        <v>-0.217</v>
      </c>
      <c r="Y208" s="27">
        <v>3.13</v>
      </c>
      <c r="Z208" s="27">
        <v>2.89</v>
      </c>
      <c r="AA208" s="28"/>
      <c r="AB208" s="28"/>
      <c r="AC208" s="29">
        <f t="shared" si="22"/>
        <v>0</v>
      </c>
    </row>
    <row r="209" spans="1:37" x14ac:dyDescent="0.25">
      <c r="A209" s="26" t="s">
        <v>76</v>
      </c>
      <c r="B209" s="27">
        <v>3.7126999999999999</v>
      </c>
      <c r="C209" s="27">
        <v>3.81</v>
      </c>
      <c r="D209" s="27">
        <f t="shared" si="21"/>
        <v>1.0262073423653946</v>
      </c>
      <c r="E209" s="27">
        <v>1.99</v>
      </c>
      <c r="F209" s="27">
        <v>2.048</v>
      </c>
      <c r="G209" s="27">
        <v>52802</v>
      </c>
      <c r="H209" s="27">
        <v>74</v>
      </c>
      <c r="I209" s="27">
        <v>81</v>
      </c>
      <c r="J209" s="27">
        <v>81</v>
      </c>
      <c r="K209" s="27">
        <v>81</v>
      </c>
      <c r="L209" s="27">
        <v>1.0900000000000001</v>
      </c>
      <c r="M209" s="27">
        <v>1.0900000000000001</v>
      </c>
      <c r="N209" s="27">
        <v>1.0900000000000001</v>
      </c>
      <c r="O209" s="27">
        <v>1</v>
      </c>
      <c r="P209" s="27">
        <v>1</v>
      </c>
      <c r="Q209" s="27">
        <v>1</v>
      </c>
      <c r="R209" s="27">
        <v>-8.9999999999999993E-3</v>
      </c>
      <c r="S209" s="27">
        <v>-8.9999999999999993E-3</v>
      </c>
      <c r="T209" s="27">
        <v>-8.9999999999999993E-3</v>
      </c>
      <c r="U209" s="27" t="s">
        <v>44</v>
      </c>
      <c r="V209" s="27">
        <v>31.998999999999999</v>
      </c>
      <c r="W209" s="85">
        <v>1.5402755908922099E-5</v>
      </c>
      <c r="X209" s="27">
        <v>2.1999999999999999E-2</v>
      </c>
      <c r="Y209" s="27">
        <v>2.94</v>
      </c>
      <c r="Z209" s="27">
        <v>3.46</v>
      </c>
      <c r="AA209" s="28">
        <v>4.2999999999999996E-9</v>
      </c>
      <c r="AB209" s="28"/>
      <c r="AC209" s="29">
        <f t="shared" si="22"/>
        <v>0</v>
      </c>
    </row>
    <row r="210" spans="1:37" x14ac:dyDescent="0.25">
      <c r="A210" s="26" t="s">
        <v>76</v>
      </c>
      <c r="B210" s="27">
        <v>3.7126999999999999</v>
      </c>
      <c r="C210" s="27">
        <v>3.8</v>
      </c>
      <c r="D210" s="27">
        <f t="shared" si="21"/>
        <v>1.0235138847738843</v>
      </c>
      <c r="E210" s="27">
        <v>1.99</v>
      </c>
      <c r="F210" s="27">
        <v>2.048</v>
      </c>
      <c r="G210" s="27">
        <v>52802</v>
      </c>
      <c r="H210" s="27">
        <v>74</v>
      </c>
      <c r="I210" s="27">
        <v>81</v>
      </c>
      <c r="J210" s="27">
        <v>81</v>
      </c>
      <c r="K210" s="27">
        <v>81</v>
      </c>
      <c r="L210" s="27">
        <v>1.0900000000000001</v>
      </c>
      <c r="M210" s="27">
        <v>1.0900000000000001</v>
      </c>
      <c r="N210" s="27">
        <v>1.0900000000000001</v>
      </c>
      <c r="O210" s="27">
        <v>1</v>
      </c>
      <c r="P210" s="27">
        <v>1</v>
      </c>
      <c r="Q210" s="27">
        <v>1</v>
      </c>
      <c r="R210" s="27">
        <v>-8.9999999999999993E-3</v>
      </c>
      <c r="S210" s="27">
        <v>-8.9999999999999993E-3</v>
      </c>
      <c r="T210" s="27">
        <v>-8.9999999999999993E-3</v>
      </c>
      <c r="U210" s="27" t="s">
        <v>45</v>
      </c>
      <c r="V210" s="27">
        <v>44.01</v>
      </c>
      <c r="W210" s="85">
        <v>8.9625087063364713E-6</v>
      </c>
      <c r="X210" s="27">
        <v>0.22500000000000001</v>
      </c>
      <c r="Y210" s="27">
        <v>3.24</v>
      </c>
      <c r="Z210" s="27">
        <v>3.3</v>
      </c>
      <c r="AA210" s="28">
        <v>1.5E-9</v>
      </c>
      <c r="AB210" s="28"/>
      <c r="AC210" s="29">
        <f t="shared" si="22"/>
        <v>0</v>
      </c>
    </row>
    <row r="211" spans="1:37" ht="21" x14ac:dyDescent="0.25">
      <c r="A211" s="26" t="s">
        <v>76</v>
      </c>
      <c r="B211" s="27">
        <v>3.7126999999999999</v>
      </c>
      <c r="C211" s="27">
        <v>3.86</v>
      </c>
      <c r="D211" s="27">
        <f t="shared" si="21"/>
        <v>1.0396746303229456</v>
      </c>
      <c r="E211" s="27">
        <v>1.99</v>
      </c>
      <c r="F211" s="27">
        <v>2.048</v>
      </c>
      <c r="G211" s="27">
        <v>52802</v>
      </c>
      <c r="H211" s="27">
        <v>74</v>
      </c>
      <c r="I211" s="27">
        <v>81</v>
      </c>
      <c r="J211" s="27">
        <v>81</v>
      </c>
      <c r="K211" s="27">
        <v>81</v>
      </c>
      <c r="L211" s="27">
        <v>1.0900000000000001</v>
      </c>
      <c r="M211" s="27">
        <v>1.0900000000000001</v>
      </c>
      <c r="N211" s="27">
        <v>1.0900000000000001</v>
      </c>
      <c r="O211" s="27">
        <v>1</v>
      </c>
      <c r="P211" s="27">
        <v>1</v>
      </c>
      <c r="Q211" s="27">
        <v>1</v>
      </c>
      <c r="R211" s="27">
        <v>-8.9999999999999993E-3</v>
      </c>
      <c r="S211" s="27">
        <v>-8.9999999999999993E-3</v>
      </c>
      <c r="T211" s="27">
        <v>-8.9999999999999993E-3</v>
      </c>
      <c r="U211" s="27" t="s">
        <v>46</v>
      </c>
      <c r="V211" s="27">
        <v>28</v>
      </c>
      <c r="W211" s="85">
        <v>1.4859953853764374E-5</v>
      </c>
      <c r="X211" s="27">
        <v>3.6999999999999998E-2</v>
      </c>
      <c r="Y211" s="27">
        <v>3.13</v>
      </c>
      <c r="Z211" s="27">
        <v>3.64</v>
      </c>
      <c r="AA211" s="37">
        <v>1.3999999999999999E-9</v>
      </c>
      <c r="AB211" s="28"/>
      <c r="AC211" s="29">
        <f t="shared" si="22"/>
        <v>0</v>
      </c>
    </row>
    <row r="212" spans="1:37" ht="21" x14ac:dyDescent="0.25">
      <c r="A212" s="26" t="s">
        <v>76</v>
      </c>
      <c r="B212" s="27">
        <v>3.7126999999999999</v>
      </c>
      <c r="C212" s="27">
        <v>3.92</v>
      </c>
      <c r="D212" s="27">
        <f t="shared" si="21"/>
        <v>1.0558353758720069</v>
      </c>
      <c r="E212" s="27">
        <v>1.99</v>
      </c>
      <c r="F212" s="27">
        <v>2.048</v>
      </c>
      <c r="G212" s="27">
        <v>52802</v>
      </c>
      <c r="H212" s="27">
        <v>74</v>
      </c>
      <c r="I212" s="27">
        <v>81</v>
      </c>
      <c r="J212" s="27">
        <v>81</v>
      </c>
      <c r="K212" s="27">
        <v>81</v>
      </c>
      <c r="L212" s="27">
        <v>1.0900000000000001</v>
      </c>
      <c r="M212" s="27">
        <v>1.0900000000000001</v>
      </c>
      <c r="N212" s="27">
        <v>1.0900000000000001</v>
      </c>
      <c r="O212" s="27">
        <v>1</v>
      </c>
      <c r="P212" s="27">
        <v>1</v>
      </c>
      <c r="Q212" s="27">
        <v>1</v>
      </c>
      <c r="R212" s="27">
        <v>-8.9999999999999993E-3</v>
      </c>
      <c r="S212" s="27">
        <v>-8.9999999999999993E-3</v>
      </c>
      <c r="T212" s="27">
        <v>-8.9999999999999993E-3</v>
      </c>
      <c r="U212" s="27" t="s">
        <v>47</v>
      </c>
      <c r="V212" s="27">
        <v>16.04</v>
      </c>
      <c r="W212" s="85">
        <v>1.6328551327402565E-5</v>
      </c>
      <c r="X212" s="27">
        <v>1.0999999999999999E-2</v>
      </c>
      <c r="Y212" s="27">
        <v>3.25</v>
      </c>
      <c r="Z212" s="27">
        <v>3.8</v>
      </c>
      <c r="AA212" s="37">
        <v>7.79E-10</v>
      </c>
      <c r="AB212" s="28"/>
      <c r="AC212" s="29">
        <f t="shared" si="22"/>
        <v>0</v>
      </c>
      <c r="AD212">
        <f>AA208/AA213</f>
        <v>0</v>
      </c>
      <c r="AE212">
        <f>AA209/AA213</f>
        <v>17.338709677419352</v>
      </c>
      <c r="AF212">
        <f>AA211/AA213</f>
        <v>5.6451612903225801</v>
      </c>
      <c r="AG212">
        <f>AA211/AA212</f>
        <v>1.7971758664955069</v>
      </c>
      <c r="AH212">
        <f>AA210/AA212</f>
        <v>1.9255455712451861</v>
      </c>
      <c r="AI212" s="44">
        <f>AA214/AA215</f>
        <v>2.1063829787234041</v>
      </c>
      <c r="AJ212" s="44">
        <f>AA216/AA217</f>
        <v>0.23333333333333334</v>
      </c>
      <c r="AK212" s="44">
        <f>AA219/AA218</f>
        <v>0</v>
      </c>
    </row>
    <row r="213" spans="1:37" ht="21" x14ac:dyDescent="0.25">
      <c r="A213" s="26" t="s">
        <v>76</v>
      </c>
      <c r="B213" s="27">
        <v>3.7126999999999999</v>
      </c>
      <c r="C213" s="27">
        <v>3.94</v>
      </c>
      <c r="D213" s="27">
        <f t="shared" si="21"/>
        <v>1.0612222910550273</v>
      </c>
      <c r="E213" s="27">
        <v>1.99</v>
      </c>
      <c r="F213" s="27">
        <v>2.048</v>
      </c>
      <c r="G213" s="27">
        <v>52802</v>
      </c>
      <c r="H213" s="27">
        <v>74</v>
      </c>
      <c r="I213" s="27">
        <v>81</v>
      </c>
      <c r="J213" s="27">
        <v>81</v>
      </c>
      <c r="K213" s="27">
        <v>81</v>
      </c>
      <c r="L213" s="27">
        <v>1.0900000000000001</v>
      </c>
      <c r="M213" s="27">
        <v>1.0900000000000001</v>
      </c>
      <c r="N213" s="27">
        <v>1.0900000000000001</v>
      </c>
      <c r="O213" s="27">
        <v>1</v>
      </c>
      <c r="P213" s="27">
        <v>1</v>
      </c>
      <c r="Q213" s="27">
        <v>1</v>
      </c>
      <c r="R213" s="27">
        <v>-8.9999999999999993E-3</v>
      </c>
      <c r="S213" s="27">
        <v>-8.9999999999999993E-3</v>
      </c>
      <c r="T213" s="27">
        <v>-8.9999999999999993E-3</v>
      </c>
      <c r="U213" s="27" t="s">
        <v>48</v>
      </c>
      <c r="V213" s="27">
        <v>28.05</v>
      </c>
      <c r="W213" s="27">
        <v>8.597859657763983E-6</v>
      </c>
      <c r="X213" s="27">
        <v>8.6999999999999994E-2</v>
      </c>
      <c r="Y213" s="27">
        <v>3.59</v>
      </c>
      <c r="Z213" s="27">
        <v>3.9</v>
      </c>
      <c r="AA213" s="37">
        <v>2.4800000000000002E-10</v>
      </c>
      <c r="AB213" s="28"/>
      <c r="AC213" s="30">
        <f>AA213*10000*(AB213)*10000000000</f>
        <v>0</v>
      </c>
    </row>
    <row r="214" spans="1:37" ht="21" x14ac:dyDescent="0.25">
      <c r="A214" s="26" t="s">
        <v>76</v>
      </c>
      <c r="B214" s="27">
        <v>3.7126999999999999</v>
      </c>
      <c r="C214" s="27">
        <v>3.95</v>
      </c>
      <c r="D214" s="27">
        <f t="shared" si="21"/>
        <v>1.0639157486465376</v>
      </c>
      <c r="E214" s="27">
        <v>1.99</v>
      </c>
      <c r="F214" s="27">
        <v>2.048</v>
      </c>
      <c r="G214" s="27">
        <v>52802</v>
      </c>
      <c r="H214" s="27">
        <v>74</v>
      </c>
      <c r="I214" s="27">
        <v>81</v>
      </c>
      <c r="J214" s="27">
        <v>81</v>
      </c>
      <c r="K214" s="27">
        <v>81</v>
      </c>
      <c r="L214" s="27">
        <v>1.0900000000000001</v>
      </c>
      <c r="M214" s="27">
        <v>1.0900000000000001</v>
      </c>
      <c r="N214" s="27">
        <v>1.0900000000000001</v>
      </c>
      <c r="O214" s="27">
        <v>1</v>
      </c>
      <c r="P214" s="27">
        <v>1</v>
      </c>
      <c r="Q214" s="27">
        <v>1</v>
      </c>
      <c r="R214" s="27">
        <v>-8.9999999999999993E-3</v>
      </c>
      <c r="S214" s="27">
        <v>-8.9999999999999993E-3</v>
      </c>
      <c r="T214" s="27">
        <v>-8.9999999999999993E-3</v>
      </c>
      <c r="U214" s="27" t="s">
        <v>49</v>
      </c>
      <c r="V214" s="27">
        <v>30.07</v>
      </c>
      <c r="W214" s="27">
        <v>7.4674534117532306E-6</v>
      </c>
      <c r="X214" s="27">
        <v>9.9000000000000005E-2</v>
      </c>
      <c r="Y214" s="27">
        <v>3.72</v>
      </c>
      <c r="Z214" s="27">
        <v>4</v>
      </c>
      <c r="AA214" s="37">
        <v>9.8999999999999994E-11</v>
      </c>
      <c r="AB214" s="28"/>
      <c r="AC214" s="30">
        <f>AA214*10000*(AB214)*10000000000</f>
        <v>0</v>
      </c>
    </row>
    <row r="215" spans="1:37" ht="21" x14ac:dyDescent="0.25">
      <c r="A215" s="26" t="s">
        <v>76</v>
      </c>
      <c r="B215" s="27">
        <v>3.7126999999999999</v>
      </c>
      <c r="C215" s="27">
        <v>4.0199999999999996</v>
      </c>
      <c r="D215" s="27">
        <f t="shared" si="21"/>
        <v>1.082769951787109</v>
      </c>
      <c r="E215" s="27">
        <v>1.99</v>
      </c>
      <c r="F215" s="27">
        <v>2.048</v>
      </c>
      <c r="G215" s="27">
        <v>52802</v>
      </c>
      <c r="H215" s="27">
        <v>74</v>
      </c>
      <c r="I215" s="27">
        <v>81</v>
      </c>
      <c r="J215" s="27">
        <v>81</v>
      </c>
      <c r="K215" s="27">
        <v>81</v>
      </c>
      <c r="L215" s="27">
        <v>1.0900000000000001</v>
      </c>
      <c r="M215" s="27">
        <v>1.0900000000000001</v>
      </c>
      <c r="N215" s="27">
        <v>1.0900000000000001</v>
      </c>
      <c r="O215" s="27">
        <v>1</v>
      </c>
      <c r="P215" s="27">
        <v>1</v>
      </c>
      <c r="Q215" s="27">
        <v>1</v>
      </c>
      <c r="R215" s="27">
        <v>-8.9999999999999993E-3</v>
      </c>
      <c r="S215" s="27">
        <v>-8.9999999999999993E-3</v>
      </c>
      <c r="T215" s="27">
        <v>-8.9999999999999993E-3</v>
      </c>
      <c r="U215" s="27" t="s">
        <v>50</v>
      </c>
      <c r="V215" s="27">
        <v>42.08</v>
      </c>
      <c r="W215" s="27">
        <v>4.9578486170417476E-6</v>
      </c>
      <c r="X215" s="27">
        <v>0.14199999999999999</v>
      </c>
      <c r="Y215" s="27">
        <v>4.03</v>
      </c>
      <c r="Z215" s="27">
        <v>4.5</v>
      </c>
      <c r="AA215" s="37">
        <v>4.6999999999999999E-11</v>
      </c>
      <c r="AB215" s="28"/>
      <c r="AC215" s="30">
        <f t="shared" ref="AC215:AC225" si="23">AA215*10000*(AB215)*10000000000</f>
        <v>0</v>
      </c>
    </row>
    <row r="216" spans="1:37" ht="21" x14ac:dyDescent="0.25">
      <c r="A216" s="26" t="s">
        <v>76</v>
      </c>
      <c r="B216" s="27">
        <v>3.7126999999999999</v>
      </c>
      <c r="C216" s="27">
        <v>4.0999999999999996</v>
      </c>
      <c r="D216" s="27">
        <f t="shared" si="21"/>
        <v>1.1043176125191909</v>
      </c>
      <c r="E216" s="27">
        <v>1.99</v>
      </c>
      <c r="F216" s="27">
        <v>2.048</v>
      </c>
      <c r="G216" s="27">
        <v>52802</v>
      </c>
      <c r="H216" s="27">
        <v>74</v>
      </c>
      <c r="I216" s="27">
        <v>81</v>
      </c>
      <c r="J216" s="27">
        <v>81</v>
      </c>
      <c r="K216" s="27">
        <v>81</v>
      </c>
      <c r="L216" s="27">
        <v>1.0900000000000001</v>
      </c>
      <c r="M216" s="27">
        <v>1.0900000000000001</v>
      </c>
      <c r="N216" s="27">
        <v>1.0900000000000001</v>
      </c>
      <c r="O216" s="27">
        <v>1</v>
      </c>
      <c r="P216" s="27">
        <v>1</v>
      </c>
      <c r="Q216" s="27">
        <v>1</v>
      </c>
      <c r="R216" s="27">
        <v>-8.9999999999999993E-3</v>
      </c>
      <c r="S216" s="27">
        <v>-8.9999999999999993E-3</v>
      </c>
      <c r="T216" s="27">
        <v>-8.9999999999999993E-3</v>
      </c>
      <c r="U216" s="27" t="s">
        <v>51</v>
      </c>
      <c r="V216" s="27">
        <v>44.1</v>
      </c>
      <c r="W216" s="27">
        <v>4.5187843755253608E-6</v>
      </c>
      <c r="X216" s="27">
        <v>0.152</v>
      </c>
      <c r="Y216" s="27">
        <v>4.16</v>
      </c>
      <c r="Z216" s="27">
        <v>4.3</v>
      </c>
      <c r="AA216" s="37">
        <v>1.4000000000000001E-12</v>
      </c>
      <c r="AB216" s="28"/>
      <c r="AC216" s="30">
        <f t="shared" si="23"/>
        <v>0</v>
      </c>
    </row>
    <row r="217" spans="1:37" x14ac:dyDescent="0.25">
      <c r="A217" s="26" t="s">
        <v>76</v>
      </c>
      <c r="B217" s="27">
        <v>3.7126999999999999</v>
      </c>
      <c r="C217" s="27">
        <v>4.1100000000000003</v>
      </c>
      <c r="D217" s="27">
        <f t="shared" si="21"/>
        <v>1.1070110701107012</v>
      </c>
      <c r="E217" s="27">
        <v>1.99</v>
      </c>
      <c r="F217" s="27">
        <v>2.048</v>
      </c>
      <c r="G217" s="27">
        <v>52802</v>
      </c>
      <c r="H217" s="27">
        <v>74</v>
      </c>
      <c r="I217" s="27">
        <v>81</v>
      </c>
      <c r="J217" s="27">
        <v>81</v>
      </c>
      <c r="K217" s="27">
        <v>81</v>
      </c>
      <c r="L217" s="27">
        <v>1.0900000000000001</v>
      </c>
      <c r="M217" s="27">
        <v>1.0900000000000001</v>
      </c>
      <c r="N217" s="27">
        <v>1.0900000000000001</v>
      </c>
      <c r="O217" s="27">
        <v>1</v>
      </c>
      <c r="P217" s="27">
        <v>1</v>
      </c>
      <c r="Q217" s="27">
        <v>1</v>
      </c>
      <c r="R217" s="27">
        <v>-8.9999999999999993E-3</v>
      </c>
      <c r="S217" s="27">
        <v>-8.9999999999999993E-3</v>
      </c>
      <c r="T217" s="27">
        <v>-8.9999999999999993E-3</v>
      </c>
      <c r="U217" s="27" t="s">
        <v>52</v>
      </c>
      <c r="V217" s="27">
        <v>58.12</v>
      </c>
      <c r="W217" s="27">
        <v>2.9135357642312415E-6</v>
      </c>
      <c r="X217" s="27">
        <v>0.2</v>
      </c>
      <c r="Y217" s="27">
        <v>4.5199999999999996</v>
      </c>
      <c r="Z217" s="27">
        <v>4.5</v>
      </c>
      <c r="AA217" s="28">
        <v>6.0000000000000003E-12</v>
      </c>
      <c r="AB217" s="28"/>
      <c r="AC217" s="30">
        <f t="shared" si="23"/>
        <v>0</v>
      </c>
    </row>
    <row r="218" spans="1:37" x14ac:dyDescent="0.25">
      <c r="A218" s="26" t="s">
        <v>76</v>
      </c>
      <c r="B218" s="27">
        <v>3.7126999999999999</v>
      </c>
      <c r="C218" s="27">
        <v>4.57</v>
      </c>
      <c r="D218" s="27">
        <f t="shared" si="21"/>
        <v>1.2309101193201715</v>
      </c>
      <c r="E218" s="27">
        <v>1.99</v>
      </c>
      <c r="F218" s="27">
        <v>2.048</v>
      </c>
      <c r="G218" s="27">
        <v>52802</v>
      </c>
      <c r="H218" s="27">
        <v>74</v>
      </c>
      <c r="I218" s="27">
        <v>81</v>
      </c>
      <c r="J218" s="27">
        <v>81</v>
      </c>
      <c r="K218" s="27">
        <v>81</v>
      </c>
      <c r="L218" s="27">
        <v>1.0900000000000001</v>
      </c>
      <c r="M218" s="27">
        <v>1.0900000000000001</v>
      </c>
      <c r="N218" s="27">
        <v>1.0900000000000001</v>
      </c>
      <c r="O218" s="27">
        <v>1</v>
      </c>
      <c r="P218" s="27">
        <v>1</v>
      </c>
      <c r="Q218" s="27">
        <v>1</v>
      </c>
      <c r="R218" s="27">
        <v>-8.9999999999999993E-3</v>
      </c>
      <c r="S218" s="27">
        <v>-8.9999999999999993E-3</v>
      </c>
      <c r="T218" s="27">
        <v>-8.9999999999999993E-3</v>
      </c>
      <c r="U218" s="27" t="s">
        <v>58</v>
      </c>
      <c r="V218" s="27">
        <v>58.12</v>
      </c>
      <c r="W218" s="85">
        <v>3.1E-6</v>
      </c>
      <c r="X218" s="27">
        <v>0.183</v>
      </c>
      <c r="Y218" s="27">
        <v>4.8</v>
      </c>
      <c r="Z218" s="27">
        <v>4.42</v>
      </c>
      <c r="AA218" s="28">
        <v>2.31E-20</v>
      </c>
      <c r="AB218" s="28"/>
      <c r="AC218" s="30">
        <f t="shared" si="23"/>
        <v>0</v>
      </c>
    </row>
    <row r="219" spans="1:37" x14ac:dyDescent="0.25">
      <c r="A219" s="31" t="s">
        <v>77</v>
      </c>
      <c r="B219" s="32">
        <v>3.76</v>
      </c>
      <c r="C219" s="32"/>
      <c r="D219" s="32">
        <f t="shared" si="21"/>
        <v>0</v>
      </c>
      <c r="E219" s="32"/>
      <c r="F219" s="32">
        <v>2.0459999999999998</v>
      </c>
      <c r="G219" s="32">
        <v>58324.959999999999</v>
      </c>
      <c r="H219" s="32">
        <v>72</v>
      </c>
      <c r="I219" s="32">
        <v>81</v>
      </c>
      <c r="J219" s="32">
        <v>81</v>
      </c>
      <c r="K219" s="32">
        <v>81</v>
      </c>
      <c r="L219" s="32">
        <v>1.4930000000000001</v>
      </c>
      <c r="M219" s="32">
        <v>1.4930000000000001</v>
      </c>
      <c r="N219" s="32">
        <v>1.4930000000000001</v>
      </c>
      <c r="O219" s="32">
        <v>15</v>
      </c>
      <c r="P219" s="32">
        <v>15</v>
      </c>
      <c r="Q219" s="32">
        <v>15</v>
      </c>
      <c r="R219" s="32">
        <v>-0.24179999999999999</v>
      </c>
      <c r="S219" s="32">
        <v>-0.24179999999999999</v>
      </c>
      <c r="T219" s="32">
        <v>-0.24179999999999999</v>
      </c>
      <c r="U219" s="32" t="s">
        <v>42</v>
      </c>
      <c r="V219" s="32">
        <v>4.0019999999999998</v>
      </c>
      <c r="W219" s="86">
        <v>1.213598928416634E-4</v>
      </c>
      <c r="X219" s="32">
        <v>-0.39</v>
      </c>
      <c r="Y219" s="32">
        <v>2.66</v>
      </c>
      <c r="Z219" s="32">
        <v>2.6</v>
      </c>
      <c r="AA219" s="33"/>
      <c r="AB219" s="33"/>
      <c r="AC219" s="34">
        <f t="shared" si="23"/>
        <v>0</v>
      </c>
    </row>
    <row r="220" spans="1:37" x14ac:dyDescent="0.25">
      <c r="A220" s="31" t="s">
        <v>77</v>
      </c>
      <c r="B220" s="32">
        <v>3.76</v>
      </c>
      <c r="C220" s="32"/>
      <c r="D220" s="32">
        <f t="shared" si="21"/>
        <v>0</v>
      </c>
      <c r="E220" s="32"/>
      <c r="F220" s="32">
        <v>2.0459999999999998</v>
      </c>
      <c r="G220" s="32">
        <v>58324.959999999999</v>
      </c>
      <c r="H220" s="32">
        <v>72</v>
      </c>
      <c r="I220" s="32">
        <v>81</v>
      </c>
      <c r="J220" s="32">
        <v>81</v>
      </c>
      <c r="K220" s="32">
        <v>81</v>
      </c>
      <c r="L220" s="32">
        <v>1.4930000000000001</v>
      </c>
      <c r="M220" s="32">
        <v>1.4930000000000001</v>
      </c>
      <c r="N220" s="32">
        <v>1.4930000000000001</v>
      </c>
      <c r="O220" s="32">
        <v>15</v>
      </c>
      <c r="P220" s="32">
        <v>15</v>
      </c>
      <c r="Q220" s="32">
        <v>15</v>
      </c>
      <c r="R220" s="32">
        <v>-0.24179999999999999</v>
      </c>
      <c r="S220" s="32">
        <v>-0.24179999999999999</v>
      </c>
      <c r="T220" s="32">
        <v>-0.24179999999999999</v>
      </c>
      <c r="U220" s="32" t="s">
        <v>43</v>
      </c>
      <c r="V220" s="32">
        <v>2.0099999999999998</v>
      </c>
      <c r="W220" s="86">
        <v>1.0828692705685033E-4</v>
      </c>
      <c r="X220" s="32">
        <v>-0.217</v>
      </c>
      <c r="Y220" s="32">
        <v>3.13</v>
      </c>
      <c r="Z220" s="32">
        <v>2.89</v>
      </c>
      <c r="AA220" s="33"/>
      <c r="AB220" s="33"/>
      <c r="AC220" s="34">
        <f t="shared" si="23"/>
        <v>0</v>
      </c>
    </row>
    <row r="221" spans="1:37" x14ac:dyDescent="0.25">
      <c r="A221" s="31" t="s">
        <v>77</v>
      </c>
      <c r="B221" s="32">
        <v>3.76</v>
      </c>
      <c r="C221" s="32"/>
      <c r="D221" s="32">
        <f t="shared" si="21"/>
        <v>0</v>
      </c>
      <c r="E221" s="32"/>
      <c r="F221" s="32">
        <v>2.0459999999999998</v>
      </c>
      <c r="G221" s="32">
        <v>58324.959999999999</v>
      </c>
      <c r="H221" s="32">
        <v>72</v>
      </c>
      <c r="I221" s="32">
        <v>81</v>
      </c>
      <c r="J221" s="32">
        <v>81</v>
      </c>
      <c r="K221" s="32">
        <v>81</v>
      </c>
      <c r="L221" s="32">
        <v>1.4930000000000001</v>
      </c>
      <c r="M221" s="32">
        <v>1.4930000000000001</v>
      </c>
      <c r="N221" s="32">
        <v>1.4930000000000001</v>
      </c>
      <c r="O221" s="32">
        <v>15</v>
      </c>
      <c r="P221" s="32">
        <v>15</v>
      </c>
      <c r="Q221" s="32">
        <v>15</v>
      </c>
      <c r="R221" s="32">
        <v>-0.24179999999999999</v>
      </c>
      <c r="S221" s="32">
        <v>-0.24179999999999999</v>
      </c>
      <c r="T221" s="32">
        <v>-0.24179999999999999</v>
      </c>
      <c r="U221" s="32" t="s">
        <v>44</v>
      </c>
      <c r="V221" s="32">
        <v>31.998999999999999</v>
      </c>
      <c r="W221" s="86">
        <v>1.5402755908922099E-5</v>
      </c>
      <c r="X221" s="32">
        <v>2.1999999999999999E-2</v>
      </c>
      <c r="Y221" s="32">
        <v>2.94</v>
      </c>
      <c r="Z221" s="32">
        <v>3.46</v>
      </c>
      <c r="AA221" s="33"/>
      <c r="AB221" s="33"/>
      <c r="AC221" s="34">
        <f t="shared" si="23"/>
        <v>0</v>
      </c>
    </row>
    <row r="222" spans="1:37" x14ac:dyDescent="0.25">
      <c r="A222" s="31" t="s">
        <v>77</v>
      </c>
      <c r="B222" s="32">
        <v>3.76</v>
      </c>
      <c r="C222" s="32">
        <v>3.8</v>
      </c>
      <c r="D222" s="32">
        <f t="shared" si="21"/>
        <v>1.0106382978723405</v>
      </c>
      <c r="E222" s="32"/>
      <c r="F222" s="32">
        <v>2.0459999999999998</v>
      </c>
      <c r="G222" s="32">
        <v>58324.959999999999</v>
      </c>
      <c r="H222" s="32">
        <v>72</v>
      </c>
      <c r="I222" s="32">
        <v>81</v>
      </c>
      <c r="J222" s="32">
        <v>81</v>
      </c>
      <c r="K222" s="32">
        <v>81</v>
      </c>
      <c r="L222" s="32">
        <v>1.4930000000000001</v>
      </c>
      <c r="M222" s="32">
        <v>1.4930000000000001</v>
      </c>
      <c r="N222" s="32">
        <v>1.4930000000000001</v>
      </c>
      <c r="O222" s="32">
        <v>15</v>
      </c>
      <c r="P222" s="32">
        <v>15</v>
      </c>
      <c r="Q222" s="32">
        <v>15</v>
      </c>
      <c r="R222" s="32">
        <v>-0.24179999999999999</v>
      </c>
      <c r="S222" s="32">
        <v>-0.24179999999999999</v>
      </c>
      <c r="T222" s="32">
        <v>-0.24179999999999999</v>
      </c>
      <c r="U222" s="32" t="s">
        <v>45</v>
      </c>
      <c r="V222" s="32">
        <v>44.01</v>
      </c>
      <c r="W222" s="86">
        <v>8.9625087063364713E-6</v>
      </c>
      <c r="X222" s="32">
        <v>0.22500000000000001</v>
      </c>
      <c r="Y222" s="32">
        <v>3.24</v>
      </c>
      <c r="Z222" s="32">
        <v>3.3</v>
      </c>
      <c r="AA222" s="33">
        <v>1.0000000000000001E-9</v>
      </c>
      <c r="AB222" s="33"/>
      <c r="AC222" s="34">
        <f t="shared" si="23"/>
        <v>0</v>
      </c>
    </row>
    <row r="223" spans="1:37" ht="21" x14ac:dyDescent="0.25">
      <c r="A223" s="31" t="s">
        <v>77</v>
      </c>
      <c r="B223" s="32">
        <v>3.76</v>
      </c>
      <c r="C223" s="32">
        <v>3.82</v>
      </c>
      <c r="D223" s="32">
        <f t="shared" si="21"/>
        <v>1.0159574468085106</v>
      </c>
      <c r="E223" s="32"/>
      <c r="F223" s="32">
        <v>2.0459999999999998</v>
      </c>
      <c r="G223" s="32">
        <v>58324.959999999999</v>
      </c>
      <c r="H223" s="32">
        <v>72</v>
      </c>
      <c r="I223" s="32">
        <v>81</v>
      </c>
      <c r="J223" s="32">
        <v>81</v>
      </c>
      <c r="K223" s="32">
        <v>81</v>
      </c>
      <c r="L223" s="32">
        <v>1.4930000000000001</v>
      </c>
      <c r="M223" s="32">
        <v>1.4930000000000001</v>
      </c>
      <c r="N223" s="32">
        <v>1.4930000000000001</v>
      </c>
      <c r="O223" s="32">
        <v>15</v>
      </c>
      <c r="P223" s="32">
        <v>15</v>
      </c>
      <c r="Q223" s="32">
        <v>15</v>
      </c>
      <c r="R223" s="32">
        <v>-0.24179999999999999</v>
      </c>
      <c r="S223" s="32">
        <v>-0.24179999999999999</v>
      </c>
      <c r="T223" s="32">
        <v>-0.24179999999999999</v>
      </c>
      <c r="U223" s="32" t="s">
        <v>46</v>
      </c>
      <c r="V223" s="32">
        <v>28</v>
      </c>
      <c r="W223" s="86">
        <v>1.4859953853764374E-5</v>
      </c>
      <c r="X223" s="32">
        <v>3.6999999999999998E-2</v>
      </c>
      <c r="Y223" s="32">
        <v>3.13</v>
      </c>
      <c r="Z223" s="32">
        <v>3.64</v>
      </c>
      <c r="AA223" s="36">
        <v>1.1100000000000001E-9</v>
      </c>
      <c r="AB223" s="33"/>
      <c r="AC223" s="34">
        <f t="shared" si="23"/>
        <v>0</v>
      </c>
    </row>
    <row r="224" spans="1:37" ht="21" x14ac:dyDescent="0.25">
      <c r="A224" s="31" t="s">
        <v>77</v>
      </c>
      <c r="B224" s="32">
        <v>3.76</v>
      </c>
      <c r="C224" s="32">
        <v>3.89</v>
      </c>
      <c r="D224" s="32">
        <f t="shared" si="21"/>
        <v>1.0345744680851066</v>
      </c>
      <c r="E224" s="32"/>
      <c r="F224" s="32">
        <v>2.0459999999999998</v>
      </c>
      <c r="G224" s="32">
        <v>58324.959999999999</v>
      </c>
      <c r="H224" s="32">
        <v>72</v>
      </c>
      <c r="I224" s="32">
        <v>81</v>
      </c>
      <c r="J224" s="32">
        <v>81</v>
      </c>
      <c r="K224" s="32">
        <v>81</v>
      </c>
      <c r="L224" s="32">
        <v>1.4930000000000001</v>
      </c>
      <c r="M224" s="32">
        <v>1.4930000000000001</v>
      </c>
      <c r="N224" s="32">
        <v>1.4930000000000001</v>
      </c>
      <c r="O224" s="32">
        <v>15</v>
      </c>
      <c r="P224" s="32">
        <v>15</v>
      </c>
      <c r="Q224" s="32">
        <v>15</v>
      </c>
      <c r="R224" s="32">
        <v>-0.24179999999999999</v>
      </c>
      <c r="S224" s="32">
        <v>-0.24179999999999999</v>
      </c>
      <c r="T224" s="32">
        <v>-0.24179999999999999</v>
      </c>
      <c r="U224" s="32" t="s">
        <v>47</v>
      </c>
      <c r="V224" s="32">
        <v>16.04</v>
      </c>
      <c r="W224" s="86">
        <v>1.6328551327402565E-5</v>
      </c>
      <c r="X224" s="32">
        <v>1.0999999999999999E-2</v>
      </c>
      <c r="Y224" s="32">
        <v>3.25</v>
      </c>
      <c r="Z224" s="32">
        <v>3.8</v>
      </c>
      <c r="AA224" s="36">
        <v>1.0000000000000001E-9</v>
      </c>
      <c r="AB224" s="33"/>
      <c r="AC224" s="34">
        <f t="shared" si="23"/>
        <v>0</v>
      </c>
      <c r="AD224">
        <f>AA219/AA224</f>
        <v>0</v>
      </c>
      <c r="AE224">
        <f>AA220/AA224</f>
        <v>0</v>
      </c>
      <c r="AF224">
        <f>AA222/AA224</f>
        <v>1</v>
      </c>
      <c r="AG224">
        <f>AA222/AA223</f>
        <v>0.90090090090090091</v>
      </c>
      <c r="AH224">
        <f>AA221/AA223</f>
        <v>0</v>
      </c>
      <c r="AI224" s="44">
        <f>AA225/AA226</f>
        <v>1.668421052631579</v>
      </c>
      <c r="AJ224" s="44">
        <f>AA227/AA228</f>
        <v>17.2258064516129</v>
      </c>
      <c r="AK224" s="44">
        <f>AA229/AA230</f>
        <v>39036144578.313255</v>
      </c>
    </row>
    <row r="225" spans="1:36" ht="21" x14ac:dyDescent="0.25">
      <c r="A225" s="31" t="s">
        <v>77</v>
      </c>
      <c r="B225" s="32">
        <v>3.76</v>
      </c>
      <c r="C225" s="32">
        <v>3.87</v>
      </c>
      <c r="D225" s="32">
        <f t="shared" si="21"/>
        <v>1.0292553191489362</v>
      </c>
      <c r="E225" s="32"/>
      <c r="F225" s="32">
        <v>2.0459999999999998</v>
      </c>
      <c r="G225" s="32">
        <v>58324.959999999999</v>
      </c>
      <c r="H225" s="32">
        <v>72</v>
      </c>
      <c r="I225" s="32">
        <v>81</v>
      </c>
      <c r="J225" s="32">
        <v>81</v>
      </c>
      <c r="K225" s="32">
        <v>81</v>
      </c>
      <c r="L225" s="32">
        <v>1.4930000000000001</v>
      </c>
      <c r="M225" s="32">
        <v>1.4930000000000001</v>
      </c>
      <c r="N225" s="32">
        <v>1.4930000000000001</v>
      </c>
      <c r="O225" s="32">
        <v>15</v>
      </c>
      <c r="P225" s="32">
        <v>15</v>
      </c>
      <c r="Q225" s="32">
        <v>15</v>
      </c>
      <c r="R225" s="32">
        <v>-0.24179999999999999</v>
      </c>
      <c r="S225" s="32">
        <v>-0.24179999999999999</v>
      </c>
      <c r="T225" s="32">
        <v>-0.24179999999999999</v>
      </c>
      <c r="U225" s="32" t="s">
        <v>48</v>
      </c>
      <c r="V225" s="32">
        <v>28.05</v>
      </c>
      <c r="W225" s="32">
        <v>8.597859657763983E-6</v>
      </c>
      <c r="X225" s="32">
        <v>8.6999999999999994E-2</v>
      </c>
      <c r="Y225" s="32">
        <v>3.59</v>
      </c>
      <c r="Z225" s="32">
        <v>3.9</v>
      </c>
      <c r="AA225" s="36">
        <v>6.3399999999999998E-10</v>
      </c>
      <c r="AB225" s="33"/>
      <c r="AC225" s="35">
        <f t="shared" si="23"/>
        <v>0</v>
      </c>
    </row>
    <row r="226" spans="1:36" ht="21" x14ac:dyDescent="0.25">
      <c r="A226" s="31" t="s">
        <v>77</v>
      </c>
      <c r="B226" s="32">
        <v>3.76</v>
      </c>
      <c r="C226" s="32">
        <v>3.88</v>
      </c>
      <c r="D226" s="32">
        <f t="shared" si="21"/>
        <v>1.0319148936170213</v>
      </c>
      <c r="E226" s="32"/>
      <c r="F226" s="32">
        <v>2.0459999999999998</v>
      </c>
      <c r="G226" s="32">
        <v>58324.959999999999</v>
      </c>
      <c r="H226" s="32">
        <v>72</v>
      </c>
      <c r="I226" s="32">
        <v>81</v>
      </c>
      <c r="J226" s="32">
        <v>81</v>
      </c>
      <c r="K226" s="32">
        <v>81</v>
      </c>
      <c r="L226" s="32">
        <v>1.4930000000000001</v>
      </c>
      <c r="M226" s="32">
        <v>1.4930000000000001</v>
      </c>
      <c r="N226" s="32">
        <v>1.4930000000000001</v>
      </c>
      <c r="O226" s="32">
        <v>15</v>
      </c>
      <c r="P226" s="32">
        <v>15</v>
      </c>
      <c r="Q226" s="32">
        <v>15</v>
      </c>
      <c r="R226" s="32">
        <v>-0.24179999999999999</v>
      </c>
      <c r="S226" s="32">
        <v>-0.24179999999999999</v>
      </c>
      <c r="T226" s="32">
        <v>-0.24179999999999999</v>
      </c>
      <c r="U226" s="32" t="s">
        <v>49</v>
      </c>
      <c r="V226" s="32">
        <v>30.07</v>
      </c>
      <c r="W226" s="32">
        <v>7.4674534117532306E-6</v>
      </c>
      <c r="X226" s="32">
        <v>9.9000000000000005E-2</v>
      </c>
      <c r="Y226" s="32">
        <v>3.72</v>
      </c>
      <c r="Z226" s="32">
        <v>4</v>
      </c>
      <c r="AA226" s="36">
        <v>3.7999999999999998E-10</v>
      </c>
      <c r="AB226" s="33"/>
      <c r="AC226" s="35">
        <f>AA226*10000*(AB226)*10000000000</f>
        <v>0</v>
      </c>
    </row>
    <row r="227" spans="1:36" ht="21" x14ac:dyDescent="0.25">
      <c r="A227" s="31" t="s">
        <v>77</v>
      </c>
      <c r="B227" s="32">
        <v>3.76</v>
      </c>
      <c r="C227" s="32">
        <v>3.93</v>
      </c>
      <c r="D227" s="32">
        <f t="shared" si="21"/>
        <v>1.0452127659574468</v>
      </c>
      <c r="E227" s="32"/>
      <c r="F227" s="32">
        <v>2.0459999999999998</v>
      </c>
      <c r="G227" s="32">
        <v>58324.959999999999</v>
      </c>
      <c r="H227" s="32">
        <v>72</v>
      </c>
      <c r="I227" s="32">
        <v>81</v>
      </c>
      <c r="J227" s="32">
        <v>81</v>
      </c>
      <c r="K227" s="32">
        <v>81</v>
      </c>
      <c r="L227" s="32">
        <v>1.4930000000000001</v>
      </c>
      <c r="M227" s="32">
        <v>1.4930000000000001</v>
      </c>
      <c r="N227" s="32">
        <v>1.4930000000000001</v>
      </c>
      <c r="O227" s="32">
        <v>15</v>
      </c>
      <c r="P227" s="32">
        <v>15</v>
      </c>
      <c r="Q227" s="32">
        <v>15</v>
      </c>
      <c r="R227" s="32">
        <v>-0.24179999999999999</v>
      </c>
      <c r="S227" s="32">
        <v>-0.24179999999999999</v>
      </c>
      <c r="T227" s="32">
        <v>-0.24179999999999999</v>
      </c>
      <c r="U227" s="32" t="s">
        <v>50</v>
      </c>
      <c r="V227" s="32">
        <v>42.08</v>
      </c>
      <c r="W227" s="32">
        <v>4.9578486170417476E-6</v>
      </c>
      <c r="X227" s="32">
        <v>0.14199999999999999</v>
      </c>
      <c r="Y227" s="32">
        <v>4.03</v>
      </c>
      <c r="Z227" s="32">
        <v>4.5</v>
      </c>
      <c r="AA227" s="36">
        <v>5.3399999999999998E-11</v>
      </c>
      <c r="AB227" s="33"/>
      <c r="AC227" s="35">
        <f>AA227*10000*(AB227)*10000000000</f>
        <v>0</v>
      </c>
    </row>
    <row r="228" spans="1:36" ht="21" x14ac:dyDescent="0.25">
      <c r="A228" s="31" t="s">
        <v>77</v>
      </c>
      <c r="B228" s="32">
        <v>3.76</v>
      </c>
      <c r="C228" s="32">
        <v>3.99</v>
      </c>
      <c r="D228" s="32">
        <f t="shared" si="21"/>
        <v>1.0611702127659575</v>
      </c>
      <c r="E228" s="32"/>
      <c r="F228" s="32">
        <v>2.0459999999999998</v>
      </c>
      <c r="G228" s="32">
        <v>58324.959999999999</v>
      </c>
      <c r="H228" s="32">
        <v>72</v>
      </c>
      <c r="I228" s="32">
        <v>81</v>
      </c>
      <c r="J228" s="32">
        <v>81</v>
      </c>
      <c r="K228" s="32">
        <v>81</v>
      </c>
      <c r="L228" s="32">
        <v>1.4930000000000001</v>
      </c>
      <c r="M228" s="32">
        <v>1.4930000000000001</v>
      </c>
      <c r="N228" s="32">
        <v>1.4930000000000001</v>
      </c>
      <c r="O228" s="32">
        <v>15</v>
      </c>
      <c r="P228" s="32">
        <v>15</v>
      </c>
      <c r="Q228" s="32">
        <v>15</v>
      </c>
      <c r="R228" s="32">
        <v>-0.24179999999999999</v>
      </c>
      <c r="S228" s="32">
        <v>-0.24179999999999999</v>
      </c>
      <c r="T228" s="32">
        <v>-0.24179999999999999</v>
      </c>
      <c r="U228" s="32" t="s">
        <v>51</v>
      </c>
      <c r="V228" s="32">
        <v>44.1</v>
      </c>
      <c r="W228" s="32">
        <v>4.5187843755253608E-6</v>
      </c>
      <c r="X228" s="32">
        <v>0.152</v>
      </c>
      <c r="Y228" s="32">
        <v>4.16</v>
      </c>
      <c r="Z228" s="32">
        <v>4.3</v>
      </c>
      <c r="AA228" s="36">
        <v>3.1000000000000001E-12</v>
      </c>
      <c r="AB228" s="33"/>
      <c r="AC228" s="35">
        <f t="shared" ref="AC228:AC241" si="24">AA228*10000*(AB228)*10000000000</f>
        <v>0</v>
      </c>
    </row>
    <row r="229" spans="1:36" x14ac:dyDescent="0.25">
      <c r="A229" s="31" t="s">
        <v>77</v>
      </c>
      <c r="B229" s="32">
        <v>3.76</v>
      </c>
      <c r="C229" s="32">
        <v>3.99</v>
      </c>
      <c r="D229" s="32">
        <f t="shared" si="21"/>
        <v>1.0611702127659575</v>
      </c>
      <c r="E229" s="32"/>
      <c r="F229" s="32">
        <v>2.0459999999999998</v>
      </c>
      <c r="G229" s="32">
        <v>58324.959999999999</v>
      </c>
      <c r="H229" s="32">
        <v>72</v>
      </c>
      <c r="I229" s="32">
        <v>81</v>
      </c>
      <c r="J229" s="32">
        <v>81</v>
      </c>
      <c r="K229" s="32">
        <v>81</v>
      </c>
      <c r="L229" s="32">
        <v>1.4930000000000001</v>
      </c>
      <c r="M229" s="32">
        <v>1.4930000000000001</v>
      </c>
      <c r="N229" s="32">
        <v>1.4930000000000001</v>
      </c>
      <c r="O229" s="32">
        <v>15</v>
      </c>
      <c r="P229" s="32">
        <v>15</v>
      </c>
      <c r="Q229" s="32">
        <v>15</v>
      </c>
      <c r="R229" s="32">
        <v>-0.24179999999999999</v>
      </c>
      <c r="S229" s="32">
        <v>-0.24179999999999999</v>
      </c>
      <c r="T229" s="32">
        <v>-0.24179999999999999</v>
      </c>
      <c r="U229" s="32" t="s">
        <v>52</v>
      </c>
      <c r="V229" s="32">
        <v>58.12</v>
      </c>
      <c r="W229" s="32">
        <v>2.9135357642312415E-6</v>
      </c>
      <c r="X229" s="32">
        <v>0.2</v>
      </c>
      <c r="Y229" s="32">
        <v>4.5199999999999996</v>
      </c>
      <c r="Z229" s="32">
        <v>4.5</v>
      </c>
      <c r="AA229" s="33">
        <v>3.2399999999999999E-12</v>
      </c>
      <c r="AB229" s="33"/>
      <c r="AC229" s="35">
        <f t="shared" si="24"/>
        <v>0</v>
      </c>
    </row>
    <row r="230" spans="1:36" x14ac:dyDescent="0.25">
      <c r="A230" s="31" t="s">
        <v>77</v>
      </c>
      <c r="B230" s="32">
        <v>3.76</v>
      </c>
      <c r="C230" s="32">
        <v>4.4800000000000004</v>
      </c>
      <c r="D230" s="32">
        <f t="shared" ref="D230:D242" si="25">C230/B230</f>
        <v>1.1914893617021278</v>
      </c>
      <c r="E230" s="32"/>
      <c r="F230" s="32">
        <v>2.0459999999999998</v>
      </c>
      <c r="G230" s="32">
        <v>58324.959999999999</v>
      </c>
      <c r="H230" s="32">
        <v>72</v>
      </c>
      <c r="I230" s="32">
        <v>81</v>
      </c>
      <c r="J230" s="32">
        <v>81</v>
      </c>
      <c r="K230" s="32">
        <v>81</v>
      </c>
      <c r="L230" s="32">
        <v>1.4930000000000001</v>
      </c>
      <c r="M230" s="32">
        <v>1.4930000000000001</v>
      </c>
      <c r="N230" s="32">
        <v>1.4930000000000001</v>
      </c>
      <c r="O230" s="32">
        <v>15</v>
      </c>
      <c r="P230" s="32">
        <v>15</v>
      </c>
      <c r="Q230" s="32">
        <v>15</v>
      </c>
      <c r="R230" s="32">
        <v>-0.24179999999999999</v>
      </c>
      <c r="S230" s="32">
        <v>-0.24179999999999999</v>
      </c>
      <c r="T230" s="32">
        <v>-0.24179999999999999</v>
      </c>
      <c r="U230" s="78" t="s">
        <v>75</v>
      </c>
      <c r="V230" s="32">
        <v>58.12</v>
      </c>
      <c r="W230" s="32">
        <v>3.1459786150702568E-6</v>
      </c>
      <c r="X230" s="32">
        <v>0.183</v>
      </c>
      <c r="Y230" s="32">
        <v>4.8</v>
      </c>
      <c r="Z230" s="32">
        <v>4.42</v>
      </c>
      <c r="AA230" s="33">
        <v>8.2999999999999999E-23</v>
      </c>
      <c r="AB230" s="33"/>
      <c r="AC230" s="35">
        <f t="shared" si="24"/>
        <v>0</v>
      </c>
    </row>
    <row r="231" spans="1:36" x14ac:dyDescent="0.25">
      <c r="A231" s="26" t="s">
        <v>78</v>
      </c>
      <c r="B231" s="27">
        <v>2.2138</v>
      </c>
      <c r="C231" s="27">
        <v>2.5585</v>
      </c>
      <c r="D231" s="27">
        <f t="shared" si="25"/>
        <v>1.155705122413949</v>
      </c>
      <c r="E231" s="27"/>
      <c r="F231" s="27">
        <v>2.0350000000000001</v>
      </c>
      <c r="G231" s="27">
        <v>62006.879999999997</v>
      </c>
      <c r="H231" s="27">
        <v>72</v>
      </c>
      <c r="I231" s="27">
        <v>81</v>
      </c>
      <c r="J231" s="27">
        <v>81</v>
      </c>
      <c r="K231" s="27">
        <v>117</v>
      </c>
      <c r="L231" s="27">
        <v>1.4930000000000001</v>
      </c>
      <c r="M231" s="27">
        <v>1.4930000000000001</v>
      </c>
      <c r="N231" s="27">
        <v>1.9119999999999999</v>
      </c>
      <c r="O231" s="27">
        <v>15</v>
      </c>
      <c r="P231" s="27">
        <v>15</v>
      </c>
      <c r="Q231" s="27">
        <v>79.900000000000006</v>
      </c>
      <c r="R231" s="27">
        <v>-0.21260000000000001</v>
      </c>
      <c r="S231" s="27">
        <v>-0.21260000000000001</v>
      </c>
      <c r="T231" s="27">
        <v>-0.1673</v>
      </c>
      <c r="U231" s="27" t="s">
        <v>42</v>
      </c>
      <c r="V231" s="27">
        <v>4.0019999999999998</v>
      </c>
      <c r="W231" s="85">
        <v>1.213598928416634E-4</v>
      </c>
      <c r="X231" s="27">
        <v>-0.39</v>
      </c>
      <c r="Y231" s="27">
        <v>2.66</v>
      </c>
      <c r="Z231" s="27">
        <v>2.6</v>
      </c>
      <c r="AA231" s="28">
        <v>5.1E-10</v>
      </c>
      <c r="AB231" s="28"/>
      <c r="AC231" s="29">
        <f t="shared" si="24"/>
        <v>0</v>
      </c>
    </row>
    <row r="232" spans="1:36" x14ac:dyDescent="0.25">
      <c r="A232" s="26" t="s">
        <v>78</v>
      </c>
      <c r="B232" s="27">
        <v>2.2138</v>
      </c>
      <c r="C232" s="27">
        <v>2.8161999999999998</v>
      </c>
      <c r="D232" s="27">
        <f t="shared" si="25"/>
        <v>1.2721113018339505</v>
      </c>
      <c r="E232" s="27"/>
      <c r="F232" s="27">
        <v>2.0350000000000001</v>
      </c>
      <c r="G232" s="27">
        <v>62006.879999999997</v>
      </c>
      <c r="H232" s="27">
        <v>72</v>
      </c>
      <c r="I232" s="27">
        <v>81</v>
      </c>
      <c r="J232" s="27">
        <v>81</v>
      </c>
      <c r="K232" s="27">
        <v>117</v>
      </c>
      <c r="L232" s="27">
        <v>1.4930000000000001</v>
      </c>
      <c r="M232" s="27">
        <v>1.4930000000000001</v>
      </c>
      <c r="N232" s="27">
        <v>1.9119999999999999</v>
      </c>
      <c r="O232" s="27">
        <v>15</v>
      </c>
      <c r="P232" s="27">
        <v>15</v>
      </c>
      <c r="Q232" s="27">
        <v>79.900000000000006</v>
      </c>
      <c r="R232" s="27">
        <v>-0.21260000000000001</v>
      </c>
      <c r="S232" s="27">
        <v>-0.21260000000000001</v>
      </c>
      <c r="T232" s="27">
        <v>-0.1673</v>
      </c>
      <c r="U232" s="27" t="s">
        <v>43</v>
      </c>
      <c r="V232" s="27">
        <v>2.0099999999999998</v>
      </c>
      <c r="W232" s="85">
        <v>1.0828692705685033E-4</v>
      </c>
      <c r="X232" s="27">
        <v>-0.217</v>
      </c>
      <c r="Y232" s="27">
        <v>3.13</v>
      </c>
      <c r="Z232" s="27">
        <v>2.89</v>
      </c>
      <c r="AA232" s="28">
        <v>1.0199999999999999E-11</v>
      </c>
      <c r="AB232" s="28"/>
      <c r="AC232" s="29">
        <f t="shared" si="24"/>
        <v>0</v>
      </c>
    </row>
    <row r="233" spans="1:36" x14ac:dyDescent="0.25">
      <c r="A233" s="26" t="s">
        <v>78</v>
      </c>
      <c r="B233" s="27">
        <v>2.2138</v>
      </c>
      <c r="C233" s="27">
        <v>3.0609000000000002</v>
      </c>
      <c r="D233" s="27">
        <f t="shared" si="25"/>
        <v>1.3826452254042823</v>
      </c>
      <c r="E233" s="27"/>
      <c r="F233" s="27">
        <v>2.0350000000000001</v>
      </c>
      <c r="G233" s="27">
        <v>62006.879999999997</v>
      </c>
      <c r="H233" s="27">
        <v>72</v>
      </c>
      <c r="I233" s="27">
        <v>81</v>
      </c>
      <c r="J233" s="27">
        <v>81</v>
      </c>
      <c r="K233" s="27">
        <v>117</v>
      </c>
      <c r="L233" s="27">
        <v>1.4930000000000001</v>
      </c>
      <c r="M233" s="27">
        <v>1.4930000000000001</v>
      </c>
      <c r="N233" s="27">
        <v>1.9119999999999999</v>
      </c>
      <c r="O233" s="27">
        <v>15</v>
      </c>
      <c r="P233" s="27">
        <v>15</v>
      </c>
      <c r="Q233" s="27">
        <v>79.900000000000006</v>
      </c>
      <c r="R233" s="27">
        <v>-0.21260000000000001</v>
      </c>
      <c r="S233" s="27">
        <v>-0.21260000000000001</v>
      </c>
      <c r="T233" s="27">
        <v>-0.1673</v>
      </c>
      <c r="U233" s="27" t="s">
        <v>44</v>
      </c>
      <c r="V233" s="27">
        <v>31.998999999999999</v>
      </c>
      <c r="W233" s="85">
        <v>1.5402755908922099E-5</v>
      </c>
      <c r="X233" s="27">
        <v>2.1999999999999999E-2</v>
      </c>
      <c r="Y233" s="27">
        <v>2.94</v>
      </c>
      <c r="Z233" s="27">
        <v>3.46</v>
      </c>
      <c r="AA233" s="28">
        <v>2.11E-14</v>
      </c>
      <c r="AB233" s="28"/>
      <c r="AC233" s="29">
        <f t="shared" si="24"/>
        <v>0</v>
      </c>
    </row>
    <row r="234" spans="1:36" x14ac:dyDescent="0.25">
      <c r="A234" s="26" t="s">
        <v>78</v>
      </c>
      <c r="B234" s="27">
        <v>2.2138</v>
      </c>
      <c r="C234" s="27">
        <v>3.0830000000000002</v>
      </c>
      <c r="D234" s="27">
        <f t="shared" si="25"/>
        <v>1.3926280603487218</v>
      </c>
      <c r="E234" s="27"/>
      <c r="F234" s="27">
        <v>2.0350000000000001</v>
      </c>
      <c r="G234" s="27">
        <v>62006.879999999997</v>
      </c>
      <c r="H234" s="27">
        <v>72</v>
      </c>
      <c r="I234" s="27">
        <v>81</v>
      </c>
      <c r="J234" s="27">
        <v>81</v>
      </c>
      <c r="K234" s="27">
        <v>117</v>
      </c>
      <c r="L234" s="27">
        <v>1.4930000000000001</v>
      </c>
      <c r="M234" s="27">
        <v>1.4930000000000001</v>
      </c>
      <c r="N234" s="27">
        <v>1.9119999999999999</v>
      </c>
      <c r="O234" s="27">
        <v>15</v>
      </c>
      <c r="P234" s="27">
        <v>15</v>
      </c>
      <c r="Q234" s="27">
        <v>79.900000000000006</v>
      </c>
      <c r="R234" s="27">
        <v>-0.21260000000000001</v>
      </c>
      <c r="S234" s="27">
        <v>-0.21260000000000001</v>
      </c>
      <c r="T234" s="27">
        <v>-0.1673</v>
      </c>
      <c r="U234" s="27" t="s">
        <v>45</v>
      </c>
      <c r="V234" s="27">
        <v>44.01</v>
      </c>
      <c r="W234" s="85">
        <v>8.9625087063364713E-6</v>
      </c>
      <c r="X234" s="27">
        <v>0.22500000000000001</v>
      </c>
      <c r="Y234" s="27">
        <v>3.24</v>
      </c>
      <c r="Z234" s="27">
        <v>3.3</v>
      </c>
      <c r="AA234" s="28">
        <v>1.4999999999999999E-14</v>
      </c>
      <c r="AB234" s="28"/>
      <c r="AC234" s="29">
        <f t="shared" si="24"/>
        <v>0</v>
      </c>
    </row>
    <row r="235" spans="1:36" ht="21" x14ac:dyDescent="0.25">
      <c r="A235" s="26" t="s">
        <v>78</v>
      </c>
      <c r="B235" s="27">
        <v>2.2138</v>
      </c>
      <c r="C235" s="27">
        <v>3.25</v>
      </c>
      <c r="D235" s="27">
        <f t="shared" si="25"/>
        <v>1.4680639624175627</v>
      </c>
      <c r="E235" s="27"/>
      <c r="F235" s="27">
        <v>2.0350000000000001</v>
      </c>
      <c r="G235" s="27">
        <v>62006.879999999997</v>
      </c>
      <c r="H235" s="27">
        <v>72</v>
      </c>
      <c r="I235" s="27">
        <v>81</v>
      </c>
      <c r="J235" s="27">
        <v>81</v>
      </c>
      <c r="K235" s="27">
        <v>117</v>
      </c>
      <c r="L235" s="27">
        <v>1.4930000000000001</v>
      </c>
      <c r="M235" s="27">
        <v>1.4930000000000001</v>
      </c>
      <c r="N235" s="27">
        <v>1.9119999999999999</v>
      </c>
      <c r="O235" s="27">
        <v>15</v>
      </c>
      <c r="P235" s="27">
        <v>15</v>
      </c>
      <c r="Q235" s="27">
        <v>79.900000000000006</v>
      </c>
      <c r="R235" s="27">
        <v>-0.21260000000000001</v>
      </c>
      <c r="S235" s="27">
        <v>-0.21260000000000001</v>
      </c>
      <c r="T235" s="27">
        <v>-0.1673</v>
      </c>
      <c r="U235" s="27" t="s">
        <v>46</v>
      </c>
      <c r="V235" s="27">
        <v>28</v>
      </c>
      <c r="W235" s="85">
        <v>1.4859953853764374E-5</v>
      </c>
      <c r="X235" s="27">
        <v>3.6999999999999998E-2</v>
      </c>
      <c r="Y235" s="27">
        <v>3.13</v>
      </c>
      <c r="Z235" s="27">
        <v>3.64</v>
      </c>
      <c r="AA235" s="37">
        <v>2.4100000000000002E-16</v>
      </c>
      <c r="AB235" s="28"/>
      <c r="AC235" s="29">
        <f t="shared" si="24"/>
        <v>0</v>
      </c>
      <c r="AD235">
        <f>AA231/AA236</f>
        <v>10365853658.536585</v>
      </c>
      <c r="AE235">
        <f>AA232/AA236</f>
        <v>207317073.17073169</v>
      </c>
      <c r="AF235">
        <f>AA234/AA236</f>
        <v>304878.04878048779</v>
      </c>
      <c r="AG235">
        <f>AA234/AA235</f>
        <v>62.24066390041493</v>
      </c>
      <c r="AH235">
        <f>AA233/AA235</f>
        <v>87.551867219917</v>
      </c>
      <c r="AI235" s="44">
        <f>AA237/AA238</f>
        <v>2.8101265822784809</v>
      </c>
      <c r="AJ235" s="44">
        <f>AA239/AA240</f>
        <v>679.01234567901236</v>
      </c>
    </row>
    <row r="236" spans="1:36" ht="21" x14ac:dyDescent="0.25">
      <c r="A236" s="26" t="s">
        <v>78</v>
      </c>
      <c r="B236" s="27">
        <v>2.2138</v>
      </c>
      <c r="C236" s="27">
        <v>3.5244</v>
      </c>
      <c r="D236" s="27">
        <f t="shared" si="25"/>
        <v>1.5920137320444485</v>
      </c>
      <c r="E236" s="27"/>
      <c r="F236" s="27">
        <v>2.0350000000000001</v>
      </c>
      <c r="G236" s="27">
        <v>62006.879999999997</v>
      </c>
      <c r="H236" s="27">
        <v>72</v>
      </c>
      <c r="I236" s="27">
        <v>81</v>
      </c>
      <c r="J236" s="27">
        <v>81</v>
      </c>
      <c r="K236" s="27">
        <v>117</v>
      </c>
      <c r="L236" s="27">
        <v>1.4930000000000001</v>
      </c>
      <c r="M236" s="27">
        <v>1.4930000000000001</v>
      </c>
      <c r="N236" s="27">
        <v>1.9119999999999999</v>
      </c>
      <c r="O236" s="27">
        <v>15</v>
      </c>
      <c r="P236" s="27">
        <v>15</v>
      </c>
      <c r="Q236" s="27">
        <v>79.900000000000006</v>
      </c>
      <c r="R236" s="27">
        <v>-0.21260000000000001</v>
      </c>
      <c r="S236" s="27">
        <v>-0.21260000000000001</v>
      </c>
      <c r="T236" s="27">
        <v>-0.1673</v>
      </c>
      <c r="U236" s="27" t="s">
        <v>47</v>
      </c>
      <c r="V236" s="27">
        <v>16.04</v>
      </c>
      <c r="W236" s="85">
        <v>1.6328551327402565E-5</v>
      </c>
      <c r="X236" s="27">
        <v>1.0999999999999999E-2</v>
      </c>
      <c r="Y236" s="27">
        <v>3.25</v>
      </c>
      <c r="Z236" s="27">
        <v>3.8</v>
      </c>
      <c r="AA236" s="37">
        <v>4.9200000000000002E-20</v>
      </c>
      <c r="AB236" s="28"/>
      <c r="AC236" s="29">
        <f t="shared" si="24"/>
        <v>0</v>
      </c>
    </row>
    <row r="237" spans="1:36" ht="21" x14ac:dyDescent="0.25">
      <c r="A237" s="26" t="s">
        <v>78</v>
      </c>
      <c r="B237" s="27">
        <v>2.2138</v>
      </c>
      <c r="C237" s="27">
        <v>3.5409999999999999</v>
      </c>
      <c r="D237" s="27">
        <f t="shared" si="25"/>
        <v>1.599512151052489</v>
      </c>
      <c r="E237" s="27"/>
      <c r="F237" s="27">
        <v>2.0350000000000001</v>
      </c>
      <c r="G237" s="27">
        <v>62006.879999999997</v>
      </c>
      <c r="H237" s="27">
        <v>72</v>
      </c>
      <c r="I237" s="27">
        <v>81</v>
      </c>
      <c r="J237" s="27">
        <v>81</v>
      </c>
      <c r="K237" s="27">
        <v>117</v>
      </c>
      <c r="L237" s="27">
        <v>1.4930000000000001</v>
      </c>
      <c r="M237" s="27">
        <v>1.4930000000000001</v>
      </c>
      <c r="N237" s="27">
        <v>1.9119999999999999</v>
      </c>
      <c r="O237" s="27">
        <v>15</v>
      </c>
      <c r="P237" s="27">
        <v>15</v>
      </c>
      <c r="Q237" s="27">
        <v>79.900000000000006</v>
      </c>
      <c r="R237" s="27">
        <v>-0.21260000000000001</v>
      </c>
      <c r="S237" s="27">
        <v>-0.21260000000000001</v>
      </c>
      <c r="T237" s="27">
        <v>-0.1673</v>
      </c>
      <c r="U237" s="27" t="s">
        <v>48</v>
      </c>
      <c r="V237" s="27">
        <v>28.05</v>
      </c>
      <c r="W237" s="27">
        <v>8.597859657763983E-6</v>
      </c>
      <c r="X237" s="27">
        <v>8.6999999999999994E-2</v>
      </c>
      <c r="Y237" s="27">
        <v>3.59</v>
      </c>
      <c r="Z237" s="27">
        <v>3.9</v>
      </c>
      <c r="AA237" s="37">
        <v>1.1099999999999999E-21</v>
      </c>
      <c r="AB237" s="28"/>
      <c r="AC237" s="30">
        <f t="shared" si="24"/>
        <v>0</v>
      </c>
      <c r="AE237" s="46">
        <f>AA234/AA132</f>
        <v>7.5000000000000002E-4</v>
      </c>
      <c r="AF237" s="53">
        <f>AC132*AE237</f>
        <v>0</v>
      </c>
    </row>
    <row r="238" spans="1:36" ht="21" x14ac:dyDescent="0.25">
      <c r="A238" s="26" t="s">
        <v>78</v>
      </c>
      <c r="B238" s="27">
        <v>2.2138</v>
      </c>
      <c r="C238" s="27">
        <v>3.5537000000000001</v>
      </c>
      <c r="D238" s="27">
        <f t="shared" si="25"/>
        <v>1.6052488933056284</v>
      </c>
      <c r="E238" s="27"/>
      <c r="F238" s="27">
        <v>2.0350000000000001</v>
      </c>
      <c r="G238" s="27">
        <v>62006.879999999997</v>
      </c>
      <c r="H238" s="27">
        <v>72</v>
      </c>
      <c r="I238" s="27">
        <v>81</v>
      </c>
      <c r="J238" s="27">
        <v>81</v>
      </c>
      <c r="K238" s="27">
        <v>117</v>
      </c>
      <c r="L238" s="27">
        <v>1.4930000000000001</v>
      </c>
      <c r="M238" s="27">
        <v>1.4930000000000001</v>
      </c>
      <c r="N238" s="27">
        <v>1.9119999999999999</v>
      </c>
      <c r="O238" s="27">
        <v>15</v>
      </c>
      <c r="P238" s="27">
        <v>15</v>
      </c>
      <c r="Q238" s="27">
        <v>79.900000000000006</v>
      </c>
      <c r="R238" s="27">
        <v>-0.21260000000000001</v>
      </c>
      <c r="S238" s="27">
        <v>-0.21260000000000001</v>
      </c>
      <c r="T238" s="27">
        <v>-0.1673</v>
      </c>
      <c r="U238" s="27" t="s">
        <v>49</v>
      </c>
      <c r="V238" s="27">
        <v>30.07</v>
      </c>
      <c r="W238" s="27">
        <v>7.4674534117532306E-6</v>
      </c>
      <c r="X238" s="27">
        <v>9.9000000000000005E-2</v>
      </c>
      <c r="Y238" s="27">
        <v>3.72</v>
      </c>
      <c r="Z238" s="27">
        <v>4</v>
      </c>
      <c r="AA238" s="37">
        <v>3.9499999999999999E-22</v>
      </c>
      <c r="AB238" s="28"/>
      <c r="AC238" s="30">
        <f t="shared" si="24"/>
        <v>0</v>
      </c>
    </row>
    <row r="239" spans="1:36" ht="21" x14ac:dyDescent="0.25">
      <c r="A239" s="26" t="s">
        <v>78</v>
      </c>
      <c r="B239" s="27">
        <v>2.2138</v>
      </c>
      <c r="C239" s="27">
        <v>3.6092</v>
      </c>
      <c r="D239" s="27">
        <f t="shared" si="25"/>
        <v>1.6303189086638359</v>
      </c>
      <c r="E239" s="27"/>
      <c r="F239" s="27">
        <v>2.0350000000000001</v>
      </c>
      <c r="G239" s="27">
        <v>62006.879999999997</v>
      </c>
      <c r="H239" s="27">
        <v>72</v>
      </c>
      <c r="I239" s="27">
        <v>81</v>
      </c>
      <c r="J239" s="27">
        <v>81</v>
      </c>
      <c r="K239" s="27">
        <v>117</v>
      </c>
      <c r="L239" s="27">
        <v>1.4930000000000001</v>
      </c>
      <c r="M239" s="27">
        <v>1.4930000000000001</v>
      </c>
      <c r="N239" s="27">
        <v>1.9119999999999999</v>
      </c>
      <c r="O239" s="27">
        <v>15</v>
      </c>
      <c r="P239" s="27">
        <v>15</v>
      </c>
      <c r="Q239" s="27">
        <v>79.900000000000006</v>
      </c>
      <c r="R239" s="27">
        <v>-0.21260000000000001</v>
      </c>
      <c r="S239" s="27">
        <v>-0.21260000000000001</v>
      </c>
      <c r="T239" s="27">
        <v>-0.1673</v>
      </c>
      <c r="U239" s="27" t="s">
        <v>50</v>
      </c>
      <c r="V239" s="27">
        <v>42.08</v>
      </c>
      <c r="W239" s="27">
        <v>4.9578486170417476E-6</v>
      </c>
      <c r="X239" s="27">
        <v>0.14199999999999999</v>
      </c>
      <c r="Y239" s="27">
        <v>4.03</v>
      </c>
      <c r="Z239" s="27">
        <v>4.5</v>
      </c>
      <c r="AA239" s="37">
        <v>5.4999999999999999E-24</v>
      </c>
      <c r="AB239" s="28"/>
      <c r="AC239" s="30">
        <f t="shared" si="24"/>
        <v>0</v>
      </c>
    </row>
    <row r="240" spans="1:36" ht="21" x14ac:dyDescent="0.25">
      <c r="A240" s="26" t="s">
        <v>78</v>
      </c>
      <c r="B240" s="27">
        <v>2.2138</v>
      </c>
      <c r="C240" s="27">
        <v>3.66</v>
      </c>
      <c r="D240" s="27">
        <f t="shared" si="25"/>
        <v>1.6532658776763935</v>
      </c>
      <c r="E240" s="27"/>
      <c r="F240" s="27">
        <v>2.0350000000000001</v>
      </c>
      <c r="G240" s="27">
        <v>62006.879999999997</v>
      </c>
      <c r="H240" s="27">
        <v>72</v>
      </c>
      <c r="I240" s="27">
        <v>81</v>
      </c>
      <c r="J240" s="27">
        <v>81</v>
      </c>
      <c r="K240" s="27">
        <v>117</v>
      </c>
      <c r="L240" s="27">
        <v>1.4930000000000001</v>
      </c>
      <c r="M240" s="27">
        <v>1.4930000000000001</v>
      </c>
      <c r="N240" s="27">
        <v>1.9119999999999999</v>
      </c>
      <c r="O240" s="27">
        <v>15</v>
      </c>
      <c r="P240" s="27">
        <v>15</v>
      </c>
      <c r="Q240" s="27">
        <v>79.900000000000006</v>
      </c>
      <c r="R240" s="27">
        <v>-0.21260000000000001</v>
      </c>
      <c r="S240" s="27">
        <v>-0.21260000000000001</v>
      </c>
      <c r="T240" s="27">
        <v>-0.1673</v>
      </c>
      <c r="U240" s="27" t="s">
        <v>51</v>
      </c>
      <c r="V240" s="27">
        <v>44.1</v>
      </c>
      <c r="W240" s="27">
        <v>4.5187843755253608E-6</v>
      </c>
      <c r="X240" s="27">
        <v>0.152</v>
      </c>
      <c r="Y240" s="27">
        <v>4.16</v>
      </c>
      <c r="Z240" s="27">
        <v>4.3</v>
      </c>
      <c r="AA240" s="37">
        <v>8.1E-27</v>
      </c>
      <c r="AB240" s="28"/>
      <c r="AC240" s="30">
        <f t="shared" si="24"/>
        <v>0</v>
      </c>
    </row>
    <row r="241" spans="1:37" x14ac:dyDescent="0.25">
      <c r="A241" s="26" t="s">
        <v>78</v>
      </c>
      <c r="B241" s="27">
        <v>2.2138</v>
      </c>
      <c r="C241" s="27">
        <v>3.43</v>
      </c>
      <c r="D241" s="27">
        <f t="shared" si="25"/>
        <v>1.5493721203360737</v>
      </c>
      <c r="E241" s="27"/>
      <c r="F241" s="27">
        <v>2.0350000000000001</v>
      </c>
      <c r="G241" s="27">
        <v>62006.879999999997</v>
      </c>
      <c r="H241" s="27">
        <v>72</v>
      </c>
      <c r="I241" s="27">
        <v>81</v>
      </c>
      <c r="J241" s="27">
        <v>81</v>
      </c>
      <c r="K241" s="27">
        <v>117</v>
      </c>
      <c r="L241" s="27">
        <v>1.4930000000000001</v>
      </c>
      <c r="M241" s="27">
        <v>1.4930000000000001</v>
      </c>
      <c r="N241" s="27">
        <v>1.9119999999999999</v>
      </c>
      <c r="O241" s="27">
        <v>15</v>
      </c>
      <c r="P241" s="27">
        <v>15</v>
      </c>
      <c r="Q241" s="27">
        <v>79.900000000000006</v>
      </c>
      <c r="R241" s="27">
        <v>-0.21260000000000001</v>
      </c>
      <c r="S241" s="27">
        <v>-0.21260000000000001</v>
      </c>
      <c r="T241" s="27">
        <v>-0.1673</v>
      </c>
      <c r="U241" s="27" t="s">
        <v>52</v>
      </c>
      <c r="V241" s="27">
        <v>58.12</v>
      </c>
      <c r="W241" s="27">
        <v>2.9135357642312415E-6</v>
      </c>
      <c r="X241" s="27">
        <v>0.2</v>
      </c>
      <c r="Y241" s="27">
        <v>4.5199999999999996</v>
      </c>
      <c r="Z241" s="27">
        <v>4.5</v>
      </c>
      <c r="AA241" s="28">
        <v>2.3500000000000002E-27</v>
      </c>
      <c r="AB241" s="28"/>
      <c r="AC241" s="30">
        <f t="shared" si="24"/>
        <v>0</v>
      </c>
    </row>
    <row r="242" spans="1:37" x14ac:dyDescent="0.25">
      <c r="A242" s="26" t="s">
        <v>78</v>
      </c>
      <c r="B242" s="27">
        <v>2.2138</v>
      </c>
      <c r="C242" s="27"/>
      <c r="D242" s="27">
        <f t="shared" si="25"/>
        <v>0</v>
      </c>
      <c r="E242" s="27"/>
      <c r="F242" s="27">
        <v>2.0350000000000001</v>
      </c>
      <c r="G242" s="27">
        <v>62006.879999999997</v>
      </c>
      <c r="H242" s="27">
        <v>72</v>
      </c>
      <c r="I242" s="27">
        <v>81</v>
      </c>
      <c r="J242" s="27">
        <v>81</v>
      </c>
      <c r="K242" s="27">
        <v>117</v>
      </c>
      <c r="L242" s="27">
        <v>1.4930000000000001</v>
      </c>
      <c r="M242" s="27">
        <v>1.4930000000000001</v>
      </c>
      <c r="N242" s="27">
        <v>1.9119999999999999</v>
      </c>
      <c r="O242" s="27">
        <v>15</v>
      </c>
      <c r="P242" s="27">
        <v>15</v>
      </c>
      <c r="Q242" s="27">
        <v>79.900000000000006</v>
      </c>
      <c r="R242" s="27">
        <v>-0.21260000000000001</v>
      </c>
      <c r="S242" s="27">
        <v>-0.21260000000000001</v>
      </c>
      <c r="T242" s="27">
        <v>-0.1673</v>
      </c>
      <c r="U242" s="27" t="s">
        <v>58</v>
      </c>
      <c r="V242" s="27">
        <v>58.12</v>
      </c>
      <c r="W242" s="27">
        <v>3.1459786150702568E-6</v>
      </c>
      <c r="X242" s="27">
        <v>0.183</v>
      </c>
      <c r="Y242" s="27">
        <v>4.8</v>
      </c>
      <c r="Z242" s="27">
        <v>4.42</v>
      </c>
      <c r="AA242" s="28"/>
      <c r="AB242" s="28"/>
      <c r="AC242" s="30"/>
    </row>
    <row r="243" spans="1:37" x14ac:dyDescent="0.25">
      <c r="A243" s="31" t="s">
        <v>79</v>
      </c>
      <c r="B243" s="32">
        <v>2.2078000000000002</v>
      </c>
      <c r="C243" s="32">
        <v>2.5432000000000001</v>
      </c>
      <c r="D243" s="32">
        <f t="shared" ref="D243:D266" si="26">C243/B243</f>
        <v>1.151915934414349</v>
      </c>
      <c r="E243" s="32"/>
      <c r="F243" s="32">
        <v>2.0350000000000001</v>
      </c>
      <c r="G243" s="32">
        <v>62006.879999999997</v>
      </c>
      <c r="H243" s="32">
        <v>72</v>
      </c>
      <c r="I243" s="32">
        <v>81</v>
      </c>
      <c r="J243" s="32">
        <v>81</v>
      </c>
      <c r="K243" s="32">
        <v>117</v>
      </c>
      <c r="L243" s="32">
        <v>1.4930000000000001</v>
      </c>
      <c r="M243" s="32">
        <v>1.4930000000000001</v>
      </c>
      <c r="N243" s="32">
        <v>1.9119999999999999</v>
      </c>
      <c r="O243" s="32">
        <v>15</v>
      </c>
      <c r="P243" s="32">
        <v>15</v>
      </c>
      <c r="Q243" s="32">
        <v>35.450000000000003</v>
      </c>
      <c r="R243" s="32">
        <v>-0.22109999999999999</v>
      </c>
      <c r="S243" s="32">
        <v>-0.22109999999999999</v>
      </c>
      <c r="T243" s="32">
        <v>-0.1656</v>
      </c>
      <c r="U243" s="32" t="s">
        <v>42</v>
      </c>
      <c r="V243" s="32">
        <v>4.0019999999999998</v>
      </c>
      <c r="W243" s="86">
        <v>1.213598928416634E-4</v>
      </c>
      <c r="X243" s="32">
        <v>-0.39</v>
      </c>
      <c r="Y243" s="32">
        <v>2.66</v>
      </c>
      <c r="Z243" s="32">
        <v>2.6</v>
      </c>
      <c r="AA243" s="33">
        <v>5.7799999999999997E-10</v>
      </c>
      <c r="AB243" s="33"/>
      <c r="AC243" s="34">
        <f t="shared" ref="AC243:AC253" si="27">AA243*10000*(AB243)*10000000000</f>
        <v>0</v>
      </c>
      <c r="AD243" s="80"/>
      <c r="AE243" s="81"/>
      <c r="AF243" s="82"/>
      <c r="AG243" s="82"/>
      <c r="AH243" s="82"/>
      <c r="AI243" s="82"/>
      <c r="AJ243" s="82"/>
      <c r="AK243" s="82"/>
    </row>
    <row r="244" spans="1:37" x14ac:dyDescent="0.25">
      <c r="A244" s="31" t="s">
        <v>79</v>
      </c>
      <c r="B244" s="32">
        <v>2.2078000000000002</v>
      </c>
      <c r="C244" s="32">
        <v>2.8157000000000001</v>
      </c>
      <c r="D244" s="32">
        <f t="shared" si="26"/>
        <v>1.2753419693812844</v>
      </c>
      <c r="E244" s="32"/>
      <c r="F244" s="32">
        <v>2.0350000000000001</v>
      </c>
      <c r="G244" s="32">
        <v>62006.879999999997</v>
      </c>
      <c r="H244" s="32">
        <v>72</v>
      </c>
      <c r="I244" s="32">
        <v>81</v>
      </c>
      <c r="J244" s="32">
        <v>81</v>
      </c>
      <c r="K244" s="32">
        <v>117</v>
      </c>
      <c r="L244" s="32">
        <v>1.4930000000000001</v>
      </c>
      <c r="M244" s="32">
        <v>1.4930000000000001</v>
      </c>
      <c r="N244" s="32">
        <v>1.9119999999999999</v>
      </c>
      <c r="O244" s="32">
        <v>15</v>
      </c>
      <c r="P244" s="32">
        <v>15</v>
      </c>
      <c r="Q244" s="32">
        <v>35.450000000000003</v>
      </c>
      <c r="R244" s="32">
        <v>-0.22109999999999999</v>
      </c>
      <c r="S244" s="32">
        <v>-0.22109999999999999</v>
      </c>
      <c r="T244" s="32">
        <v>-0.1656</v>
      </c>
      <c r="U244" s="32" t="s">
        <v>43</v>
      </c>
      <c r="V244" s="32">
        <v>2.0099999999999998</v>
      </c>
      <c r="W244" s="86">
        <v>1.0828692705685033E-4</v>
      </c>
      <c r="X244" s="32">
        <v>-0.217</v>
      </c>
      <c r="Y244" s="32">
        <v>3.13</v>
      </c>
      <c r="Z244" s="32">
        <v>2.89</v>
      </c>
      <c r="AA244" s="33">
        <v>6.9399999999999999E-12</v>
      </c>
      <c r="AB244" s="33"/>
      <c r="AC244" s="34">
        <f t="shared" si="27"/>
        <v>0</v>
      </c>
      <c r="AD244" s="80"/>
      <c r="AE244" s="81"/>
      <c r="AF244" s="82"/>
      <c r="AG244" s="82"/>
      <c r="AH244" s="82"/>
      <c r="AI244" s="82"/>
      <c r="AJ244" s="82"/>
      <c r="AK244" s="82"/>
    </row>
    <row r="245" spans="1:37" x14ac:dyDescent="0.25">
      <c r="A245" s="31" t="s">
        <v>79</v>
      </c>
      <c r="B245" s="32">
        <v>2.2078000000000002</v>
      </c>
      <c r="C245" s="32">
        <v>3.0626000000000002</v>
      </c>
      <c r="D245" s="32">
        <f t="shared" si="26"/>
        <v>1.3871727511549958</v>
      </c>
      <c r="E245" s="32"/>
      <c r="F245" s="32">
        <v>2.0350000000000001</v>
      </c>
      <c r="G245" s="32">
        <v>62006.879999999997</v>
      </c>
      <c r="H245" s="32">
        <v>72</v>
      </c>
      <c r="I245" s="32">
        <v>81</v>
      </c>
      <c r="J245" s="32">
        <v>81</v>
      </c>
      <c r="K245" s="32">
        <v>117</v>
      </c>
      <c r="L245" s="32">
        <v>1.4930000000000001</v>
      </c>
      <c r="M245" s="32">
        <v>1.4930000000000001</v>
      </c>
      <c r="N245" s="32">
        <v>1.9119999999999999</v>
      </c>
      <c r="O245" s="32">
        <v>15</v>
      </c>
      <c r="P245" s="32">
        <v>15</v>
      </c>
      <c r="Q245" s="32">
        <v>35.450000000000003</v>
      </c>
      <c r="R245" s="32">
        <v>-0.22109999999999999</v>
      </c>
      <c r="S245" s="32">
        <v>-0.22109999999999999</v>
      </c>
      <c r="T245" s="32">
        <v>-0.1656</v>
      </c>
      <c r="U245" s="32" t="s">
        <v>44</v>
      </c>
      <c r="V245" s="32">
        <v>31.998999999999999</v>
      </c>
      <c r="W245" s="86">
        <v>1.5402755908922099E-5</v>
      </c>
      <c r="X245" s="32">
        <v>2.1999999999999999E-2</v>
      </c>
      <c r="Y245" s="32">
        <v>2.94</v>
      </c>
      <c r="Z245" s="32">
        <v>3.46</v>
      </c>
      <c r="AA245" s="33">
        <v>1.32E-14</v>
      </c>
      <c r="AB245" s="33"/>
      <c r="AC245" s="34">
        <f t="shared" si="27"/>
        <v>0</v>
      </c>
      <c r="AD245" s="80"/>
      <c r="AE245" s="81"/>
      <c r="AF245" s="82"/>
      <c r="AG245" s="82"/>
      <c r="AH245" s="82"/>
      <c r="AI245" s="82"/>
      <c r="AJ245" s="82"/>
      <c r="AK245" s="82"/>
    </row>
    <row r="246" spans="1:37" x14ac:dyDescent="0.25">
      <c r="A246" s="31" t="s">
        <v>79</v>
      </c>
      <c r="B246" s="32">
        <v>2.2078000000000002</v>
      </c>
      <c r="C246" s="32">
        <v>3.0710000000000002</v>
      </c>
      <c r="D246" s="32">
        <f t="shared" si="26"/>
        <v>1.3909774436090225</v>
      </c>
      <c r="E246" s="32"/>
      <c r="F246" s="32">
        <v>2.0350000000000001</v>
      </c>
      <c r="G246" s="32">
        <v>62006.879999999997</v>
      </c>
      <c r="H246" s="32">
        <v>72</v>
      </c>
      <c r="I246" s="32">
        <v>81</v>
      </c>
      <c r="J246" s="32">
        <v>81</v>
      </c>
      <c r="K246" s="32">
        <v>117</v>
      </c>
      <c r="L246" s="32">
        <v>1.4930000000000001</v>
      </c>
      <c r="M246" s="32">
        <v>1.4930000000000001</v>
      </c>
      <c r="N246" s="32">
        <v>1.9119999999999999</v>
      </c>
      <c r="O246" s="32">
        <v>15</v>
      </c>
      <c r="P246" s="32">
        <v>15</v>
      </c>
      <c r="Q246" s="32">
        <v>35.450000000000003</v>
      </c>
      <c r="R246" s="32">
        <v>-0.22109999999999999</v>
      </c>
      <c r="S246" s="32">
        <v>-0.22109999999999999</v>
      </c>
      <c r="T246" s="32">
        <v>-0.1656</v>
      </c>
      <c r="U246" s="32" t="s">
        <v>45</v>
      </c>
      <c r="V246" s="32">
        <v>44.01</v>
      </c>
      <c r="W246" s="86">
        <v>8.9625087063364713E-6</v>
      </c>
      <c r="X246" s="32">
        <v>0.22500000000000001</v>
      </c>
      <c r="Y246" s="32">
        <v>3.24</v>
      </c>
      <c r="Z246" s="32">
        <v>3.3</v>
      </c>
      <c r="AA246" s="33">
        <v>2.9000000000000002E-15</v>
      </c>
      <c r="AB246" s="33"/>
      <c r="AC246" s="34">
        <f t="shared" si="27"/>
        <v>0</v>
      </c>
      <c r="AD246" s="80"/>
      <c r="AE246" s="81"/>
      <c r="AF246" s="82"/>
      <c r="AG246" s="82"/>
      <c r="AH246" s="82"/>
      <c r="AI246" s="82"/>
      <c r="AJ246" s="82"/>
      <c r="AK246" s="82"/>
    </row>
    <row r="247" spans="1:37" ht="21" x14ac:dyDescent="0.25">
      <c r="A247" s="31" t="s">
        <v>79</v>
      </c>
      <c r="B247" s="32">
        <v>2.2078000000000002</v>
      </c>
      <c r="C247" s="32">
        <v>3.258</v>
      </c>
      <c r="D247" s="32">
        <f t="shared" si="26"/>
        <v>1.475677144668901</v>
      </c>
      <c r="E247" s="32"/>
      <c r="F247" s="32">
        <v>2.0350000000000001</v>
      </c>
      <c r="G247" s="32">
        <v>62006.879999999997</v>
      </c>
      <c r="H247" s="32">
        <v>72</v>
      </c>
      <c r="I247" s="32">
        <v>81</v>
      </c>
      <c r="J247" s="32">
        <v>81</v>
      </c>
      <c r="K247" s="32">
        <v>117</v>
      </c>
      <c r="L247" s="32">
        <v>1.4930000000000001</v>
      </c>
      <c r="M247" s="32">
        <v>1.4930000000000001</v>
      </c>
      <c r="N247" s="32">
        <v>1.9119999999999999</v>
      </c>
      <c r="O247" s="32">
        <v>15</v>
      </c>
      <c r="P247" s="32">
        <v>15</v>
      </c>
      <c r="Q247" s="32">
        <v>35.450000000000003</v>
      </c>
      <c r="R247" s="32">
        <v>-0.22109999999999999</v>
      </c>
      <c r="S247" s="32">
        <v>-0.22109999999999999</v>
      </c>
      <c r="T247" s="32">
        <v>-0.1656</v>
      </c>
      <c r="U247" s="32" t="s">
        <v>46</v>
      </c>
      <c r="V247" s="32">
        <v>28</v>
      </c>
      <c r="W247" s="86">
        <v>1.4859953853764374E-5</v>
      </c>
      <c r="X247" s="32">
        <v>3.6999999999999998E-2</v>
      </c>
      <c r="Y247" s="32">
        <v>3.13</v>
      </c>
      <c r="Z247" s="32">
        <v>3.64</v>
      </c>
      <c r="AA247" s="36">
        <v>1.4000000000000001E-16</v>
      </c>
      <c r="AB247" s="33"/>
      <c r="AC247" s="34">
        <f t="shared" si="27"/>
        <v>0</v>
      </c>
      <c r="AD247" s="82">
        <f>AA243/AA248</f>
        <v>20642857142.85714</v>
      </c>
      <c r="AE247" s="82">
        <f>AA244/AA248</f>
        <v>247857142.85714284</v>
      </c>
      <c r="AF247" s="82">
        <f>AA246/AA248</f>
        <v>103571.42857142857</v>
      </c>
      <c r="AG247" s="82">
        <f>AA246/AA247</f>
        <v>20.714285714285715</v>
      </c>
      <c r="AH247" s="82">
        <f>AA245/AA247</f>
        <v>94.285714285714278</v>
      </c>
      <c r="AI247" s="83">
        <f>AA249/AA250</f>
        <v>6.4197530864197532</v>
      </c>
      <c r="AJ247" s="83">
        <f>AA251/AA252</f>
        <v>986.11111111111109</v>
      </c>
      <c r="AK247" s="82"/>
    </row>
    <row r="248" spans="1:37" ht="21" x14ac:dyDescent="0.25">
      <c r="A248" s="31" t="s">
        <v>79</v>
      </c>
      <c r="B248" s="32">
        <v>2.2078000000000002</v>
      </c>
      <c r="C248" s="32">
        <v>3.5028000000000001</v>
      </c>
      <c r="D248" s="32">
        <f t="shared" si="26"/>
        <v>1.5865567533291058</v>
      </c>
      <c r="E248" s="32"/>
      <c r="F248" s="32">
        <v>2.0350000000000001</v>
      </c>
      <c r="G248" s="32">
        <v>62006.879999999997</v>
      </c>
      <c r="H248" s="32">
        <v>72</v>
      </c>
      <c r="I248" s="32">
        <v>81</v>
      </c>
      <c r="J248" s="32">
        <v>81</v>
      </c>
      <c r="K248" s="32">
        <v>117</v>
      </c>
      <c r="L248" s="32">
        <v>1.4930000000000001</v>
      </c>
      <c r="M248" s="32">
        <v>1.4930000000000001</v>
      </c>
      <c r="N248" s="32">
        <v>1.9119999999999999</v>
      </c>
      <c r="O248" s="32">
        <v>15</v>
      </c>
      <c r="P248" s="32">
        <v>15</v>
      </c>
      <c r="Q248" s="32">
        <v>35.450000000000003</v>
      </c>
      <c r="R248" s="32">
        <v>-0.22109999999999999</v>
      </c>
      <c r="S248" s="32">
        <v>-0.22109999999999999</v>
      </c>
      <c r="T248" s="32">
        <v>-0.1656</v>
      </c>
      <c r="U248" s="32" t="s">
        <v>47</v>
      </c>
      <c r="V248" s="32">
        <v>16.04</v>
      </c>
      <c r="W248" s="86">
        <v>1.6328551327402565E-5</v>
      </c>
      <c r="X248" s="32">
        <v>1.0999999999999999E-2</v>
      </c>
      <c r="Y248" s="32">
        <v>3.25</v>
      </c>
      <c r="Z248" s="32">
        <v>3.8</v>
      </c>
      <c r="AA248" s="36">
        <v>2.8000000000000003E-20</v>
      </c>
      <c r="AB248" s="33"/>
      <c r="AC248" s="34">
        <f t="shared" si="27"/>
        <v>0</v>
      </c>
      <c r="AD248" s="80"/>
      <c r="AE248" s="81"/>
      <c r="AF248" s="82"/>
      <c r="AG248" s="82"/>
      <c r="AH248" s="82"/>
      <c r="AI248" s="82"/>
      <c r="AJ248" s="82"/>
      <c r="AK248" s="82"/>
    </row>
    <row r="249" spans="1:37" ht="21" x14ac:dyDescent="0.25">
      <c r="A249" s="31" t="s">
        <v>79</v>
      </c>
      <c r="B249" s="32">
        <v>2.2078000000000002</v>
      </c>
      <c r="C249" s="32">
        <v>3.5276999999999998</v>
      </c>
      <c r="D249" s="32">
        <f t="shared" si="26"/>
        <v>1.5978349488178274</v>
      </c>
      <c r="E249" s="32"/>
      <c r="F249" s="32">
        <v>2.0350000000000001</v>
      </c>
      <c r="G249" s="32">
        <v>62006.879999999997</v>
      </c>
      <c r="H249" s="32">
        <v>72</v>
      </c>
      <c r="I249" s="32">
        <v>81</v>
      </c>
      <c r="J249" s="32">
        <v>81</v>
      </c>
      <c r="K249" s="32">
        <v>117</v>
      </c>
      <c r="L249" s="32">
        <v>1.4930000000000001</v>
      </c>
      <c r="M249" s="32">
        <v>1.4930000000000001</v>
      </c>
      <c r="N249" s="32">
        <v>1.9119999999999999</v>
      </c>
      <c r="O249" s="32">
        <v>15</v>
      </c>
      <c r="P249" s="32">
        <v>15</v>
      </c>
      <c r="Q249" s="32">
        <v>35.450000000000003</v>
      </c>
      <c r="R249" s="32">
        <v>-0.22109999999999999</v>
      </c>
      <c r="S249" s="32">
        <v>-0.22109999999999999</v>
      </c>
      <c r="T249" s="32">
        <v>-0.1656</v>
      </c>
      <c r="U249" s="32" t="s">
        <v>48</v>
      </c>
      <c r="V249" s="32">
        <v>28.05</v>
      </c>
      <c r="W249" s="32">
        <v>8.597859657763983E-6</v>
      </c>
      <c r="X249" s="32">
        <v>8.6999999999999994E-2</v>
      </c>
      <c r="Y249" s="32">
        <v>3.59</v>
      </c>
      <c r="Z249" s="32">
        <v>3.9</v>
      </c>
      <c r="AA249" s="36">
        <v>5.2E-22</v>
      </c>
      <c r="AB249" s="33"/>
      <c r="AC249" s="35">
        <f t="shared" si="27"/>
        <v>0</v>
      </c>
      <c r="AD249" s="80"/>
      <c r="AE249" s="81">
        <f>AA246/AA144</f>
        <v>1.0469314079422384E-4</v>
      </c>
      <c r="AF249" s="84">
        <f>AC144*AE249</f>
        <v>0</v>
      </c>
      <c r="AG249" s="82"/>
      <c r="AH249" s="82"/>
      <c r="AI249" s="82"/>
      <c r="AJ249" s="82"/>
      <c r="AK249" s="82"/>
    </row>
    <row r="250" spans="1:37" ht="21" x14ac:dyDescent="0.25">
      <c r="A250" s="31" t="s">
        <v>79</v>
      </c>
      <c r="B250" s="32">
        <v>2.2078000000000002</v>
      </c>
      <c r="C250" s="32">
        <v>3.53</v>
      </c>
      <c r="D250" s="32">
        <f t="shared" si="26"/>
        <v>1.5988767098469061</v>
      </c>
      <c r="E250" s="32"/>
      <c r="F250" s="32">
        <v>2.0350000000000001</v>
      </c>
      <c r="G250" s="32">
        <v>62006.879999999997</v>
      </c>
      <c r="H250" s="32">
        <v>72</v>
      </c>
      <c r="I250" s="32">
        <v>81</v>
      </c>
      <c r="J250" s="32">
        <v>81</v>
      </c>
      <c r="K250" s="32">
        <v>117</v>
      </c>
      <c r="L250" s="32">
        <v>1.4930000000000001</v>
      </c>
      <c r="M250" s="32">
        <v>1.4930000000000001</v>
      </c>
      <c r="N250" s="32">
        <v>1.9119999999999999</v>
      </c>
      <c r="O250" s="32">
        <v>15</v>
      </c>
      <c r="P250" s="32">
        <v>15</v>
      </c>
      <c r="Q250" s="32">
        <v>35.450000000000003</v>
      </c>
      <c r="R250" s="32">
        <v>-0.22109999999999999</v>
      </c>
      <c r="S250" s="32">
        <v>-0.22109999999999999</v>
      </c>
      <c r="T250" s="32">
        <v>-0.1656</v>
      </c>
      <c r="U250" s="32" t="s">
        <v>49</v>
      </c>
      <c r="V250" s="32">
        <v>30.07</v>
      </c>
      <c r="W250" s="32">
        <v>7.4674534117532306E-6</v>
      </c>
      <c r="X250" s="32">
        <v>9.9000000000000005E-2</v>
      </c>
      <c r="Y250" s="32">
        <v>3.72</v>
      </c>
      <c r="Z250" s="32">
        <v>4</v>
      </c>
      <c r="AA250" s="36">
        <v>8.1000000000000001E-23</v>
      </c>
      <c r="AB250" s="33"/>
      <c r="AC250" s="35">
        <f t="shared" si="27"/>
        <v>0</v>
      </c>
      <c r="AD250" s="80"/>
      <c r="AE250" s="81"/>
      <c r="AF250" s="82"/>
      <c r="AG250" s="82"/>
      <c r="AH250" s="82"/>
      <c r="AI250" s="82"/>
      <c r="AJ250" s="82"/>
      <c r="AK250" s="82"/>
    </row>
    <row r="251" spans="1:37" ht="21" x14ac:dyDescent="0.25">
      <c r="A251" s="31" t="s">
        <v>79</v>
      </c>
      <c r="B251" s="32">
        <v>2.2078000000000002</v>
      </c>
      <c r="C251" s="32">
        <v>3.63</v>
      </c>
      <c r="D251" s="32">
        <f t="shared" si="26"/>
        <v>1.6441706676329375</v>
      </c>
      <c r="E251" s="32"/>
      <c r="F251" s="32">
        <v>2.0350000000000001</v>
      </c>
      <c r="G251" s="32">
        <v>62006.879999999997</v>
      </c>
      <c r="H251" s="32">
        <v>72</v>
      </c>
      <c r="I251" s="32">
        <v>81</v>
      </c>
      <c r="J251" s="32">
        <v>81</v>
      </c>
      <c r="K251" s="32">
        <v>117</v>
      </c>
      <c r="L251" s="32">
        <v>1.4930000000000001</v>
      </c>
      <c r="M251" s="32">
        <v>1.4930000000000001</v>
      </c>
      <c r="N251" s="32">
        <v>1.9119999999999999</v>
      </c>
      <c r="O251" s="32">
        <v>15</v>
      </c>
      <c r="P251" s="32">
        <v>15</v>
      </c>
      <c r="Q251" s="32">
        <v>35.450000000000003</v>
      </c>
      <c r="R251" s="32">
        <v>-0.22109999999999999</v>
      </c>
      <c r="S251" s="32">
        <v>-0.22109999999999999</v>
      </c>
      <c r="T251" s="32">
        <v>-0.1656</v>
      </c>
      <c r="U251" s="32" t="s">
        <v>50</v>
      </c>
      <c r="V251" s="32">
        <v>42.08</v>
      </c>
      <c r="W251" s="32">
        <v>4.9578486170417476E-6</v>
      </c>
      <c r="X251" s="32">
        <v>0.14199999999999999</v>
      </c>
      <c r="Y251" s="32">
        <v>4.03</v>
      </c>
      <c r="Z251" s="32">
        <v>4.5</v>
      </c>
      <c r="AA251" s="36">
        <v>2.1299999999999998E-24</v>
      </c>
      <c r="AB251" s="33"/>
      <c r="AC251" s="35">
        <f t="shared" si="27"/>
        <v>0</v>
      </c>
      <c r="AD251" s="80"/>
      <c r="AE251" s="81"/>
      <c r="AF251" s="82"/>
      <c r="AG251" s="82"/>
      <c r="AH251" s="82"/>
      <c r="AI251" s="82"/>
      <c r="AJ251" s="82"/>
      <c r="AK251" s="82"/>
    </row>
    <row r="252" spans="1:37" ht="21" x14ac:dyDescent="0.25">
      <c r="A252" s="31" t="s">
        <v>79</v>
      </c>
      <c r="B252" s="32">
        <v>2.2078000000000002</v>
      </c>
      <c r="C252" s="32">
        <v>3.63</v>
      </c>
      <c r="D252" s="32">
        <f t="shared" si="26"/>
        <v>1.6441706676329375</v>
      </c>
      <c r="E252" s="32"/>
      <c r="F252" s="32">
        <v>2.0350000000000001</v>
      </c>
      <c r="G252" s="32">
        <v>62006.879999999997</v>
      </c>
      <c r="H252" s="32">
        <v>72</v>
      </c>
      <c r="I252" s="32">
        <v>81</v>
      </c>
      <c r="J252" s="32">
        <v>81</v>
      </c>
      <c r="K252" s="32">
        <v>117</v>
      </c>
      <c r="L252" s="32">
        <v>1.4930000000000001</v>
      </c>
      <c r="M252" s="32">
        <v>1.4930000000000001</v>
      </c>
      <c r="N252" s="32">
        <v>1.9119999999999999</v>
      </c>
      <c r="O252" s="32">
        <v>15</v>
      </c>
      <c r="P252" s="32">
        <v>15</v>
      </c>
      <c r="Q252" s="32">
        <v>35.450000000000003</v>
      </c>
      <c r="R252" s="32">
        <v>-0.22109999999999999</v>
      </c>
      <c r="S252" s="32">
        <v>-0.22109999999999999</v>
      </c>
      <c r="T252" s="32">
        <v>-0.1656</v>
      </c>
      <c r="U252" s="32" t="s">
        <v>51</v>
      </c>
      <c r="V252" s="32">
        <v>44.1</v>
      </c>
      <c r="W252" s="32">
        <v>4.5187843755253608E-6</v>
      </c>
      <c r="X252" s="32">
        <v>0.152</v>
      </c>
      <c r="Y252" s="32">
        <v>4.16</v>
      </c>
      <c r="Z252" s="32">
        <v>4.3</v>
      </c>
      <c r="AA252" s="36">
        <v>2.1599999999999999E-27</v>
      </c>
      <c r="AB252" s="33"/>
      <c r="AC252" s="35">
        <f t="shared" si="27"/>
        <v>0</v>
      </c>
      <c r="AD252" s="80"/>
      <c r="AE252" s="81"/>
      <c r="AF252" s="82"/>
      <c r="AG252" s="82"/>
      <c r="AH252" s="82"/>
      <c r="AI252" s="82"/>
      <c r="AJ252" s="82"/>
      <c r="AK252" s="82"/>
    </row>
    <row r="253" spans="1:37" x14ac:dyDescent="0.25">
      <c r="A253" s="31" t="s">
        <v>79</v>
      </c>
      <c r="B253" s="32">
        <v>2.2078000000000002</v>
      </c>
      <c r="C253" s="32">
        <v>3.63</v>
      </c>
      <c r="D253" s="32">
        <f t="shared" si="26"/>
        <v>1.6441706676329375</v>
      </c>
      <c r="E253" s="32"/>
      <c r="F253" s="32">
        <v>2.0350000000000001</v>
      </c>
      <c r="G253" s="32">
        <v>62006.879999999997</v>
      </c>
      <c r="H253" s="32">
        <v>72</v>
      </c>
      <c r="I253" s="32">
        <v>81</v>
      </c>
      <c r="J253" s="32">
        <v>81</v>
      </c>
      <c r="K253" s="32">
        <v>117</v>
      </c>
      <c r="L253" s="32">
        <v>1.4930000000000001</v>
      </c>
      <c r="M253" s="32">
        <v>1.4930000000000001</v>
      </c>
      <c r="N253" s="32">
        <v>1.9119999999999999</v>
      </c>
      <c r="O253" s="32">
        <v>15</v>
      </c>
      <c r="P253" s="32">
        <v>15</v>
      </c>
      <c r="Q253" s="32">
        <v>35.450000000000003</v>
      </c>
      <c r="R253" s="32">
        <v>-0.22109999999999999</v>
      </c>
      <c r="S253" s="32">
        <v>-0.22109999999999999</v>
      </c>
      <c r="T253" s="32">
        <v>-0.1656</v>
      </c>
      <c r="U253" s="32" t="s">
        <v>52</v>
      </c>
      <c r="V253" s="32">
        <v>58.12</v>
      </c>
      <c r="W253" s="32">
        <v>2.9135357642312415E-6</v>
      </c>
      <c r="X253" s="32">
        <v>0.2</v>
      </c>
      <c r="Y253" s="32">
        <v>4.5199999999999996</v>
      </c>
      <c r="Z253" s="32">
        <v>4.5</v>
      </c>
      <c r="AA253" s="33">
        <v>2.1999999999999999E-27</v>
      </c>
      <c r="AB253" s="33"/>
      <c r="AC253" s="35">
        <f t="shared" si="27"/>
        <v>0</v>
      </c>
      <c r="AD253" s="80"/>
      <c r="AE253" s="81"/>
      <c r="AF253" s="82"/>
      <c r="AG253" s="82"/>
      <c r="AH253" s="82"/>
      <c r="AI253" s="82"/>
      <c r="AJ253" s="82"/>
      <c r="AK253" s="82"/>
    </row>
    <row r="254" spans="1:37" x14ac:dyDescent="0.25">
      <c r="A254" s="31" t="s">
        <v>79</v>
      </c>
      <c r="B254" s="32">
        <v>2.2078000000000002</v>
      </c>
      <c r="C254" s="32"/>
      <c r="D254" s="32">
        <f t="shared" si="26"/>
        <v>0</v>
      </c>
      <c r="E254" s="32"/>
      <c r="F254" s="32">
        <v>2.0350000000000001</v>
      </c>
      <c r="G254" s="32">
        <v>62006.879999999997</v>
      </c>
      <c r="H254" s="32">
        <v>72</v>
      </c>
      <c r="I254" s="32">
        <v>81</v>
      </c>
      <c r="J254" s="32">
        <v>81</v>
      </c>
      <c r="K254" s="32">
        <v>117</v>
      </c>
      <c r="L254" s="32">
        <v>1.4930000000000001</v>
      </c>
      <c r="M254" s="32">
        <v>1.4930000000000001</v>
      </c>
      <c r="N254" s="32">
        <v>1.9119999999999999</v>
      </c>
      <c r="O254" s="32">
        <v>15</v>
      </c>
      <c r="P254" s="32">
        <v>15</v>
      </c>
      <c r="Q254" s="32">
        <v>35.450000000000003</v>
      </c>
      <c r="R254" s="32">
        <v>-0.22109999999999999</v>
      </c>
      <c r="S254" s="32">
        <v>-0.22109999999999999</v>
      </c>
      <c r="T254" s="32">
        <v>-0.1656</v>
      </c>
      <c r="U254" s="32" t="s">
        <v>58</v>
      </c>
      <c r="V254" s="32">
        <v>58.12</v>
      </c>
      <c r="W254" s="32">
        <v>3.1459786150702568E-6</v>
      </c>
      <c r="X254" s="32">
        <v>0.183</v>
      </c>
      <c r="Y254" s="32">
        <v>4.8</v>
      </c>
      <c r="Z254" s="32">
        <v>4.42</v>
      </c>
      <c r="AA254" s="33"/>
      <c r="AB254" s="33"/>
      <c r="AC254" s="35"/>
      <c r="AD254" s="80"/>
      <c r="AE254" s="81"/>
      <c r="AF254" s="82"/>
      <c r="AG254" s="82"/>
      <c r="AH254" s="82"/>
      <c r="AI254" s="82"/>
      <c r="AJ254" s="82"/>
      <c r="AK254" s="82"/>
    </row>
    <row r="255" spans="1:37" x14ac:dyDescent="0.25">
      <c r="A255" s="26" t="s">
        <v>80</v>
      </c>
      <c r="B255" s="27">
        <v>3.81</v>
      </c>
      <c r="C255" s="27"/>
      <c r="D255" s="27">
        <f t="shared" si="26"/>
        <v>0</v>
      </c>
      <c r="E255" s="27"/>
      <c r="F255" s="27">
        <v>2.0390000000000001</v>
      </c>
      <c r="G255" s="27">
        <v>59914.879999999997</v>
      </c>
      <c r="H255" s="27">
        <v>74</v>
      </c>
      <c r="I255" s="27">
        <v>83</v>
      </c>
      <c r="J255" s="27">
        <v>83</v>
      </c>
      <c r="K255" s="27">
        <v>83</v>
      </c>
      <c r="L255" s="27">
        <v>1.4930000000000001</v>
      </c>
      <c r="M255" s="27">
        <v>1.4930000000000001</v>
      </c>
      <c r="N255" s="27">
        <v>1.4930000000000001</v>
      </c>
      <c r="O255" s="27">
        <v>15</v>
      </c>
      <c r="P255" s="27">
        <v>15</v>
      </c>
      <c r="Q255" s="27">
        <v>15</v>
      </c>
      <c r="R255" s="27">
        <v>-0.22789999999999999</v>
      </c>
      <c r="S255" s="27">
        <v>-0.22789999999999999</v>
      </c>
      <c r="T255" s="27">
        <v>-0.22789999999999999</v>
      </c>
      <c r="U255" s="27" t="s">
        <v>42</v>
      </c>
      <c r="V255" s="27">
        <v>4.0019999999999998</v>
      </c>
      <c r="W255" s="85">
        <v>1.213598928416634E-4</v>
      </c>
      <c r="X255" s="27">
        <v>-0.39</v>
      </c>
      <c r="Y255" s="27">
        <v>2.66</v>
      </c>
      <c r="Z255" s="27">
        <v>2.6</v>
      </c>
      <c r="AA255" s="28"/>
      <c r="AB255" s="28"/>
      <c r="AC255" s="29">
        <f t="shared" ref="AC255:AC266" si="28">AA255*10000*(AB255)*10000000000</f>
        <v>0</v>
      </c>
    </row>
    <row r="256" spans="1:37" x14ac:dyDescent="0.25">
      <c r="A256" s="26" t="s">
        <v>80</v>
      </c>
      <c r="B256" s="27">
        <v>3.81</v>
      </c>
      <c r="C256" s="27"/>
      <c r="D256" s="27">
        <f t="shared" si="26"/>
        <v>0</v>
      </c>
      <c r="E256" s="27"/>
      <c r="F256" s="27">
        <v>2.0390000000000001</v>
      </c>
      <c r="G256" s="27">
        <v>59914.879999999997</v>
      </c>
      <c r="H256" s="27">
        <v>74</v>
      </c>
      <c r="I256" s="27">
        <v>83</v>
      </c>
      <c r="J256" s="27">
        <v>83</v>
      </c>
      <c r="K256" s="27">
        <v>83</v>
      </c>
      <c r="L256" s="27">
        <v>1.4930000000000001</v>
      </c>
      <c r="M256" s="27">
        <v>1.4930000000000001</v>
      </c>
      <c r="N256" s="27">
        <v>1.4930000000000001</v>
      </c>
      <c r="O256" s="27">
        <v>15</v>
      </c>
      <c r="P256" s="27">
        <v>15</v>
      </c>
      <c r="Q256" s="27">
        <v>15</v>
      </c>
      <c r="R256" s="27">
        <v>-0.22789999999999999</v>
      </c>
      <c r="S256" s="27">
        <v>-0.22789999999999999</v>
      </c>
      <c r="T256" s="27">
        <v>-0.22789999999999999</v>
      </c>
      <c r="U256" s="27" t="s">
        <v>43</v>
      </c>
      <c r="V256" s="27">
        <v>2.0099999999999998</v>
      </c>
      <c r="W256" s="85">
        <v>1.0828692705685033E-4</v>
      </c>
      <c r="X256" s="27">
        <v>-0.217</v>
      </c>
      <c r="Y256" s="27">
        <v>3.13</v>
      </c>
      <c r="Z256" s="27">
        <v>2.89</v>
      </c>
      <c r="AA256" s="28"/>
      <c r="AB256" s="28"/>
      <c r="AC256" s="29">
        <f t="shared" si="28"/>
        <v>0</v>
      </c>
    </row>
    <row r="257" spans="1:36" x14ac:dyDescent="0.25">
      <c r="A257" s="26" t="s">
        <v>80</v>
      </c>
      <c r="B257" s="27">
        <v>3.81</v>
      </c>
      <c r="C257" s="27"/>
      <c r="D257" s="27">
        <f t="shared" si="26"/>
        <v>0</v>
      </c>
      <c r="E257" s="27"/>
      <c r="F257" s="27">
        <v>2.0390000000000001</v>
      </c>
      <c r="G257" s="27">
        <v>59914.879999999997</v>
      </c>
      <c r="H257" s="27">
        <v>74</v>
      </c>
      <c r="I257" s="27">
        <v>83</v>
      </c>
      <c r="J257" s="27">
        <v>83</v>
      </c>
      <c r="K257" s="27">
        <v>83</v>
      </c>
      <c r="L257" s="27">
        <v>1.4930000000000001</v>
      </c>
      <c r="M257" s="27">
        <v>1.4930000000000001</v>
      </c>
      <c r="N257" s="27">
        <v>1.4930000000000001</v>
      </c>
      <c r="O257" s="27">
        <v>15</v>
      </c>
      <c r="P257" s="27">
        <v>15</v>
      </c>
      <c r="Q257" s="27">
        <v>15</v>
      </c>
      <c r="R257" s="27">
        <v>-0.22789999999999999</v>
      </c>
      <c r="S257" s="27">
        <v>-0.22789999999999999</v>
      </c>
      <c r="T257" s="27">
        <v>-0.22789999999999999</v>
      </c>
      <c r="U257" s="27" t="s">
        <v>44</v>
      </c>
      <c r="V257" s="27">
        <v>31.998999999999999</v>
      </c>
      <c r="W257" s="85">
        <v>1.5402755908922099E-5</v>
      </c>
      <c r="X257" s="27">
        <v>2.1999999999999999E-2</v>
      </c>
      <c r="Y257" s="27">
        <v>2.94</v>
      </c>
      <c r="Z257" s="27">
        <v>3.46</v>
      </c>
      <c r="AA257" s="28"/>
      <c r="AB257" s="28"/>
      <c r="AC257" s="29">
        <f t="shared" si="28"/>
        <v>0</v>
      </c>
    </row>
    <row r="258" spans="1:36" x14ac:dyDescent="0.25">
      <c r="A258" s="26" t="s">
        <v>80</v>
      </c>
      <c r="B258" s="27">
        <v>3.81</v>
      </c>
      <c r="C258" s="27">
        <v>3.8</v>
      </c>
      <c r="D258" s="27">
        <f t="shared" si="26"/>
        <v>0.99737532808398943</v>
      </c>
      <c r="E258" s="27"/>
      <c r="F258" s="27">
        <v>2.0390000000000001</v>
      </c>
      <c r="G258" s="27">
        <v>59914.879999999997</v>
      </c>
      <c r="H258" s="27">
        <v>74</v>
      </c>
      <c r="I258" s="27">
        <v>83</v>
      </c>
      <c r="J258" s="27">
        <v>83</v>
      </c>
      <c r="K258" s="27">
        <v>83</v>
      </c>
      <c r="L258" s="27">
        <v>1.4930000000000001</v>
      </c>
      <c r="M258" s="27">
        <v>1.4930000000000001</v>
      </c>
      <c r="N258" s="27">
        <v>1.4930000000000001</v>
      </c>
      <c r="O258" s="27">
        <v>15</v>
      </c>
      <c r="P258" s="27">
        <v>15</v>
      </c>
      <c r="Q258" s="27">
        <v>15</v>
      </c>
      <c r="R258" s="27">
        <v>-0.22789999999999999</v>
      </c>
      <c r="S258" s="27">
        <v>-0.22789999999999999</v>
      </c>
      <c r="T258" s="27">
        <v>-0.22789999999999999</v>
      </c>
      <c r="U258" s="27" t="s">
        <v>45</v>
      </c>
      <c r="V258" s="27">
        <v>44.01</v>
      </c>
      <c r="W258" s="85">
        <v>8.9625087063364713E-6</v>
      </c>
      <c r="X258" s="27">
        <v>0.22500000000000001</v>
      </c>
      <c r="Y258" s="27">
        <v>3.24</v>
      </c>
      <c r="Z258" s="27">
        <v>3.3</v>
      </c>
      <c r="AA258" s="28">
        <v>7.0999999999999999E-9</v>
      </c>
      <c r="AB258" s="28"/>
      <c r="AC258" s="29">
        <f t="shared" si="28"/>
        <v>0</v>
      </c>
    </row>
    <row r="259" spans="1:36" ht="21" x14ac:dyDescent="0.25">
      <c r="A259" s="26" t="s">
        <v>80</v>
      </c>
      <c r="B259" s="27">
        <v>3.81</v>
      </c>
      <c r="C259" s="27">
        <v>3.86</v>
      </c>
      <c r="D259" s="27">
        <f t="shared" si="26"/>
        <v>1.0131233595800524</v>
      </c>
      <c r="E259" s="27"/>
      <c r="F259" s="27">
        <v>2.0390000000000001</v>
      </c>
      <c r="G259" s="27">
        <v>59914.879999999997</v>
      </c>
      <c r="H259" s="27">
        <v>74</v>
      </c>
      <c r="I259" s="27">
        <v>83</v>
      </c>
      <c r="J259" s="27">
        <v>83</v>
      </c>
      <c r="K259" s="27">
        <v>83</v>
      </c>
      <c r="L259" s="27">
        <v>1.4930000000000001</v>
      </c>
      <c r="M259" s="27">
        <v>1.4930000000000001</v>
      </c>
      <c r="N259" s="27">
        <v>1.4930000000000001</v>
      </c>
      <c r="O259" s="27">
        <v>15</v>
      </c>
      <c r="P259" s="27">
        <v>15</v>
      </c>
      <c r="Q259" s="27">
        <v>15</v>
      </c>
      <c r="R259" s="27">
        <v>-0.22789999999999999</v>
      </c>
      <c r="S259" s="27">
        <v>-0.22789999999999999</v>
      </c>
      <c r="T259" s="27">
        <v>-0.22789999999999999</v>
      </c>
      <c r="U259" s="27" t="s">
        <v>46</v>
      </c>
      <c r="V259" s="27">
        <v>28</v>
      </c>
      <c r="W259" s="85">
        <v>1.4859953853764374E-5</v>
      </c>
      <c r="X259" s="27">
        <v>3.6999999999999998E-2</v>
      </c>
      <c r="Y259" s="27">
        <v>3.13</v>
      </c>
      <c r="Z259" s="27">
        <v>3.64</v>
      </c>
      <c r="AA259" s="37">
        <v>6.9999999999999998E-9</v>
      </c>
      <c r="AB259" s="28"/>
      <c r="AC259" s="29">
        <f t="shared" si="28"/>
        <v>0</v>
      </c>
      <c r="AD259">
        <f>AA255/AA260</f>
        <v>0</v>
      </c>
      <c r="AE259">
        <f>AA256/AA260</f>
        <v>0</v>
      </c>
      <c r="AF259">
        <f>AA258/AA260</f>
        <v>1.0502958579881656</v>
      </c>
      <c r="AG259">
        <f>AA258/AA259</f>
        <v>1.0142857142857142</v>
      </c>
      <c r="AH259">
        <f>AA257/AA259</f>
        <v>0</v>
      </c>
      <c r="AI259" s="44">
        <f>AA261/AA262</f>
        <v>1.0580357142857142</v>
      </c>
      <c r="AJ259" s="44">
        <f>AA263/AA264</f>
        <v>8.1185185185185187</v>
      </c>
    </row>
    <row r="260" spans="1:36" ht="21" x14ac:dyDescent="0.25">
      <c r="A260" s="26" t="s">
        <v>80</v>
      </c>
      <c r="B260" s="27">
        <v>3.81</v>
      </c>
      <c r="C260" s="27">
        <v>3.9</v>
      </c>
      <c r="D260" s="27">
        <f t="shared" si="26"/>
        <v>1.0236220472440944</v>
      </c>
      <c r="E260" s="27"/>
      <c r="F260" s="27">
        <v>2.0390000000000001</v>
      </c>
      <c r="G260" s="27">
        <v>59914.879999999997</v>
      </c>
      <c r="H260" s="27">
        <v>74</v>
      </c>
      <c r="I260" s="27">
        <v>83</v>
      </c>
      <c r="J260" s="27">
        <v>83</v>
      </c>
      <c r="K260" s="27">
        <v>83</v>
      </c>
      <c r="L260" s="27">
        <v>1.4930000000000001</v>
      </c>
      <c r="M260" s="27">
        <v>1.4930000000000001</v>
      </c>
      <c r="N260" s="27">
        <v>1.4930000000000001</v>
      </c>
      <c r="O260" s="27">
        <v>15</v>
      </c>
      <c r="P260" s="27">
        <v>15</v>
      </c>
      <c r="Q260" s="27">
        <v>15</v>
      </c>
      <c r="R260" s="27">
        <v>-0.22789999999999999</v>
      </c>
      <c r="S260" s="27">
        <v>-0.22789999999999999</v>
      </c>
      <c r="T260" s="27">
        <v>-0.22789999999999999</v>
      </c>
      <c r="U260" s="27" t="s">
        <v>47</v>
      </c>
      <c r="V260" s="27">
        <v>16.04</v>
      </c>
      <c r="W260" s="85">
        <v>1.6328551327402565E-5</v>
      </c>
      <c r="X260" s="27">
        <v>1.0999999999999999E-2</v>
      </c>
      <c r="Y260" s="27">
        <v>3.25</v>
      </c>
      <c r="Z260" s="27">
        <v>3.8</v>
      </c>
      <c r="AA260" s="37">
        <v>6.7599999999999998E-9</v>
      </c>
      <c r="AB260" s="28"/>
      <c r="AC260" s="29">
        <f t="shared" si="28"/>
        <v>0</v>
      </c>
    </row>
    <row r="261" spans="1:36" ht="21" x14ac:dyDescent="0.25">
      <c r="A261" s="26" t="s">
        <v>80</v>
      </c>
      <c r="B261" s="27">
        <v>3.81</v>
      </c>
      <c r="C261" s="27">
        <v>3.92</v>
      </c>
      <c r="D261" s="27">
        <f t="shared" si="26"/>
        <v>1.0288713910761154</v>
      </c>
      <c r="E261" s="27"/>
      <c r="F261" s="27">
        <v>2.0390000000000001</v>
      </c>
      <c r="G261" s="27">
        <v>59914.879999999997</v>
      </c>
      <c r="H261" s="27">
        <v>74</v>
      </c>
      <c r="I261" s="27">
        <v>83</v>
      </c>
      <c r="J261" s="27">
        <v>83</v>
      </c>
      <c r="K261" s="27">
        <v>83</v>
      </c>
      <c r="L261" s="27">
        <v>1.4930000000000001</v>
      </c>
      <c r="M261" s="27">
        <v>1.4930000000000001</v>
      </c>
      <c r="N261" s="27">
        <v>1.4930000000000001</v>
      </c>
      <c r="O261" s="27">
        <v>15</v>
      </c>
      <c r="P261" s="27">
        <v>15</v>
      </c>
      <c r="Q261" s="27">
        <v>15</v>
      </c>
      <c r="R261" s="27">
        <v>-0.22789999999999999</v>
      </c>
      <c r="S261" s="27">
        <v>-0.22789999999999999</v>
      </c>
      <c r="T261" s="27">
        <v>-0.22789999999999999</v>
      </c>
      <c r="U261" s="27" t="s">
        <v>48</v>
      </c>
      <c r="V261" s="27">
        <v>28.05</v>
      </c>
      <c r="W261" s="27">
        <v>8.597859657763983E-6</v>
      </c>
      <c r="X261" s="27">
        <v>8.6999999999999994E-2</v>
      </c>
      <c r="Y261" s="27">
        <v>3.59</v>
      </c>
      <c r="Z261" s="27">
        <v>3.9</v>
      </c>
      <c r="AA261" s="37">
        <v>2.3699999999999999E-9</v>
      </c>
      <c r="AB261" s="28"/>
      <c r="AC261" s="30">
        <f t="shared" si="28"/>
        <v>0</v>
      </c>
      <c r="AE261" s="46">
        <f>AA258/AA156</f>
        <v>1908602150.5376344</v>
      </c>
      <c r="AF261" s="53">
        <f>AC156*AE261</f>
        <v>0</v>
      </c>
    </row>
    <row r="262" spans="1:36" ht="21" x14ac:dyDescent="0.25">
      <c r="A262" s="26" t="s">
        <v>80</v>
      </c>
      <c r="B262" s="27">
        <v>3.81</v>
      </c>
      <c r="C262" s="27">
        <v>3.93</v>
      </c>
      <c r="D262" s="27">
        <f t="shared" si="26"/>
        <v>1.0314960629921259</v>
      </c>
      <c r="E262" s="27"/>
      <c r="F262" s="27">
        <v>2.0390000000000001</v>
      </c>
      <c r="G262" s="27">
        <v>59914.879999999997</v>
      </c>
      <c r="H262" s="27">
        <v>74</v>
      </c>
      <c r="I262" s="27">
        <v>83</v>
      </c>
      <c r="J262" s="27">
        <v>83</v>
      </c>
      <c r="K262" s="27">
        <v>83</v>
      </c>
      <c r="L262" s="27">
        <v>1.4930000000000001</v>
      </c>
      <c r="M262" s="27">
        <v>1.4930000000000001</v>
      </c>
      <c r="N262" s="27">
        <v>1.4930000000000001</v>
      </c>
      <c r="O262" s="27">
        <v>15</v>
      </c>
      <c r="P262" s="27">
        <v>15</v>
      </c>
      <c r="Q262" s="27">
        <v>15</v>
      </c>
      <c r="R262" s="27">
        <v>-0.22789999999999999</v>
      </c>
      <c r="S262" s="27">
        <v>-0.22789999999999999</v>
      </c>
      <c r="T262" s="27">
        <v>-0.22789999999999999</v>
      </c>
      <c r="U262" s="27" t="s">
        <v>49</v>
      </c>
      <c r="V262" s="27">
        <v>30.07</v>
      </c>
      <c r="W262" s="27">
        <v>7.4674534117532306E-6</v>
      </c>
      <c r="X262" s="27">
        <v>9.9000000000000005E-2</v>
      </c>
      <c r="Y262" s="27">
        <v>3.72</v>
      </c>
      <c r="Z262" s="27">
        <v>4</v>
      </c>
      <c r="AA262" s="37">
        <v>2.2400000000000001E-9</v>
      </c>
      <c r="AB262" s="28"/>
      <c r="AC262" s="30">
        <f t="shared" si="28"/>
        <v>0</v>
      </c>
    </row>
    <row r="263" spans="1:36" ht="21" x14ac:dyDescent="0.25">
      <c r="A263" s="26" t="s">
        <v>80</v>
      </c>
      <c r="B263" s="27">
        <v>3.81</v>
      </c>
      <c r="C263" s="27">
        <v>3.96</v>
      </c>
      <c r="D263" s="27">
        <f t="shared" si="26"/>
        <v>1.0393700787401574</v>
      </c>
      <c r="E263" s="27"/>
      <c r="F263" s="27">
        <v>2.0390000000000001</v>
      </c>
      <c r="G263" s="27">
        <v>59914.879999999997</v>
      </c>
      <c r="H263" s="27">
        <v>74</v>
      </c>
      <c r="I263" s="27">
        <v>83</v>
      </c>
      <c r="J263" s="27">
        <v>83</v>
      </c>
      <c r="K263" s="27">
        <v>83</v>
      </c>
      <c r="L263" s="27">
        <v>1.4930000000000001</v>
      </c>
      <c r="M263" s="27">
        <v>1.4930000000000001</v>
      </c>
      <c r="N263" s="27">
        <v>1.4930000000000001</v>
      </c>
      <c r="O263" s="27">
        <v>15</v>
      </c>
      <c r="P263" s="27">
        <v>15</v>
      </c>
      <c r="Q263" s="27">
        <v>15</v>
      </c>
      <c r="R263" s="27">
        <v>-0.22789999999999999</v>
      </c>
      <c r="S263" s="27">
        <v>-0.22789999999999999</v>
      </c>
      <c r="T263" s="27">
        <v>-0.22789999999999999</v>
      </c>
      <c r="U263" s="27" t="s">
        <v>50</v>
      </c>
      <c r="V263" s="27">
        <v>42.08</v>
      </c>
      <c r="W263" s="27">
        <v>4.9578486170417476E-6</v>
      </c>
      <c r="X263" s="27">
        <v>0.14199999999999999</v>
      </c>
      <c r="Y263" s="27">
        <v>4.03</v>
      </c>
      <c r="Z263" s="27">
        <v>4.5</v>
      </c>
      <c r="AA263" s="37">
        <v>5.4799999999999997E-10</v>
      </c>
      <c r="AB263" s="28"/>
      <c r="AC263" s="30">
        <f t="shared" si="28"/>
        <v>0</v>
      </c>
    </row>
    <row r="264" spans="1:36" ht="21" x14ac:dyDescent="0.25">
      <c r="A264" s="26" t="s">
        <v>80</v>
      </c>
      <c r="B264" s="27">
        <v>3.81</v>
      </c>
      <c r="C264" s="27">
        <v>3.99</v>
      </c>
      <c r="D264" s="27">
        <f t="shared" si="26"/>
        <v>1.0472440944881891</v>
      </c>
      <c r="E264" s="27"/>
      <c r="F264" s="27">
        <v>2.0390000000000001</v>
      </c>
      <c r="G264" s="27">
        <v>59914.879999999997</v>
      </c>
      <c r="H264" s="27">
        <v>74</v>
      </c>
      <c r="I264" s="27">
        <v>83</v>
      </c>
      <c r="J264" s="27">
        <v>83</v>
      </c>
      <c r="K264" s="27">
        <v>83</v>
      </c>
      <c r="L264" s="27">
        <v>1.4930000000000001</v>
      </c>
      <c r="M264" s="27">
        <v>1.4930000000000001</v>
      </c>
      <c r="N264" s="27">
        <v>1.4930000000000001</v>
      </c>
      <c r="O264" s="27">
        <v>15</v>
      </c>
      <c r="P264" s="27">
        <v>15</v>
      </c>
      <c r="Q264" s="27">
        <v>15</v>
      </c>
      <c r="R264" s="27">
        <v>-0.22789999999999999</v>
      </c>
      <c r="S264" s="27">
        <v>-0.22789999999999999</v>
      </c>
      <c r="T264" s="27">
        <v>-0.22789999999999999</v>
      </c>
      <c r="U264" s="27" t="s">
        <v>51</v>
      </c>
      <c r="V264" s="27">
        <v>44.1</v>
      </c>
      <c r="W264" s="27">
        <v>4.5187843755253608E-6</v>
      </c>
      <c r="X264" s="27">
        <v>0.152</v>
      </c>
      <c r="Y264" s="27">
        <v>4.16</v>
      </c>
      <c r="Z264" s="27">
        <v>4.3</v>
      </c>
      <c r="AA264" s="37">
        <v>6.75E-11</v>
      </c>
      <c r="AB264" s="28"/>
      <c r="AC264" s="30">
        <f t="shared" si="28"/>
        <v>0</v>
      </c>
    </row>
    <row r="265" spans="1:36" x14ac:dyDescent="0.25">
      <c r="A265" s="26" t="s">
        <v>80</v>
      </c>
      <c r="B265" s="27">
        <v>3.81</v>
      </c>
      <c r="C265" s="27">
        <v>3.99</v>
      </c>
      <c r="D265" s="27">
        <f t="shared" si="26"/>
        <v>1.0472440944881891</v>
      </c>
      <c r="E265" s="27"/>
      <c r="F265" s="27">
        <v>2.0390000000000001</v>
      </c>
      <c r="G265" s="27">
        <v>59914.879999999997</v>
      </c>
      <c r="H265" s="27">
        <v>74</v>
      </c>
      <c r="I265" s="27">
        <v>83</v>
      </c>
      <c r="J265" s="27">
        <v>83</v>
      </c>
      <c r="K265" s="27">
        <v>83</v>
      </c>
      <c r="L265" s="27">
        <v>1.4930000000000001</v>
      </c>
      <c r="M265" s="27">
        <v>1.4930000000000001</v>
      </c>
      <c r="N265" s="27">
        <v>1.4930000000000001</v>
      </c>
      <c r="O265" s="27">
        <v>15</v>
      </c>
      <c r="P265" s="27">
        <v>15</v>
      </c>
      <c r="Q265" s="27">
        <v>15</v>
      </c>
      <c r="R265" s="27">
        <v>-0.22789999999999999</v>
      </c>
      <c r="S265" s="27">
        <v>-0.22789999999999999</v>
      </c>
      <c r="T265" s="27">
        <v>-0.22789999999999999</v>
      </c>
      <c r="U265" s="27" t="s">
        <v>52</v>
      </c>
      <c r="V265" s="27">
        <v>58.12</v>
      </c>
      <c r="W265" s="27">
        <v>2.9135357642312415E-6</v>
      </c>
      <c r="X265" s="27">
        <v>0.2</v>
      </c>
      <c r="Y265" s="27">
        <v>4.5199999999999996</v>
      </c>
      <c r="Z265" s="27">
        <v>4.5</v>
      </c>
      <c r="AA265" s="28">
        <v>2.1599999999999998E-11</v>
      </c>
      <c r="AB265" s="28"/>
      <c r="AC265" s="30">
        <f t="shared" si="28"/>
        <v>0</v>
      </c>
    </row>
    <row r="266" spans="1:36" x14ac:dyDescent="0.25">
      <c r="A266" s="26" t="s">
        <v>80</v>
      </c>
      <c r="B266" s="27">
        <v>3.81</v>
      </c>
      <c r="C266" s="27"/>
      <c r="D266" s="27">
        <f t="shared" si="26"/>
        <v>0</v>
      </c>
      <c r="E266" s="27"/>
      <c r="F266" s="27">
        <v>2.0390000000000001</v>
      </c>
      <c r="G266" s="27">
        <v>59914.879999999997</v>
      </c>
      <c r="H266" s="27">
        <v>74</v>
      </c>
      <c r="I266" s="27">
        <v>83</v>
      </c>
      <c r="J266" s="27">
        <v>83</v>
      </c>
      <c r="K266" s="27">
        <v>83</v>
      </c>
      <c r="L266" s="27">
        <v>1.4930000000000001</v>
      </c>
      <c r="M266" s="27">
        <v>1.4930000000000001</v>
      </c>
      <c r="N266" s="27">
        <v>1.4930000000000001</v>
      </c>
      <c r="O266" s="27">
        <v>15</v>
      </c>
      <c r="P266" s="27">
        <v>15</v>
      </c>
      <c r="Q266" s="27">
        <v>15</v>
      </c>
      <c r="R266" s="27">
        <v>-0.22789999999999999</v>
      </c>
      <c r="S266" s="27">
        <v>-0.22789999999999999</v>
      </c>
      <c r="T266" s="27">
        <v>-0.22789999999999999</v>
      </c>
      <c r="U266" s="27" t="s">
        <v>58</v>
      </c>
      <c r="V266" s="27">
        <v>58.12</v>
      </c>
      <c r="W266" s="27">
        <v>3.1459786150702568E-6</v>
      </c>
      <c r="X266" s="27">
        <v>0.183</v>
      </c>
      <c r="Y266" s="27">
        <v>4.8</v>
      </c>
      <c r="Z266" s="27">
        <v>4.42</v>
      </c>
      <c r="AA266" s="28"/>
      <c r="AB266" s="28"/>
      <c r="AC266" s="30">
        <f t="shared" si="28"/>
        <v>0</v>
      </c>
    </row>
    <row r="267" spans="1:36" s="94" customFormat="1" x14ac:dyDescent="0.25">
      <c r="A267" s="87" t="s">
        <v>81</v>
      </c>
      <c r="B267" s="88">
        <v>3.39</v>
      </c>
      <c r="C267" s="88"/>
      <c r="D267" s="88">
        <f t="shared" ref="D267:D290" si="29">C267/B267</f>
        <v>0</v>
      </c>
      <c r="E267" s="88"/>
      <c r="F267" s="88">
        <v>1.736</v>
      </c>
      <c r="G267" s="88">
        <v>67027</v>
      </c>
      <c r="H267" s="88">
        <v>41</v>
      </c>
      <c r="I267" s="88">
        <v>83</v>
      </c>
      <c r="J267" s="88">
        <v>83</v>
      </c>
      <c r="K267" s="88">
        <v>83</v>
      </c>
      <c r="L267" s="88">
        <v>1.4930000000000001</v>
      </c>
      <c r="M267" s="88">
        <v>1.4930000000000001</v>
      </c>
      <c r="N267" s="88">
        <v>1.4930000000000001</v>
      </c>
      <c r="O267" s="88">
        <v>15</v>
      </c>
      <c r="P267" s="88">
        <v>15</v>
      </c>
      <c r="Q267" s="88">
        <v>15</v>
      </c>
      <c r="R267" s="88">
        <v>-0.22600000000000001</v>
      </c>
      <c r="S267" s="88">
        <v>-0.22600000000000001</v>
      </c>
      <c r="T267" s="88">
        <v>-0.22600000000000001</v>
      </c>
      <c r="U267" s="88" t="s">
        <v>42</v>
      </c>
      <c r="V267" s="88">
        <v>4.0019999999999998</v>
      </c>
      <c r="W267" s="89">
        <v>1.213598928416634E-4</v>
      </c>
      <c r="X267" s="88">
        <v>-0.39</v>
      </c>
      <c r="Y267" s="88">
        <v>2.66</v>
      </c>
      <c r="Z267" s="88">
        <v>2.6</v>
      </c>
      <c r="AA267" s="90"/>
      <c r="AB267" s="90"/>
      <c r="AC267" s="91">
        <f t="shared" ref="AC267:AC290" si="30">AA267*10000*(AB267)*10000000000</f>
        <v>0</v>
      </c>
      <c r="AD267" s="92"/>
      <c r="AE267" s="93"/>
    </row>
    <row r="268" spans="1:36" s="94" customFormat="1" x14ac:dyDescent="0.25">
      <c r="A268" s="87" t="s">
        <v>81</v>
      </c>
      <c r="B268" s="88">
        <v>3.39</v>
      </c>
      <c r="C268" s="88"/>
      <c r="D268" s="88">
        <f t="shared" si="29"/>
        <v>0</v>
      </c>
      <c r="E268" s="88"/>
      <c r="F268" s="88">
        <v>1.736</v>
      </c>
      <c r="G268" s="88">
        <v>67027</v>
      </c>
      <c r="H268" s="88">
        <v>41</v>
      </c>
      <c r="I268" s="88">
        <v>83</v>
      </c>
      <c r="J268" s="88">
        <v>83</v>
      </c>
      <c r="K268" s="88">
        <v>83</v>
      </c>
      <c r="L268" s="88">
        <v>1.4930000000000001</v>
      </c>
      <c r="M268" s="88">
        <v>1.4930000000000001</v>
      </c>
      <c r="N268" s="88">
        <v>1.4930000000000001</v>
      </c>
      <c r="O268" s="88">
        <v>15</v>
      </c>
      <c r="P268" s="88">
        <v>15</v>
      </c>
      <c r="Q268" s="88">
        <v>15</v>
      </c>
      <c r="R268" s="88">
        <v>-0.22600000000000001</v>
      </c>
      <c r="S268" s="88">
        <v>-0.22600000000000001</v>
      </c>
      <c r="T268" s="88">
        <v>-0.22600000000000001</v>
      </c>
      <c r="U268" s="88" t="s">
        <v>43</v>
      </c>
      <c r="V268" s="88">
        <v>2.0099999999999998</v>
      </c>
      <c r="W268" s="89">
        <v>1.0828692705685033E-4</v>
      </c>
      <c r="X268" s="88">
        <v>-0.217</v>
      </c>
      <c r="Y268" s="88">
        <v>3.13</v>
      </c>
      <c r="Z268" s="88">
        <v>2.89</v>
      </c>
      <c r="AA268" s="90"/>
      <c r="AB268" s="90"/>
      <c r="AC268" s="91">
        <f t="shared" si="30"/>
        <v>0</v>
      </c>
      <c r="AD268" s="92"/>
      <c r="AE268" s="93"/>
    </row>
    <row r="269" spans="1:36" s="94" customFormat="1" x14ac:dyDescent="0.25">
      <c r="A269" s="87" t="s">
        <v>81</v>
      </c>
      <c r="B269" s="88">
        <v>3.39</v>
      </c>
      <c r="C269" s="88"/>
      <c r="D269" s="88">
        <f t="shared" si="29"/>
        <v>0</v>
      </c>
      <c r="E269" s="88"/>
      <c r="F269" s="88">
        <v>1.736</v>
      </c>
      <c r="G269" s="88">
        <v>67027</v>
      </c>
      <c r="H269" s="88">
        <v>41</v>
      </c>
      <c r="I269" s="88">
        <v>83</v>
      </c>
      <c r="J269" s="88">
        <v>83</v>
      </c>
      <c r="K269" s="88">
        <v>83</v>
      </c>
      <c r="L269" s="88">
        <v>1.4930000000000001</v>
      </c>
      <c r="M269" s="88">
        <v>1.4930000000000001</v>
      </c>
      <c r="N269" s="88">
        <v>1.4930000000000001</v>
      </c>
      <c r="O269" s="88">
        <v>15</v>
      </c>
      <c r="P269" s="88">
        <v>15</v>
      </c>
      <c r="Q269" s="88">
        <v>15</v>
      </c>
      <c r="R269" s="88">
        <v>-0.22600000000000001</v>
      </c>
      <c r="S269" s="88">
        <v>-0.22600000000000001</v>
      </c>
      <c r="T269" s="88">
        <v>-0.22600000000000001</v>
      </c>
      <c r="U269" s="88" t="s">
        <v>44</v>
      </c>
      <c r="V269" s="88">
        <v>31.998999999999999</v>
      </c>
      <c r="W269" s="89">
        <v>1.5402755908922099E-5</v>
      </c>
      <c r="X269" s="88">
        <v>2.1999999999999999E-2</v>
      </c>
      <c r="Y269" s="88">
        <v>2.94</v>
      </c>
      <c r="Z269" s="88">
        <v>3.46</v>
      </c>
      <c r="AA269" s="90"/>
      <c r="AB269" s="90"/>
      <c r="AC269" s="91">
        <f t="shared" si="30"/>
        <v>0</v>
      </c>
      <c r="AD269" s="92"/>
      <c r="AE269" s="93"/>
    </row>
    <row r="270" spans="1:36" s="94" customFormat="1" x14ac:dyDescent="0.25">
      <c r="A270" s="87" t="s">
        <v>81</v>
      </c>
      <c r="B270" s="88">
        <v>3.39</v>
      </c>
      <c r="C270" s="88">
        <v>3.39</v>
      </c>
      <c r="D270" s="88">
        <f t="shared" si="29"/>
        <v>1</v>
      </c>
      <c r="E270" s="88"/>
      <c r="F270" s="88">
        <v>1.736</v>
      </c>
      <c r="G270" s="88">
        <v>67027</v>
      </c>
      <c r="H270" s="88">
        <v>41</v>
      </c>
      <c r="I270" s="88">
        <v>83</v>
      </c>
      <c r="J270" s="88">
        <v>83</v>
      </c>
      <c r="K270" s="88">
        <v>83</v>
      </c>
      <c r="L270" s="88">
        <v>1.4930000000000001</v>
      </c>
      <c r="M270" s="88">
        <v>1.4930000000000001</v>
      </c>
      <c r="N270" s="88">
        <v>1.4930000000000001</v>
      </c>
      <c r="O270" s="88">
        <v>15</v>
      </c>
      <c r="P270" s="88">
        <v>15</v>
      </c>
      <c r="Q270" s="88">
        <v>15</v>
      </c>
      <c r="R270" s="88">
        <v>-0.22600000000000001</v>
      </c>
      <c r="S270" s="88">
        <v>-0.22600000000000001</v>
      </c>
      <c r="T270" s="88">
        <v>-0.22600000000000001</v>
      </c>
      <c r="U270" s="88" t="s">
        <v>45</v>
      </c>
      <c r="V270" s="88">
        <v>44.01</v>
      </c>
      <c r="W270" s="89">
        <v>8.9625087063364713E-6</v>
      </c>
      <c r="X270" s="88">
        <v>0.22500000000000001</v>
      </c>
      <c r="Y270" s="88">
        <v>3.24</v>
      </c>
      <c r="Z270" s="88">
        <v>3.3</v>
      </c>
      <c r="AA270" s="90">
        <v>3E-9</v>
      </c>
      <c r="AB270" s="90"/>
      <c r="AC270" s="91">
        <f t="shared" si="30"/>
        <v>0</v>
      </c>
      <c r="AD270" s="92"/>
      <c r="AE270" s="93"/>
    </row>
    <row r="271" spans="1:36" s="94" customFormat="1" ht="21" x14ac:dyDescent="0.25">
      <c r="A271" s="87" t="s">
        <v>81</v>
      </c>
      <c r="B271" s="88">
        <v>3.39</v>
      </c>
      <c r="C271" s="88">
        <v>3.4329999999999998</v>
      </c>
      <c r="D271" s="88">
        <f t="shared" si="29"/>
        <v>1.0126843657817108</v>
      </c>
      <c r="E271" s="88"/>
      <c r="F271" s="88">
        <v>1.736</v>
      </c>
      <c r="G271" s="88">
        <v>67027</v>
      </c>
      <c r="H271" s="88">
        <v>41</v>
      </c>
      <c r="I271" s="88">
        <v>83</v>
      </c>
      <c r="J271" s="88">
        <v>83</v>
      </c>
      <c r="K271" s="88">
        <v>83</v>
      </c>
      <c r="L271" s="88">
        <v>1.4930000000000001</v>
      </c>
      <c r="M271" s="88">
        <v>1.4930000000000001</v>
      </c>
      <c r="N271" s="88">
        <v>1.4930000000000001</v>
      </c>
      <c r="O271" s="88">
        <v>15</v>
      </c>
      <c r="P271" s="88">
        <v>15</v>
      </c>
      <c r="Q271" s="88">
        <v>15</v>
      </c>
      <c r="R271" s="88">
        <v>-0.22600000000000001</v>
      </c>
      <c r="S271" s="88">
        <v>-0.22600000000000001</v>
      </c>
      <c r="T271" s="88">
        <v>-0.22600000000000001</v>
      </c>
      <c r="U271" s="88" t="s">
        <v>46</v>
      </c>
      <c r="V271" s="88">
        <v>28</v>
      </c>
      <c r="W271" s="89">
        <v>1.4859953853764374E-5</v>
      </c>
      <c r="X271" s="88">
        <v>3.6999999999999998E-2</v>
      </c>
      <c r="Y271" s="88">
        <v>3.13</v>
      </c>
      <c r="Z271" s="88">
        <v>3.64</v>
      </c>
      <c r="AA271" s="95">
        <v>1.1800000000000001E-9</v>
      </c>
      <c r="AB271" s="90"/>
      <c r="AC271" s="91">
        <f t="shared" si="30"/>
        <v>0</v>
      </c>
      <c r="AD271" s="94">
        <f>AA267/AA272</f>
        <v>0</v>
      </c>
      <c r="AE271" s="94">
        <f>AA268/AA272</f>
        <v>0</v>
      </c>
      <c r="AF271" s="94">
        <f>AA270/AA272</f>
        <v>12.048192771084336</v>
      </c>
      <c r="AG271" s="94">
        <f>AA270/AA271</f>
        <v>2.5423728813559321</v>
      </c>
      <c r="AH271" s="94">
        <f>AA269/AA271</f>
        <v>0</v>
      </c>
      <c r="AI271" s="96">
        <f>AA273/AA274</f>
        <v>2.7909371781668382</v>
      </c>
      <c r="AJ271" s="96">
        <f>AA275/AA276</f>
        <v>92.131147540983619</v>
      </c>
    </row>
    <row r="272" spans="1:36" s="94" customFormat="1" ht="21" x14ac:dyDescent="0.25">
      <c r="A272" s="87" t="s">
        <v>81</v>
      </c>
      <c r="B272" s="88">
        <v>3.39</v>
      </c>
      <c r="C272" s="88">
        <v>3.5030000000000001</v>
      </c>
      <c r="D272" s="88">
        <f t="shared" si="29"/>
        <v>1.0333333333333334</v>
      </c>
      <c r="E272" s="88"/>
      <c r="F272" s="88">
        <v>1.736</v>
      </c>
      <c r="G272" s="88">
        <v>67027</v>
      </c>
      <c r="H272" s="88">
        <v>41</v>
      </c>
      <c r="I272" s="88">
        <v>83</v>
      </c>
      <c r="J272" s="88">
        <v>83</v>
      </c>
      <c r="K272" s="88">
        <v>83</v>
      </c>
      <c r="L272" s="88">
        <v>1.4930000000000001</v>
      </c>
      <c r="M272" s="88">
        <v>1.4930000000000001</v>
      </c>
      <c r="N272" s="88">
        <v>1.4930000000000001</v>
      </c>
      <c r="O272" s="88">
        <v>15</v>
      </c>
      <c r="P272" s="88">
        <v>15</v>
      </c>
      <c r="Q272" s="88">
        <v>15</v>
      </c>
      <c r="R272" s="88">
        <v>-0.22600000000000001</v>
      </c>
      <c r="S272" s="88">
        <v>-0.22600000000000001</v>
      </c>
      <c r="T272" s="88">
        <v>-0.22600000000000001</v>
      </c>
      <c r="U272" s="88" t="s">
        <v>47</v>
      </c>
      <c r="V272" s="88">
        <v>16.04</v>
      </c>
      <c r="W272" s="89">
        <v>1.6328551327402565E-5</v>
      </c>
      <c r="X272" s="88">
        <v>1.0999999999999999E-2</v>
      </c>
      <c r="Y272" s="88">
        <v>3.25</v>
      </c>
      <c r="Z272" s="88">
        <v>3.8</v>
      </c>
      <c r="AA272" s="95">
        <v>2.4900000000000002E-10</v>
      </c>
      <c r="AB272" s="90"/>
      <c r="AC272" s="91">
        <f t="shared" si="30"/>
        <v>0</v>
      </c>
      <c r="AD272" s="92"/>
      <c r="AE272" s="93"/>
    </row>
    <row r="273" spans="1:36" s="94" customFormat="1" ht="21" x14ac:dyDescent="0.25">
      <c r="A273" s="87" t="s">
        <v>81</v>
      </c>
      <c r="B273" s="88">
        <v>3.39</v>
      </c>
      <c r="C273" s="88">
        <v>3.5070000000000001</v>
      </c>
      <c r="D273" s="88">
        <f t="shared" si="29"/>
        <v>1.0345132743362833</v>
      </c>
      <c r="E273" s="88"/>
      <c r="F273" s="88">
        <v>1.736</v>
      </c>
      <c r="G273" s="88">
        <v>67027</v>
      </c>
      <c r="H273" s="88">
        <v>41</v>
      </c>
      <c r="I273" s="88">
        <v>83</v>
      </c>
      <c r="J273" s="88">
        <v>83</v>
      </c>
      <c r="K273" s="88">
        <v>83</v>
      </c>
      <c r="L273" s="88">
        <v>1.4930000000000001</v>
      </c>
      <c r="M273" s="88">
        <v>1.4930000000000001</v>
      </c>
      <c r="N273" s="88">
        <v>1.4930000000000001</v>
      </c>
      <c r="O273" s="88">
        <v>15</v>
      </c>
      <c r="P273" s="88">
        <v>15</v>
      </c>
      <c r="Q273" s="88">
        <v>15</v>
      </c>
      <c r="R273" s="88">
        <v>-0.22600000000000001</v>
      </c>
      <c r="S273" s="88">
        <v>-0.22600000000000001</v>
      </c>
      <c r="T273" s="88">
        <v>-0.22600000000000001</v>
      </c>
      <c r="U273" s="88" t="s">
        <v>48</v>
      </c>
      <c r="V273" s="88">
        <v>28.05</v>
      </c>
      <c r="W273" s="88">
        <v>8.597859657763983E-6</v>
      </c>
      <c r="X273" s="88">
        <v>8.6999999999999994E-2</v>
      </c>
      <c r="Y273" s="88">
        <v>3.59</v>
      </c>
      <c r="Z273" s="88">
        <v>3.9</v>
      </c>
      <c r="AA273" s="95">
        <v>2.7099999999999999E-11</v>
      </c>
      <c r="AB273" s="90"/>
      <c r="AC273" s="97">
        <f t="shared" si="30"/>
        <v>0</v>
      </c>
      <c r="AD273" s="92"/>
      <c r="AE273" s="93">
        <f>AA270/AA168</f>
        <v>90909.090909090912</v>
      </c>
      <c r="AF273" s="98">
        <f>AC168*AE273</f>
        <v>0</v>
      </c>
    </row>
    <row r="274" spans="1:36" s="94" customFormat="1" ht="21" x14ac:dyDescent="0.25">
      <c r="A274" s="87" t="s">
        <v>81</v>
      </c>
      <c r="B274" s="88">
        <v>3.39</v>
      </c>
      <c r="C274" s="88">
        <v>3.52</v>
      </c>
      <c r="D274" s="88">
        <f t="shared" si="29"/>
        <v>1.0383480825958702</v>
      </c>
      <c r="E274" s="88"/>
      <c r="F274" s="88">
        <v>1.736</v>
      </c>
      <c r="G274" s="88">
        <v>67027</v>
      </c>
      <c r="H274" s="88">
        <v>41</v>
      </c>
      <c r="I274" s="88">
        <v>83</v>
      </c>
      <c r="J274" s="88">
        <v>83</v>
      </c>
      <c r="K274" s="88">
        <v>83</v>
      </c>
      <c r="L274" s="88">
        <v>1.4930000000000001</v>
      </c>
      <c r="M274" s="88">
        <v>1.4930000000000001</v>
      </c>
      <c r="N274" s="88">
        <v>1.4930000000000001</v>
      </c>
      <c r="O274" s="88">
        <v>15</v>
      </c>
      <c r="P274" s="88">
        <v>15</v>
      </c>
      <c r="Q274" s="88">
        <v>15</v>
      </c>
      <c r="R274" s="88">
        <v>-0.22600000000000001</v>
      </c>
      <c r="S274" s="88">
        <v>-0.22600000000000001</v>
      </c>
      <c r="T274" s="88">
        <v>-0.22600000000000001</v>
      </c>
      <c r="U274" s="88" t="s">
        <v>49</v>
      </c>
      <c r="V274" s="88">
        <v>30.07</v>
      </c>
      <c r="W274" s="88">
        <v>7.4674534117532306E-6</v>
      </c>
      <c r="X274" s="88">
        <v>9.9000000000000005E-2</v>
      </c>
      <c r="Y274" s="88">
        <v>3.72</v>
      </c>
      <c r="Z274" s="88">
        <v>4</v>
      </c>
      <c r="AA274" s="95">
        <v>9.7099999999999996E-12</v>
      </c>
      <c r="AB274" s="90"/>
      <c r="AC274" s="97">
        <f t="shared" si="30"/>
        <v>0</v>
      </c>
      <c r="AD274" s="92"/>
      <c r="AE274" s="93"/>
    </row>
    <row r="275" spans="1:36" s="94" customFormat="1" ht="21" x14ac:dyDescent="0.25">
      <c r="A275" s="87" t="s">
        <v>81</v>
      </c>
      <c r="B275" s="88">
        <v>3.39</v>
      </c>
      <c r="C275" s="88">
        <v>3.56</v>
      </c>
      <c r="D275" s="88">
        <f t="shared" si="29"/>
        <v>1.0501474926253687</v>
      </c>
      <c r="E275" s="88"/>
      <c r="F275" s="88">
        <v>1.736</v>
      </c>
      <c r="G275" s="88">
        <v>67027</v>
      </c>
      <c r="H275" s="88">
        <v>41</v>
      </c>
      <c r="I275" s="88">
        <v>83</v>
      </c>
      <c r="J275" s="88">
        <v>83</v>
      </c>
      <c r="K275" s="88">
        <v>83</v>
      </c>
      <c r="L275" s="88">
        <v>1.4930000000000001</v>
      </c>
      <c r="M275" s="88">
        <v>1.4930000000000001</v>
      </c>
      <c r="N275" s="88">
        <v>1.4930000000000001</v>
      </c>
      <c r="O275" s="88">
        <v>15</v>
      </c>
      <c r="P275" s="88">
        <v>15</v>
      </c>
      <c r="Q275" s="88">
        <v>15</v>
      </c>
      <c r="R275" s="88">
        <v>-0.22600000000000001</v>
      </c>
      <c r="S275" s="88">
        <v>-0.22600000000000001</v>
      </c>
      <c r="T275" s="88">
        <v>-0.22600000000000001</v>
      </c>
      <c r="U275" s="88" t="s">
        <v>50</v>
      </c>
      <c r="V275" s="88">
        <v>42.08</v>
      </c>
      <c r="W275" s="88">
        <v>4.9578486170417476E-6</v>
      </c>
      <c r="X275" s="88">
        <v>0.14199999999999999</v>
      </c>
      <c r="Y275" s="88">
        <v>4.03</v>
      </c>
      <c r="Z275" s="88">
        <v>4.5</v>
      </c>
      <c r="AA275" s="95">
        <v>5.6200000000000003E-13</v>
      </c>
      <c r="AB275" s="90"/>
      <c r="AC275" s="97">
        <f t="shared" si="30"/>
        <v>0</v>
      </c>
      <c r="AD275" s="92"/>
      <c r="AE275" s="93"/>
    </row>
    <row r="276" spans="1:36" s="94" customFormat="1" ht="21" x14ac:dyDescent="0.25">
      <c r="A276" s="87" t="s">
        <v>81</v>
      </c>
      <c r="B276" s="88">
        <v>3.39</v>
      </c>
      <c r="C276" s="88">
        <v>3.6057000000000001</v>
      </c>
      <c r="D276" s="88">
        <f t="shared" si="29"/>
        <v>1.0636283185840707</v>
      </c>
      <c r="E276" s="88"/>
      <c r="F276" s="88">
        <v>1.736</v>
      </c>
      <c r="G276" s="88">
        <v>67027</v>
      </c>
      <c r="H276" s="88">
        <v>41</v>
      </c>
      <c r="I276" s="88">
        <v>83</v>
      </c>
      <c r="J276" s="88">
        <v>83</v>
      </c>
      <c r="K276" s="88">
        <v>83</v>
      </c>
      <c r="L276" s="88">
        <v>1.4930000000000001</v>
      </c>
      <c r="M276" s="88">
        <v>1.4930000000000001</v>
      </c>
      <c r="N276" s="88">
        <v>1.4930000000000001</v>
      </c>
      <c r="O276" s="88">
        <v>15</v>
      </c>
      <c r="P276" s="88">
        <v>15</v>
      </c>
      <c r="Q276" s="88">
        <v>15</v>
      </c>
      <c r="R276" s="88">
        <v>-0.22600000000000001</v>
      </c>
      <c r="S276" s="88">
        <v>-0.22600000000000001</v>
      </c>
      <c r="T276" s="88">
        <v>-0.22600000000000001</v>
      </c>
      <c r="U276" s="88" t="s">
        <v>51</v>
      </c>
      <c r="V276" s="88">
        <v>44.1</v>
      </c>
      <c r="W276" s="88">
        <v>4.5187843755253608E-6</v>
      </c>
      <c r="X276" s="88">
        <v>0.152</v>
      </c>
      <c r="Y276" s="88">
        <v>4.16</v>
      </c>
      <c r="Z276" s="88">
        <v>4.3</v>
      </c>
      <c r="AA276" s="95">
        <v>6.0999999999999997E-15</v>
      </c>
      <c r="AB276" s="90"/>
      <c r="AC276" s="97">
        <f t="shared" si="30"/>
        <v>0</v>
      </c>
      <c r="AD276" s="92"/>
      <c r="AE276" s="93"/>
    </row>
    <row r="277" spans="1:36" s="94" customFormat="1" x14ac:dyDescent="0.25">
      <c r="A277" s="87" t="s">
        <v>81</v>
      </c>
      <c r="B277" s="88">
        <v>3.39</v>
      </c>
      <c r="C277" s="88">
        <v>3.6019999999999999</v>
      </c>
      <c r="D277" s="88">
        <f t="shared" si="29"/>
        <v>1.062536873156342</v>
      </c>
      <c r="E277" s="88"/>
      <c r="F277" s="88">
        <v>1.736</v>
      </c>
      <c r="G277" s="88">
        <v>67027</v>
      </c>
      <c r="H277" s="88">
        <v>41</v>
      </c>
      <c r="I277" s="88">
        <v>83</v>
      </c>
      <c r="J277" s="88">
        <v>83</v>
      </c>
      <c r="K277" s="88">
        <v>83</v>
      </c>
      <c r="L277" s="88">
        <v>1.4930000000000001</v>
      </c>
      <c r="M277" s="88">
        <v>1.4930000000000001</v>
      </c>
      <c r="N277" s="88">
        <v>1.4930000000000001</v>
      </c>
      <c r="O277" s="88">
        <v>15</v>
      </c>
      <c r="P277" s="88">
        <v>15</v>
      </c>
      <c r="Q277" s="88">
        <v>15</v>
      </c>
      <c r="R277" s="88">
        <v>-0.22600000000000001</v>
      </c>
      <c r="S277" s="88">
        <v>-0.22600000000000001</v>
      </c>
      <c r="T277" s="88">
        <v>-0.22600000000000001</v>
      </c>
      <c r="U277" s="88" t="s">
        <v>52</v>
      </c>
      <c r="V277" s="88">
        <v>58.12</v>
      </c>
      <c r="W277" s="88">
        <v>2.9135357642312415E-6</v>
      </c>
      <c r="X277" s="88">
        <v>0.2</v>
      </c>
      <c r="Y277" s="88">
        <v>4.5199999999999996</v>
      </c>
      <c r="Z277" s="88">
        <v>4.5</v>
      </c>
      <c r="AA277" s="90">
        <v>4.6999999999999999E-15</v>
      </c>
      <c r="AB277" s="90"/>
      <c r="AC277" s="97">
        <f t="shared" si="30"/>
        <v>0</v>
      </c>
      <c r="AD277" s="92"/>
      <c r="AE277" s="93"/>
    </row>
    <row r="278" spans="1:36" s="94" customFormat="1" x14ac:dyDescent="0.25">
      <c r="A278" s="87" t="s">
        <v>81</v>
      </c>
      <c r="B278" s="88">
        <v>3.39</v>
      </c>
      <c r="C278" s="88"/>
      <c r="D278" s="88">
        <f t="shared" si="29"/>
        <v>0</v>
      </c>
      <c r="E278" s="88"/>
      <c r="F278" s="88">
        <v>1.736</v>
      </c>
      <c r="G278" s="88">
        <v>67027</v>
      </c>
      <c r="H278" s="88">
        <v>41</v>
      </c>
      <c r="I278" s="88">
        <v>83</v>
      </c>
      <c r="J278" s="88">
        <v>83</v>
      </c>
      <c r="K278" s="88">
        <v>83</v>
      </c>
      <c r="L278" s="88">
        <v>1.4930000000000001</v>
      </c>
      <c r="M278" s="88">
        <v>1.4930000000000001</v>
      </c>
      <c r="N278" s="88">
        <v>1.4930000000000001</v>
      </c>
      <c r="O278" s="88">
        <v>15</v>
      </c>
      <c r="P278" s="88">
        <v>15</v>
      </c>
      <c r="Q278" s="88">
        <v>15</v>
      </c>
      <c r="R278" s="88">
        <v>-0.22600000000000001</v>
      </c>
      <c r="S278" s="88">
        <v>-0.22600000000000001</v>
      </c>
      <c r="T278" s="88">
        <v>-0.22600000000000001</v>
      </c>
      <c r="U278" s="88" t="s">
        <v>58</v>
      </c>
      <c r="V278" s="88">
        <v>58.12</v>
      </c>
      <c r="W278" s="88">
        <v>3.1459786150702568E-6</v>
      </c>
      <c r="X278" s="88">
        <v>0.183</v>
      </c>
      <c r="Y278" s="88">
        <v>4.8</v>
      </c>
      <c r="Z278" s="88">
        <v>4.42</v>
      </c>
      <c r="AA278" s="90"/>
      <c r="AB278" s="90"/>
      <c r="AC278" s="97">
        <f t="shared" si="30"/>
        <v>0</v>
      </c>
      <c r="AD278" s="92"/>
      <c r="AE278" s="93"/>
    </row>
    <row r="279" spans="1:36" x14ac:dyDescent="0.25">
      <c r="A279" s="26" t="s">
        <v>82</v>
      </c>
      <c r="B279" s="27">
        <v>3.77</v>
      </c>
      <c r="C279" s="27"/>
      <c r="D279" s="27">
        <f t="shared" si="29"/>
        <v>0</v>
      </c>
      <c r="E279" s="27"/>
      <c r="F279" s="27">
        <v>2.0339999999999998</v>
      </c>
      <c r="G279" s="27">
        <v>65956.58</v>
      </c>
      <c r="H279" s="27">
        <v>72</v>
      </c>
      <c r="I279" s="27">
        <v>83</v>
      </c>
      <c r="J279" s="27">
        <v>83</v>
      </c>
      <c r="K279" s="27">
        <v>83</v>
      </c>
      <c r="L279" s="27">
        <v>1.4930000000000001</v>
      </c>
      <c r="M279" s="27">
        <v>1.4930000000000001</v>
      </c>
      <c r="N279" s="27">
        <v>1.4930000000000001</v>
      </c>
      <c r="O279" s="27">
        <v>15</v>
      </c>
      <c r="P279" s="27">
        <v>15</v>
      </c>
      <c r="Q279" s="27">
        <v>15</v>
      </c>
      <c r="R279" s="27">
        <v>-0.26569999999999999</v>
      </c>
      <c r="S279" s="27">
        <v>-0.26569999999999999</v>
      </c>
      <c r="T279" s="27">
        <v>-0.26569999999999999</v>
      </c>
      <c r="U279" s="27" t="s">
        <v>42</v>
      </c>
      <c r="V279" s="27">
        <v>4.0019999999999998</v>
      </c>
      <c r="W279" s="85">
        <v>1.213598928416634E-4</v>
      </c>
      <c r="X279" s="27">
        <v>-0.39</v>
      </c>
      <c r="Y279" s="27">
        <v>2.66</v>
      </c>
      <c r="Z279" s="27">
        <v>2.6</v>
      </c>
      <c r="AA279" s="28"/>
      <c r="AB279" s="28"/>
      <c r="AC279" s="29">
        <f t="shared" si="30"/>
        <v>0</v>
      </c>
    </row>
    <row r="280" spans="1:36" x14ac:dyDescent="0.25">
      <c r="A280" s="26" t="s">
        <v>82</v>
      </c>
      <c r="B280" s="27">
        <v>3.77</v>
      </c>
      <c r="C280" s="27"/>
      <c r="D280" s="27">
        <f t="shared" si="29"/>
        <v>0</v>
      </c>
      <c r="E280" s="27"/>
      <c r="F280" s="27">
        <v>2.0339999999999998</v>
      </c>
      <c r="G280" s="27">
        <v>65956.58</v>
      </c>
      <c r="H280" s="27">
        <v>72</v>
      </c>
      <c r="I280" s="27">
        <v>83</v>
      </c>
      <c r="J280" s="27">
        <v>83</v>
      </c>
      <c r="K280" s="27">
        <v>83</v>
      </c>
      <c r="L280" s="27">
        <v>1.4930000000000001</v>
      </c>
      <c r="M280" s="27">
        <v>1.4930000000000001</v>
      </c>
      <c r="N280" s="27">
        <v>1.4930000000000001</v>
      </c>
      <c r="O280" s="27">
        <v>15</v>
      </c>
      <c r="P280" s="27">
        <v>15</v>
      </c>
      <c r="Q280" s="27">
        <v>15</v>
      </c>
      <c r="R280" s="27">
        <v>-0.26569999999999999</v>
      </c>
      <c r="S280" s="27">
        <v>-0.26569999999999999</v>
      </c>
      <c r="T280" s="27">
        <v>-0.26569999999999999</v>
      </c>
      <c r="U280" s="27" t="s">
        <v>43</v>
      </c>
      <c r="V280" s="27">
        <v>2.0099999999999998</v>
      </c>
      <c r="W280" s="85">
        <v>1.0828692705685033E-4</v>
      </c>
      <c r="X280" s="27">
        <v>-0.217</v>
      </c>
      <c r="Y280" s="27">
        <v>3.13</v>
      </c>
      <c r="Z280" s="27">
        <v>2.89</v>
      </c>
      <c r="AA280" s="28"/>
      <c r="AB280" s="28"/>
      <c r="AC280" s="29">
        <f t="shared" si="30"/>
        <v>0</v>
      </c>
    </row>
    <row r="281" spans="1:36" x14ac:dyDescent="0.25">
      <c r="A281" s="26" t="s">
        <v>82</v>
      </c>
      <c r="B281" s="27">
        <v>3.77</v>
      </c>
      <c r="C281" s="27"/>
      <c r="D281" s="27">
        <f t="shared" si="29"/>
        <v>0</v>
      </c>
      <c r="E281" s="27"/>
      <c r="F281" s="27">
        <v>2.0339999999999998</v>
      </c>
      <c r="G281" s="27">
        <v>65956.58</v>
      </c>
      <c r="H281" s="27">
        <v>72</v>
      </c>
      <c r="I281" s="27">
        <v>83</v>
      </c>
      <c r="J281" s="27">
        <v>83</v>
      </c>
      <c r="K281" s="27">
        <v>83</v>
      </c>
      <c r="L281" s="27">
        <v>1.4930000000000001</v>
      </c>
      <c r="M281" s="27">
        <v>1.4930000000000001</v>
      </c>
      <c r="N281" s="27">
        <v>1.4930000000000001</v>
      </c>
      <c r="O281" s="27">
        <v>15</v>
      </c>
      <c r="P281" s="27">
        <v>15</v>
      </c>
      <c r="Q281" s="27">
        <v>15</v>
      </c>
      <c r="R281" s="27">
        <v>-0.26569999999999999</v>
      </c>
      <c r="S281" s="27">
        <v>-0.26569999999999999</v>
      </c>
      <c r="T281" s="27">
        <v>-0.26569999999999999</v>
      </c>
      <c r="U281" s="27" t="s">
        <v>44</v>
      </c>
      <c r="V281" s="27">
        <v>31.998999999999999</v>
      </c>
      <c r="W281" s="85">
        <v>1.5402755908922099E-5</v>
      </c>
      <c r="X281" s="27">
        <v>2.1999999999999999E-2</v>
      </c>
      <c r="Y281" s="27">
        <v>2.94</v>
      </c>
      <c r="Z281" s="27">
        <v>3.46</v>
      </c>
      <c r="AA281" s="28"/>
      <c r="AB281" s="28"/>
      <c r="AC281" s="29">
        <f t="shared" si="30"/>
        <v>0</v>
      </c>
    </row>
    <row r="282" spans="1:36" x14ac:dyDescent="0.25">
      <c r="A282" s="26" t="s">
        <v>82</v>
      </c>
      <c r="B282" s="27">
        <v>3.77</v>
      </c>
      <c r="C282" s="27">
        <v>3.77</v>
      </c>
      <c r="D282" s="27">
        <f t="shared" si="29"/>
        <v>1</v>
      </c>
      <c r="E282" s="27"/>
      <c r="F282" s="27">
        <v>2.0339999999999998</v>
      </c>
      <c r="G282" s="27">
        <v>65956.58</v>
      </c>
      <c r="H282" s="27">
        <v>72</v>
      </c>
      <c r="I282" s="27">
        <v>83</v>
      </c>
      <c r="J282" s="27">
        <v>83</v>
      </c>
      <c r="K282" s="27">
        <v>83</v>
      </c>
      <c r="L282" s="27">
        <v>1.4930000000000001</v>
      </c>
      <c r="M282" s="27">
        <v>1.4930000000000001</v>
      </c>
      <c r="N282" s="27">
        <v>1.4930000000000001</v>
      </c>
      <c r="O282" s="27">
        <v>15</v>
      </c>
      <c r="P282" s="27">
        <v>15</v>
      </c>
      <c r="Q282" s="27">
        <v>15</v>
      </c>
      <c r="R282" s="27">
        <v>-0.26569999999999999</v>
      </c>
      <c r="S282" s="27">
        <v>-0.26569999999999999</v>
      </c>
      <c r="T282" s="27">
        <v>-0.26569999999999999</v>
      </c>
      <c r="U282" s="27" t="s">
        <v>45</v>
      </c>
      <c r="V282" s="27">
        <v>44.01</v>
      </c>
      <c r="W282" s="85">
        <v>8.9625087063364713E-6</v>
      </c>
      <c r="X282" s="27">
        <v>0.22500000000000001</v>
      </c>
      <c r="Y282" s="27">
        <v>3.24</v>
      </c>
      <c r="Z282" s="27">
        <v>3.3</v>
      </c>
      <c r="AA282" s="28">
        <v>6.2000000000000001E-9</v>
      </c>
      <c r="AB282" s="28"/>
      <c r="AC282" s="29">
        <f t="shared" si="30"/>
        <v>0</v>
      </c>
    </row>
    <row r="283" spans="1:36" ht="21" x14ac:dyDescent="0.25">
      <c r="A283" s="26" t="s">
        <v>82</v>
      </c>
      <c r="B283" s="27">
        <v>3.77</v>
      </c>
      <c r="C283" s="27">
        <v>3.82</v>
      </c>
      <c r="D283" s="27">
        <f t="shared" si="29"/>
        <v>1.0132625994694959</v>
      </c>
      <c r="E283" s="27"/>
      <c r="F283" s="27">
        <v>2.0339999999999998</v>
      </c>
      <c r="G283" s="27">
        <v>65956.58</v>
      </c>
      <c r="H283" s="27">
        <v>72</v>
      </c>
      <c r="I283" s="27">
        <v>83</v>
      </c>
      <c r="J283" s="27">
        <v>83</v>
      </c>
      <c r="K283" s="27">
        <v>83</v>
      </c>
      <c r="L283" s="27">
        <v>1.4930000000000001</v>
      </c>
      <c r="M283" s="27">
        <v>1.4930000000000001</v>
      </c>
      <c r="N283" s="27">
        <v>1.4930000000000001</v>
      </c>
      <c r="O283" s="27">
        <v>15</v>
      </c>
      <c r="P283" s="27">
        <v>15</v>
      </c>
      <c r="Q283" s="27">
        <v>15</v>
      </c>
      <c r="R283" s="27">
        <v>-0.26569999999999999</v>
      </c>
      <c r="S283" s="27">
        <v>-0.26569999999999999</v>
      </c>
      <c r="T283" s="27">
        <v>-0.26569999999999999</v>
      </c>
      <c r="U283" s="27" t="s">
        <v>46</v>
      </c>
      <c r="V283" s="27">
        <v>28</v>
      </c>
      <c r="W283" s="85">
        <v>1.4859953853764374E-5</v>
      </c>
      <c r="X283" s="27">
        <v>3.6999999999999998E-2</v>
      </c>
      <c r="Y283" s="27">
        <v>3.13</v>
      </c>
      <c r="Z283" s="27">
        <v>3.64</v>
      </c>
      <c r="AA283" s="37">
        <v>6E-9</v>
      </c>
      <c r="AB283" s="28"/>
      <c r="AC283" s="29">
        <f t="shared" si="30"/>
        <v>0</v>
      </c>
      <c r="AD283">
        <f>AA279/AA284</f>
        <v>0</v>
      </c>
      <c r="AE283">
        <f>AA280/AA284</f>
        <v>0</v>
      </c>
      <c r="AF283">
        <f>AA282/AA284</f>
        <v>1.2916666666666667</v>
      </c>
      <c r="AG283">
        <f>AA282/AA283</f>
        <v>1.0333333333333334</v>
      </c>
      <c r="AH283">
        <f>AA281/AA283</f>
        <v>0</v>
      </c>
      <c r="AI283" s="44">
        <f>AA285/AA286</f>
        <v>2.1593830334190232</v>
      </c>
      <c r="AJ283" s="44">
        <f>AA287/AA288</f>
        <v>8.4328358208955212</v>
      </c>
    </row>
    <row r="284" spans="1:36" ht="21" x14ac:dyDescent="0.25">
      <c r="A284" s="26" t="s">
        <v>82</v>
      </c>
      <c r="B284" s="27">
        <v>3.77</v>
      </c>
      <c r="C284" s="27">
        <v>3.86</v>
      </c>
      <c r="D284" s="27">
        <f t="shared" si="29"/>
        <v>1.0238726790450927</v>
      </c>
      <c r="E284" s="27"/>
      <c r="F284" s="27">
        <v>2.0339999999999998</v>
      </c>
      <c r="G284" s="27">
        <v>65956.58</v>
      </c>
      <c r="H284" s="27">
        <v>72</v>
      </c>
      <c r="I284" s="27">
        <v>83</v>
      </c>
      <c r="J284" s="27">
        <v>83</v>
      </c>
      <c r="K284" s="27">
        <v>83</v>
      </c>
      <c r="L284" s="27">
        <v>1.4930000000000001</v>
      </c>
      <c r="M284" s="27">
        <v>1.4930000000000001</v>
      </c>
      <c r="N284" s="27">
        <v>1.4930000000000001</v>
      </c>
      <c r="O284" s="27">
        <v>15</v>
      </c>
      <c r="P284" s="27">
        <v>15</v>
      </c>
      <c r="Q284" s="27">
        <v>15</v>
      </c>
      <c r="R284" s="27">
        <v>-0.26569999999999999</v>
      </c>
      <c r="S284" s="27">
        <v>-0.26569999999999999</v>
      </c>
      <c r="T284" s="27">
        <v>-0.26569999999999999</v>
      </c>
      <c r="U284" s="27" t="s">
        <v>47</v>
      </c>
      <c r="V284" s="27">
        <v>16.04</v>
      </c>
      <c r="W284" s="85">
        <v>1.6328551327402565E-5</v>
      </c>
      <c r="X284" s="27">
        <v>1.0999999999999999E-2</v>
      </c>
      <c r="Y284" s="27">
        <v>3.25</v>
      </c>
      <c r="Z284" s="27">
        <v>3.8</v>
      </c>
      <c r="AA284" s="37">
        <v>4.8E-9</v>
      </c>
      <c r="AB284" s="28"/>
      <c r="AC284" s="29">
        <f t="shared" si="30"/>
        <v>0</v>
      </c>
    </row>
    <row r="285" spans="1:36" ht="21" x14ac:dyDescent="0.25">
      <c r="A285" s="26" t="s">
        <v>82</v>
      </c>
      <c r="B285" s="27">
        <v>3.77</v>
      </c>
      <c r="C285" s="27">
        <v>3.88</v>
      </c>
      <c r="D285" s="27">
        <f t="shared" si="29"/>
        <v>1.0291777188328912</v>
      </c>
      <c r="E285" s="27"/>
      <c r="F285" s="27">
        <v>2.0339999999999998</v>
      </c>
      <c r="G285" s="27">
        <v>65956.58</v>
      </c>
      <c r="H285" s="27">
        <v>72</v>
      </c>
      <c r="I285" s="27">
        <v>83</v>
      </c>
      <c r="J285" s="27">
        <v>83</v>
      </c>
      <c r="K285" s="27">
        <v>83</v>
      </c>
      <c r="L285" s="27">
        <v>1.4930000000000001</v>
      </c>
      <c r="M285" s="27">
        <v>1.4930000000000001</v>
      </c>
      <c r="N285" s="27">
        <v>1.4930000000000001</v>
      </c>
      <c r="O285" s="27">
        <v>15</v>
      </c>
      <c r="P285" s="27">
        <v>15</v>
      </c>
      <c r="Q285" s="27">
        <v>15</v>
      </c>
      <c r="R285" s="27">
        <v>-0.26569999999999999</v>
      </c>
      <c r="S285" s="27">
        <v>-0.26569999999999999</v>
      </c>
      <c r="T285" s="27">
        <v>-0.26569999999999999</v>
      </c>
      <c r="U285" s="27" t="s">
        <v>48</v>
      </c>
      <c r="V285" s="27">
        <v>28.05</v>
      </c>
      <c r="W285" s="27">
        <v>8.597859657763983E-6</v>
      </c>
      <c r="X285" s="27">
        <v>8.6999999999999994E-2</v>
      </c>
      <c r="Y285" s="27">
        <v>3.59</v>
      </c>
      <c r="Z285" s="27">
        <v>3.9</v>
      </c>
      <c r="AA285" s="37">
        <v>1.68E-9</v>
      </c>
      <c r="AB285" s="28"/>
      <c r="AC285" s="30">
        <f t="shared" si="30"/>
        <v>0</v>
      </c>
      <c r="AE285" s="46">
        <f>AA282/AA180</f>
        <v>38750</v>
      </c>
      <c r="AF285" s="53">
        <f>AC180*AE285</f>
        <v>0</v>
      </c>
    </row>
    <row r="286" spans="1:36" ht="21" x14ac:dyDescent="0.25">
      <c r="A286" s="26" t="s">
        <v>82</v>
      </c>
      <c r="B286" s="27">
        <v>3.77</v>
      </c>
      <c r="C286" s="27">
        <v>3.88</v>
      </c>
      <c r="D286" s="27">
        <f t="shared" si="29"/>
        <v>1.0291777188328912</v>
      </c>
      <c r="E286" s="27"/>
      <c r="F286" s="27">
        <v>2.0339999999999998</v>
      </c>
      <c r="G286" s="27">
        <v>65956.58</v>
      </c>
      <c r="H286" s="27">
        <v>72</v>
      </c>
      <c r="I286" s="27">
        <v>83</v>
      </c>
      <c r="J286" s="27">
        <v>83</v>
      </c>
      <c r="K286" s="27">
        <v>83</v>
      </c>
      <c r="L286" s="27">
        <v>1.4930000000000001</v>
      </c>
      <c r="M286" s="27">
        <v>1.4930000000000001</v>
      </c>
      <c r="N286" s="27">
        <v>1.4930000000000001</v>
      </c>
      <c r="O286" s="27">
        <v>15</v>
      </c>
      <c r="P286" s="27">
        <v>15</v>
      </c>
      <c r="Q286" s="27">
        <v>15</v>
      </c>
      <c r="R286" s="27">
        <v>-0.26569999999999999</v>
      </c>
      <c r="S286" s="27">
        <v>-0.26569999999999999</v>
      </c>
      <c r="T286" s="27">
        <v>-0.26569999999999999</v>
      </c>
      <c r="U286" s="27" t="s">
        <v>49</v>
      </c>
      <c r="V286" s="27">
        <v>30.07</v>
      </c>
      <c r="W286" s="27">
        <v>7.4674534117532306E-6</v>
      </c>
      <c r="X286" s="27">
        <v>9.9000000000000005E-2</v>
      </c>
      <c r="Y286" s="27">
        <v>3.72</v>
      </c>
      <c r="Z286" s="27">
        <v>4</v>
      </c>
      <c r="AA286" s="37">
        <v>7.78E-10</v>
      </c>
      <c r="AB286" s="28"/>
      <c r="AC286" s="30">
        <f t="shared" si="30"/>
        <v>0</v>
      </c>
    </row>
    <row r="287" spans="1:36" ht="21" x14ac:dyDescent="0.25">
      <c r="A287" s="26" t="s">
        <v>82</v>
      </c>
      <c r="B287" s="27">
        <v>3.77</v>
      </c>
      <c r="C287" s="27">
        <v>3.91</v>
      </c>
      <c r="D287" s="27">
        <f t="shared" si="29"/>
        <v>1.0371352785145889</v>
      </c>
      <c r="E287" s="27"/>
      <c r="F287" s="27">
        <v>2.0339999999999998</v>
      </c>
      <c r="G287" s="27">
        <v>65956.58</v>
      </c>
      <c r="H287" s="27">
        <v>72</v>
      </c>
      <c r="I287" s="27">
        <v>83</v>
      </c>
      <c r="J287" s="27">
        <v>83</v>
      </c>
      <c r="K287" s="27">
        <v>83</v>
      </c>
      <c r="L287" s="27">
        <v>1.4930000000000001</v>
      </c>
      <c r="M287" s="27">
        <v>1.4930000000000001</v>
      </c>
      <c r="N287" s="27">
        <v>1.4930000000000001</v>
      </c>
      <c r="O287" s="27">
        <v>15</v>
      </c>
      <c r="P287" s="27">
        <v>15</v>
      </c>
      <c r="Q287" s="27">
        <v>15</v>
      </c>
      <c r="R287" s="27">
        <v>-0.26569999999999999</v>
      </c>
      <c r="S287" s="27">
        <v>-0.26569999999999999</v>
      </c>
      <c r="T287" s="27">
        <v>-0.26569999999999999</v>
      </c>
      <c r="U287" s="27" t="s">
        <v>50</v>
      </c>
      <c r="V287" s="27">
        <v>42.08</v>
      </c>
      <c r="W287" s="27">
        <v>4.9578486170417476E-6</v>
      </c>
      <c r="X287" s="27">
        <v>0.14199999999999999</v>
      </c>
      <c r="Y287" s="27">
        <v>4.03</v>
      </c>
      <c r="Z287" s="27">
        <v>4.5</v>
      </c>
      <c r="AA287" s="37">
        <v>2.26E-10</v>
      </c>
      <c r="AB287" s="28"/>
      <c r="AC287" s="30">
        <f t="shared" si="30"/>
        <v>0</v>
      </c>
    </row>
    <row r="288" spans="1:36" ht="21" x14ac:dyDescent="0.25">
      <c r="A288" s="26" t="s">
        <v>82</v>
      </c>
      <c r="B288" s="27">
        <v>3.77</v>
      </c>
      <c r="C288" s="27">
        <v>3.96</v>
      </c>
      <c r="D288" s="27">
        <f t="shared" si="29"/>
        <v>1.0503978779840848</v>
      </c>
      <c r="E288" s="27"/>
      <c r="F288" s="27">
        <v>2.0339999999999998</v>
      </c>
      <c r="G288" s="27">
        <v>65956.58</v>
      </c>
      <c r="H288" s="27">
        <v>72</v>
      </c>
      <c r="I288" s="27">
        <v>83</v>
      </c>
      <c r="J288" s="27">
        <v>83</v>
      </c>
      <c r="K288" s="27">
        <v>83</v>
      </c>
      <c r="L288" s="27">
        <v>1.4930000000000001</v>
      </c>
      <c r="M288" s="27">
        <v>1.4930000000000001</v>
      </c>
      <c r="N288" s="27">
        <v>1.4930000000000001</v>
      </c>
      <c r="O288" s="27">
        <v>15</v>
      </c>
      <c r="P288" s="27">
        <v>15</v>
      </c>
      <c r="Q288" s="27">
        <v>15</v>
      </c>
      <c r="R288" s="27">
        <v>-0.26569999999999999</v>
      </c>
      <c r="S288" s="27">
        <v>-0.26569999999999999</v>
      </c>
      <c r="T288" s="27">
        <v>-0.26569999999999999</v>
      </c>
      <c r="U288" s="27" t="s">
        <v>51</v>
      </c>
      <c r="V288" s="27">
        <v>44.1</v>
      </c>
      <c r="W288" s="27">
        <v>4.5187843755253608E-6</v>
      </c>
      <c r="X288" s="27">
        <v>0.152</v>
      </c>
      <c r="Y288" s="27">
        <v>4.16</v>
      </c>
      <c r="Z288" s="27">
        <v>4.3</v>
      </c>
      <c r="AA288" s="37">
        <v>2.6800000000000001E-11</v>
      </c>
      <c r="AB288" s="28"/>
      <c r="AC288" s="30">
        <f t="shared" si="30"/>
        <v>0</v>
      </c>
    </row>
    <row r="289" spans="1:36" x14ac:dyDescent="0.25">
      <c r="A289" s="26" t="s">
        <v>82</v>
      </c>
      <c r="B289" s="27">
        <v>3.77</v>
      </c>
      <c r="C289" s="27">
        <v>3.96</v>
      </c>
      <c r="D289" s="27">
        <f t="shared" si="29"/>
        <v>1.0503978779840848</v>
      </c>
      <c r="E289" s="27"/>
      <c r="F289" s="27">
        <v>2.0339999999999998</v>
      </c>
      <c r="G289" s="27">
        <v>65956.58</v>
      </c>
      <c r="H289" s="27">
        <v>72</v>
      </c>
      <c r="I289" s="27">
        <v>83</v>
      </c>
      <c r="J289" s="27">
        <v>83</v>
      </c>
      <c r="K289" s="27">
        <v>83</v>
      </c>
      <c r="L289" s="27">
        <v>1.4930000000000001</v>
      </c>
      <c r="M289" s="27">
        <v>1.4930000000000001</v>
      </c>
      <c r="N289" s="27">
        <v>1.4930000000000001</v>
      </c>
      <c r="O289" s="27">
        <v>15</v>
      </c>
      <c r="P289" s="27">
        <v>15</v>
      </c>
      <c r="Q289" s="27">
        <v>15</v>
      </c>
      <c r="R289" s="27">
        <v>-0.26569999999999999</v>
      </c>
      <c r="S289" s="27">
        <v>-0.26569999999999999</v>
      </c>
      <c r="T289" s="27">
        <v>-0.26569999999999999</v>
      </c>
      <c r="U289" s="27" t="s">
        <v>52</v>
      </c>
      <c r="V289" s="27">
        <v>58.12</v>
      </c>
      <c r="W289" s="27">
        <v>2.9135357642312415E-6</v>
      </c>
      <c r="X289" s="27">
        <v>0.2</v>
      </c>
      <c r="Y289" s="27">
        <v>4.5199999999999996</v>
      </c>
      <c r="Z289" s="27">
        <v>4.5</v>
      </c>
      <c r="AA289" s="28">
        <v>1.7300000000000001E-11</v>
      </c>
      <c r="AB289" s="28"/>
      <c r="AC289" s="30">
        <f t="shared" si="30"/>
        <v>0</v>
      </c>
    </row>
    <row r="290" spans="1:36" x14ac:dyDescent="0.25">
      <c r="A290" s="26" t="s">
        <v>82</v>
      </c>
      <c r="B290" s="27">
        <v>3.77</v>
      </c>
      <c r="C290" s="27"/>
      <c r="D290" s="27">
        <f t="shared" si="29"/>
        <v>0</v>
      </c>
      <c r="E290" s="27"/>
      <c r="F290" s="27">
        <v>2.0339999999999998</v>
      </c>
      <c r="G290" s="27">
        <v>65956.58</v>
      </c>
      <c r="H290" s="27">
        <v>72</v>
      </c>
      <c r="I290" s="27">
        <v>83</v>
      </c>
      <c r="J290" s="27">
        <v>83</v>
      </c>
      <c r="K290" s="27">
        <v>83</v>
      </c>
      <c r="L290" s="27">
        <v>1.4930000000000001</v>
      </c>
      <c r="M290" s="27">
        <v>1.4930000000000001</v>
      </c>
      <c r="N290" s="27">
        <v>1.4930000000000001</v>
      </c>
      <c r="O290" s="27">
        <v>15</v>
      </c>
      <c r="P290" s="27">
        <v>15</v>
      </c>
      <c r="Q290" s="27">
        <v>15</v>
      </c>
      <c r="R290" s="27">
        <v>-0.26569999999999999</v>
      </c>
      <c r="S290" s="27">
        <v>-0.26569999999999999</v>
      </c>
      <c r="T290" s="27">
        <v>-0.26569999999999999</v>
      </c>
      <c r="U290" s="27" t="s">
        <v>58</v>
      </c>
      <c r="V290" s="27">
        <v>58.12</v>
      </c>
      <c r="W290" s="27">
        <v>3.1459786150702568E-6</v>
      </c>
      <c r="X290" s="27">
        <v>0.183</v>
      </c>
      <c r="Y290" s="27">
        <v>4.8</v>
      </c>
      <c r="Z290" s="27">
        <v>4.42</v>
      </c>
      <c r="AA290" s="28"/>
      <c r="AB290" s="28"/>
      <c r="AC290" s="30">
        <f t="shared" si="30"/>
        <v>0</v>
      </c>
    </row>
    <row r="291" spans="1:36" s="94" customFormat="1" x14ac:dyDescent="0.25">
      <c r="A291" s="87" t="s">
        <v>83</v>
      </c>
      <c r="B291" s="88">
        <v>2.19</v>
      </c>
      <c r="C291" s="88">
        <v>2.5179999999999998</v>
      </c>
      <c r="D291" s="88">
        <f t="shared" ref="D291:D302" si="31">C291/B291</f>
        <v>1.1497716894977168</v>
      </c>
      <c r="E291" s="88"/>
      <c r="F291" s="88">
        <v>2.0369999999999999</v>
      </c>
      <c r="G291" s="88">
        <v>56709</v>
      </c>
      <c r="H291" s="88">
        <v>74</v>
      </c>
      <c r="I291" s="88">
        <v>83</v>
      </c>
      <c r="J291" s="88">
        <v>83</v>
      </c>
      <c r="K291" s="32">
        <v>117</v>
      </c>
      <c r="L291" s="88">
        <v>1.4930000000000001</v>
      </c>
      <c r="M291" s="88">
        <v>1.4930000000000001</v>
      </c>
      <c r="N291" s="88">
        <v>2.1059999999999999</v>
      </c>
      <c r="O291" s="88">
        <v>15</v>
      </c>
      <c r="P291" s="88">
        <v>15</v>
      </c>
      <c r="Q291" s="88">
        <v>126.9</v>
      </c>
      <c r="R291" s="88">
        <v>-0.2142</v>
      </c>
      <c r="S291" s="88">
        <v>-0.2142</v>
      </c>
      <c r="T291" s="88">
        <v>-0.15970000000000001</v>
      </c>
      <c r="U291" s="88" t="s">
        <v>42</v>
      </c>
      <c r="V291" s="88">
        <v>4.0019999999999998</v>
      </c>
      <c r="W291" s="89">
        <v>1.213598928416634E-4</v>
      </c>
      <c r="X291" s="88">
        <v>-0.39</v>
      </c>
      <c r="Y291" s="88">
        <v>2.66</v>
      </c>
      <c r="Z291" s="88">
        <v>2.6</v>
      </c>
      <c r="AA291" s="90">
        <v>5.6500000000000001E-10</v>
      </c>
      <c r="AB291" s="90"/>
      <c r="AC291" s="91">
        <f t="shared" ref="AC291:AC302" si="32">AA291*10000*(AB291)*10000000000</f>
        <v>0</v>
      </c>
      <c r="AD291" s="92"/>
      <c r="AE291" s="93"/>
    </row>
    <row r="292" spans="1:36" s="94" customFormat="1" x14ac:dyDescent="0.25">
      <c r="A292" s="87" t="s">
        <v>83</v>
      </c>
      <c r="B292" s="88">
        <v>2.19</v>
      </c>
      <c r="C292" s="88">
        <v>2.78</v>
      </c>
      <c r="D292" s="88">
        <f t="shared" si="31"/>
        <v>1.269406392694064</v>
      </c>
      <c r="E292" s="88"/>
      <c r="F292" s="88">
        <v>2.0369999999999999</v>
      </c>
      <c r="G292" s="88">
        <v>56709</v>
      </c>
      <c r="H292" s="88">
        <v>74</v>
      </c>
      <c r="I292" s="88">
        <v>83</v>
      </c>
      <c r="J292" s="88">
        <v>83</v>
      </c>
      <c r="K292" s="32">
        <v>117</v>
      </c>
      <c r="L292" s="88">
        <v>1.4930000000000001</v>
      </c>
      <c r="M292" s="88">
        <v>1.4930000000000001</v>
      </c>
      <c r="N292" s="88">
        <v>2.1059999999999999</v>
      </c>
      <c r="O292" s="88">
        <v>15</v>
      </c>
      <c r="P292" s="88">
        <v>15</v>
      </c>
      <c r="Q292" s="88">
        <v>126.9</v>
      </c>
      <c r="R292" s="88">
        <v>-0.2142</v>
      </c>
      <c r="S292" s="88">
        <v>-0.2142</v>
      </c>
      <c r="T292" s="88">
        <v>-0.15970000000000001</v>
      </c>
      <c r="U292" s="88" t="s">
        <v>43</v>
      </c>
      <c r="V292" s="88">
        <v>2.0099999999999998</v>
      </c>
      <c r="W292" s="89">
        <v>1.0828692705685033E-4</v>
      </c>
      <c r="X292" s="88">
        <v>-0.217</v>
      </c>
      <c r="Y292" s="88">
        <v>3.13</v>
      </c>
      <c r="Z292" s="88">
        <v>2.89</v>
      </c>
      <c r="AA292" s="90">
        <v>7.9500000000000007E-12</v>
      </c>
      <c r="AB292" s="90"/>
      <c r="AC292" s="91">
        <f t="shared" si="32"/>
        <v>0</v>
      </c>
      <c r="AD292" s="92"/>
      <c r="AE292" s="93"/>
    </row>
    <row r="293" spans="1:36" s="94" customFormat="1" x14ac:dyDescent="0.25">
      <c r="A293" s="87" t="s">
        <v>83</v>
      </c>
      <c r="B293" s="88">
        <v>2.19</v>
      </c>
      <c r="C293" s="88">
        <v>3.01</v>
      </c>
      <c r="D293" s="88">
        <f t="shared" si="31"/>
        <v>1.3744292237442921</v>
      </c>
      <c r="E293" s="88"/>
      <c r="F293" s="88">
        <v>2.0369999999999999</v>
      </c>
      <c r="G293" s="88">
        <v>56709</v>
      </c>
      <c r="H293" s="88">
        <v>74</v>
      </c>
      <c r="I293" s="88">
        <v>83</v>
      </c>
      <c r="J293" s="88">
        <v>83</v>
      </c>
      <c r="K293" s="32">
        <v>117</v>
      </c>
      <c r="L293" s="88">
        <v>1.4930000000000001</v>
      </c>
      <c r="M293" s="88">
        <v>1.4930000000000001</v>
      </c>
      <c r="N293" s="88">
        <v>2.1059999999999999</v>
      </c>
      <c r="O293" s="88">
        <v>15</v>
      </c>
      <c r="P293" s="88">
        <v>15</v>
      </c>
      <c r="Q293" s="88">
        <v>126.9</v>
      </c>
      <c r="R293" s="88">
        <v>-0.2142</v>
      </c>
      <c r="S293" s="88">
        <v>-0.2142</v>
      </c>
      <c r="T293" s="88">
        <v>-0.15970000000000001</v>
      </c>
      <c r="U293" s="88" t="s">
        <v>44</v>
      </c>
      <c r="V293" s="88">
        <v>31.998999999999999</v>
      </c>
      <c r="W293" s="89">
        <v>1.5402755908922099E-5</v>
      </c>
      <c r="X293" s="88">
        <v>2.1999999999999999E-2</v>
      </c>
      <c r="Y293" s="88">
        <v>2.94</v>
      </c>
      <c r="Z293" s="88">
        <v>3.46</v>
      </c>
      <c r="AA293" s="90">
        <v>8.2200000000000003E-15</v>
      </c>
      <c r="AB293" s="90"/>
      <c r="AC293" s="91">
        <f t="shared" si="32"/>
        <v>0</v>
      </c>
      <c r="AD293" s="92"/>
      <c r="AE293" s="93"/>
    </row>
    <row r="294" spans="1:36" s="94" customFormat="1" x14ac:dyDescent="0.25">
      <c r="A294" s="87" t="s">
        <v>83</v>
      </c>
      <c r="B294" s="88">
        <v>2.19</v>
      </c>
      <c r="C294" s="88">
        <v>3.05</v>
      </c>
      <c r="D294" s="88">
        <f t="shared" si="31"/>
        <v>1.3926940639269405</v>
      </c>
      <c r="E294" s="88"/>
      <c r="F294" s="88">
        <v>2.0369999999999999</v>
      </c>
      <c r="G294" s="88">
        <v>56709</v>
      </c>
      <c r="H294" s="88">
        <v>74</v>
      </c>
      <c r="I294" s="88">
        <v>83</v>
      </c>
      <c r="J294" s="88">
        <v>83</v>
      </c>
      <c r="K294" s="32">
        <v>117</v>
      </c>
      <c r="L294" s="88">
        <v>1.4930000000000001</v>
      </c>
      <c r="M294" s="88">
        <v>1.4930000000000001</v>
      </c>
      <c r="N294" s="88">
        <v>2.1059999999999999</v>
      </c>
      <c r="O294" s="88">
        <v>15</v>
      </c>
      <c r="P294" s="88">
        <v>15</v>
      </c>
      <c r="Q294" s="88">
        <v>126.9</v>
      </c>
      <c r="R294" s="88">
        <v>-0.2142</v>
      </c>
      <c r="S294" s="88">
        <v>-0.2142</v>
      </c>
      <c r="T294" s="88">
        <v>-0.15970000000000001</v>
      </c>
      <c r="U294" s="88" t="s">
        <v>45</v>
      </c>
      <c r="V294" s="88">
        <v>44.01</v>
      </c>
      <c r="W294" s="89">
        <v>8.9625087063364713E-6</v>
      </c>
      <c r="X294" s="88">
        <v>0.22500000000000001</v>
      </c>
      <c r="Y294" s="88">
        <v>3.24</v>
      </c>
      <c r="Z294" s="88">
        <v>3.3</v>
      </c>
      <c r="AA294" s="90">
        <v>1.96E-14</v>
      </c>
      <c r="AB294" s="90"/>
      <c r="AC294" s="91">
        <f t="shared" si="32"/>
        <v>0</v>
      </c>
      <c r="AD294" s="92"/>
      <c r="AE294" s="93"/>
    </row>
    <row r="295" spans="1:36" s="94" customFormat="1" ht="21" x14ac:dyDescent="0.25">
      <c r="A295" s="87" t="s">
        <v>83</v>
      </c>
      <c r="B295" s="88">
        <v>2.19</v>
      </c>
      <c r="C295" s="88">
        <v>3.19</v>
      </c>
      <c r="D295" s="88">
        <f t="shared" si="31"/>
        <v>1.45662100456621</v>
      </c>
      <c r="E295" s="88"/>
      <c r="F295" s="88">
        <v>2.0369999999999999</v>
      </c>
      <c r="G295" s="88">
        <v>56709</v>
      </c>
      <c r="H295" s="88">
        <v>74</v>
      </c>
      <c r="I295" s="88">
        <v>83</v>
      </c>
      <c r="J295" s="88">
        <v>83</v>
      </c>
      <c r="K295" s="32">
        <v>117</v>
      </c>
      <c r="L295" s="88">
        <v>1.4930000000000001</v>
      </c>
      <c r="M295" s="88">
        <v>1.4930000000000001</v>
      </c>
      <c r="N295" s="88">
        <v>2.1059999999999999</v>
      </c>
      <c r="O295" s="88">
        <v>15</v>
      </c>
      <c r="P295" s="88">
        <v>15</v>
      </c>
      <c r="Q295" s="88">
        <v>126.9</v>
      </c>
      <c r="R295" s="88">
        <v>-0.2142</v>
      </c>
      <c r="S295" s="88">
        <v>-0.2142</v>
      </c>
      <c r="T295" s="88">
        <v>-0.15970000000000001</v>
      </c>
      <c r="U295" s="88" t="s">
        <v>46</v>
      </c>
      <c r="V295" s="88">
        <v>28</v>
      </c>
      <c r="W295" s="89">
        <v>1.4859953853764374E-5</v>
      </c>
      <c r="X295" s="88">
        <v>3.6999999999999998E-2</v>
      </c>
      <c r="Y295" s="88">
        <v>3.13</v>
      </c>
      <c r="Z295" s="88">
        <v>3.64</v>
      </c>
      <c r="AA295" s="95">
        <v>1.29E-16</v>
      </c>
      <c r="AB295" s="90"/>
      <c r="AC295" s="91">
        <f t="shared" si="32"/>
        <v>0</v>
      </c>
      <c r="AD295" s="94">
        <f>AA291/AA296</f>
        <v>23640167364.016739</v>
      </c>
      <c r="AE295" s="94">
        <f>AA292/AA296</f>
        <v>332635983.26359838</v>
      </c>
      <c r="AF295" s="94">
        <f>AA294/AA296</f>
        <v>820083.6820083682</v>
      </c>
      <c r="AG295" s="94">
        <f>AA294/AA295</f>
        <v>151.93798449612402</v>
      </c>
      <c r="AH295" s="94">
        <f>AA293/AA295</f>
        <v>63.720930232558139</v>
      </c>
      <c r="AI295" s="96" t="e">
        <f>AA297/AA298</f>
        <v>#VALUE!</v>
      </c>
      <c r="AJ295" s="96">
        <f>AA299/AA300</f>
        <v>306.66666666666669</v>
      </c>
    </row>
    <row r="296" spans="1:36" s="94" customFormat="1" ht="21" x14ac:dyDescent="0.25">
      <c r="A296" s="87" t="s">
        <v>83</v>
      </c>
      <c r="B296" s="88">
        <v>2.19</v>
      </c>
      <c r="C296" s="88">
        <v>3.4260000000000002</v>
      </c>
      <c r="D296" s="88">
        <f t="shared" si="31"/>
        <v>1.5643835616438357</v>
      </c>
      <c r="E296" s="88"/>
      <c r="F296" s="88">
        <v>2.0369999999999999</v>
      </c>
      <c r="G296" s="88">
        <v>56709</v>
      </c>
      <c r="H296" s="88">
        <v>74</v>
      </c>
      <c r="I296" s="88">
        <v>83</v>
      </c>
      <c r="J296" s="88">
        <v>83</v>
      </c>
      <c r="K296" s="32">
        <v>117</v>
      </c>
      <c r="L296" s="88">
        <v>1.4930000000000001</v>
      </c>
      <c r="M296" s="88">
        <v>1.4930000000000001</v>
      </c>
      <c r="N296" s="88">
        <v>2.1059999999999999</v>
      </c>
      <c r="O296" s="88">
        <v>15</v>
      </c>
      <c r="P296" s="88">
        <v>15</v>
      </c>
      <c r="Q296" s="88">
        <v>126.9</v>
      </c>
      <c r="R296" s="88">
        <v>-0.2142</v>
      </c>
      <c r="S296" s="88">
        <v>-0.2142</v>
      </c>
      <c r="T296" s="88">
        <v>-0.15970000000000001</v>
      </c>
      <c r="U296" s="88" t="s">
        <v>47</v>
      </c>
      <c r="V296" s="88">
        <v>16.04</v>
      </c>
      <c r="W296" s="89">
        <v>1.6328551327402565E-5</v>
      </c>
      <c r="X296" s="88">
        <v>1.0999999999999999E-2</v>
      </c>
      <c r="Y296" s="88">
        <v>3.25</v>
      </c>
      <c r="Z296" s="88">
        <v>3.8</v>
      </c>
      <c r="AA296" s="95">
        <v>2.3899999999999999E-20</v>
      </c>
      <c r="AB296" s="90"/>
      <c r="AC296" s="91">
        <f t="shared" si="32"/>
        <v>0</v>
      </c>
      <c r="AD296" s="92"/>
      <c r="AE296" s="93"/>
    </row>
    <row r="297" spans="1:36" s="94" customFormat="1" ht="21" x14ac:dyDescent="0.25">
      <c r="A297" s="87" t="s">
        <v>83</v>
      </c>
      <c r="B297" s="88">
        <v>2.19</v>
      </c>
      <c r="C297" s="88">
        <v>3.456</v>
      </c>
      <c r="D297" s="88">
        <f t="shared" si="31"/>
        <v>1.5780821917808219</v>
      </c>
      <c r="E297" s="88"/>
      <c r="F297" s="88">
        <v>2.0369999999999999</v>
      </c>
      <c r="G297" s="88">
        <v>56709</v>
      </c>
      <c r="H297" s="88">
        <v>74</v>
      </c>
      <c r="I297" s="88">
        <v>83</v>
      </c>
      <c r="J297" s="88">
        <v>83</v>
      </c>
      <c r="K297" s="32">
        <v>117</v>
      </c>
      <c r="L297" s="88">
        <v>1.4930000000000001</v>
      </c>
      <c r="M297" s="88">
        <v>1.4930000000000001</v>
      </c>
      <c r="N297" s="88">
        <v>2.1059999999999999</v>
      </c>
      <c r="O297" s="88">
        <v>15</v>
      </c>
      <c r="P297" s="88">
        <v>15</v>
      </c>
      <c r="Q297" s="88">
        <v>126.9</v>
      </c>
      <c r="R297" s="88">
        <v>-0.2142</v>
      </c>
      <c r="S297" s="88">
        <v>-0.2142</v>
      </c>
      <c r="T297" s="88">
        <v>-0.15970000000000001</v>
      </c>
      <c r="U297" s="88" t="s">
        <v>48</v>
      </c>
      <c r="V297" s="88">
        <v>28.05</v>
      </c>
      <c r="W297" s="88">
        <v>8.597859657763983E-6</v>
      </c>
      <c r="X297" s="88">
        <v>8.6999999999999994E-2</v>
      </c>
      <c r="Y297" s="88">
        <v>3.59</v>
      </c>
      <c r="Z297" s="88">
        <v>3.9</v>
      </c>
      <c r="AA297" s="95" t="s">
        <v>175</v>
      </c>
      <c r="AB297" s="90"/>
      <c r="AC297" s="97" t="e">
        <f t="shared" si="32"/>
        <v>#VALUE!</v>
      </c>
      <c r="AD297" s="92"/>
      <c r="AE297" s="93">
        <f>AA294/AA192</f>
        <v>118787878.78787878</v>
      </c>
      <c r="AF297" s="98">
        <f>AC192*AE297</f>
        <v>0</v>
      </c>
    </row>
    <row r="298" spans="1:36" s="94" customFormat="1" ht="21" x14ac:dyDescent="0.25">
      <c r="A298" s="87" t="s">
        <v>83</v>
      </c>
      <c r="B298" s="88">
        <v>2.19</v>
      </c>
      <c r="C298" s="88">
        <v>3.464</v>
      </c>
      <c r="D298" s="88">
        <f t="shared" si="31"/>
        <v>1.5817351598173517</v>
      </c>
      <c r="E298" s="88"/>
      <c r="F298" s="88">
        <v>2.0369999999999999</v>
      </c>
      <c r="G298" s="88">
        <v>56709</v>
      </c>
      <c r="H298" s="88">
        <v>74</v>
      </c>
      <c r="I298" s="88">
        <v>83</v>
      </c>
      <c r="J298" s="88">
        <v>83</v>
      </c>
      <c r="K298" s="32">
        <v>117</v>
      </c>
      <c r="L298" s="88">
        <v>1.4930000000000001</v>
      </c>
      <c r="M298" s="88">
        <v>1.4930000000000001</v>
      </c>
      <c r="N298" s="88">
        <v>2.1059999999999999</v>
      </c>
      <c r="O298" s="88">
        <v>15</v>
      </c>
      <c r="P298" s="88">
        <v>15</v>
      </c>
      <c r="Q298" s="88">
        <v>126.9</v>
      </c>
      <c r="R298" s="88">
        <v>-0.2142</v>
      </c>
      <c r="S298" s="88">
        <v>-0.2142</v>
      </c>
      <c r="T298" s="88">
        <v>-0.15970000000000001</v>
      </c>
      <c r="U298" s="88" t="s">
        <v>49</v>
      </c>
      <c r="V298" s="88">
        <v>30.07</v>
      </c>
      <c r="W298" s="88">
        <v>7.4674534117532306E-6</v>
      </c>
      <c r="X298" s="88">
        <v>9.9000000000000005E-2</v>
      </c>
      <c r="Y298" s="88">
        <v>3.72</v>
      </c>
      <c r="Z298" s="88">
        <v>4</v>
      </c>
      <c r="AA298" s="95">
        <v>5.9999999999999998E-22</v>
      </c>
      <c r="AB298" s="90"/>
      <c r="AC298" s="97">
        <f t="shared" si="32"/>
        <v>0</v>
      </c>
      <c r="AD298" s="92"/>
      <c r="AE298" s="93"/>
    </row>
    <row r="299" spans="1:36" s="94" customFormat="1" ht="21" x14ac:dyDescent="0.25">
      <c r="A299" s="87" t="s">
        <v>83</v>
      </c>
      <c r="B299" s="88">
        <v>2.19</v>
      </c>
      <c r="C299" s="88">
        <v>3.5270000000000001</v>
      </c>
      <c r="D299" s="88">
        <f t="shared" si="31"/>
        <v>1.6105022831050229</v>
      </c>
      <c r="E299" s="88"/>
      <c r="F299" s="88">
        <v>2.0369999999999999</v>
      </c>
      <c r="G299" s="88">
        <v>56709</v>
      </c>
      <c r="H299" s="88">
        <v>74</v>
      </c>
      <c r="I299" s="88">
        <v>83</v>
      </c>
      <c r="J299" s="88">
        <v>83</v>
      </c>
      <c r="K299" s="32">
        <v>117</v>
      </c>
      <c r="L299" s="88">
        <v>1.4930000000000001</v>
      </c>
      <c r="M299" s="88">
        <v>1.4930000000000001</v>
      </c>
      <c r="N299" s="88">
        <v>2.1059999999999999</v>
      </c>
      <c r="O299" s="88">
        <v>15</v>
      </c>
      <c r="P299" s="88">
        <v>15</v>
      </c>
      <c r="Q299" s="88">
        <v>126.9</v>
      </c>
      <c r="R299" s="88">
        <v>-0.2142</v>
      </c>
      <c r="S299" s="88">
        <v>-0.2142</v>
      </c>
      <c r="T299" s="88">
        <v>-0.15970000000000001</v>
      </c>
      <c r="U299" s="88" t="s">
        <v>50</v>
      </c>
      <c r="V299" s="88">
        <v>42.08</v>
      </c>
      <c r="W299" s="88">
        <v>4.9578486170417476E-6</v>
      </c>
      <c r="X299" s="88">
        <v>0.14199999999999999</v>
      </c>
      <c r="Y299" s="88">
        <v>4.03</v>
      </c>
      <c r="Z299" s="88">
        <v>4.5</v>
      </c>
      <c r="AA299" s="95">
        <v>2.3000000000000001E-24</v>
      </c>
      <c r="AB299" s="90"/>
      <c r="AC299" s="97">
        <f t="shared" si="32"/>
        <v>0</v>
      </c>
      <c r="AD299" s="92"/>
      <c r="AE299" s="93"/>
    </row>
    <row r="300" spans="1:36" s="94" customFormat="1" ht="21" x14ac:dyDescent="0.25">
      <c r="A300" s="87" t="s">
        <v>83</v>
      </c>
      <c r="B300" s="88">
        <v>2.19</v>
      </c>
      <c r="C300" s="88">
        <v>3.5979999999999999</v>
      </c>
      <c r="D300" s="88">
        <f t="shared" si="31"/>
        <v>1.6429223744292236</v>
      </c>
      <c r="E300" s="88"/>
      <c r="F300" s="88">
        <v>2.0369999999999999</v>
      </c>
      <c r="G300" s="88">
        <v>56709</v>
      </c>
      <c r="H300" s="88">
        <v>74</v>
      </c>
      <c r="I300" s="88">
        <v>83</v>
      </c>
      <c r="J300" s="88">
        <v>83</v>
      </c>
      <c r="K300" s="32">
        <v>117</v>
      </c>
      <c r="L300" s="88">
        <v>1.4930000000000001</v>
      </c>
      <c r="M300" s="88">
        <v>1.4930000000000001</v>
      </c>
      <c r="N300" s="88">
        <v>2.1059999999999999</v>
      </c>
      <c r="O300" s="88">
        <v>15</v>
      </c>
      <c r="P300" s="88">
        <v>15</v>
      </c>
      <c r="Q300" s="88">
        <v>126.9</v>
      </c>
      <c r="R300" s="88">
        <v>-0.2142</v>
      </c>
      <c r="S300" s="88">
        <v>-0.2142</v>
      </c>
      <c r="T300" s="88">
        <v>-0.15970000000000001</v>
      </c>
      <c r="U300" s="88" t="s">
        <v>51</v>
      </c>
      <c r="V300" s="88">
        <v>44.1</v>
      </c>
      <c r="W300" s="88">
        <v>4.5187843755253608E-6</v>
      </c>
      <c r="X300" s="88">
        <v>0.152</v>
      </c>
      <c r="Y300" s="88">
        <v>4.16</v>
      </c>
      <c r="Z300" s="88">
        <v>4.3</v>
      </c>
      <c r="AA300" s="95">
        <v>7.5000000000000003E-27</v>
      </c>
      <c r="AB300" s="90"/>
      <c r="AC300" s="97">
        <f t="shared" si="32"/>
        <v>0</v>
      </c>
      <c r="AD300" s="92"/>
      <c r="AE300" s="93"/>
    </row>
    <row r="301" spans="1:36" s="94" customFormat="1" x14ac:dyDescent="0.25">
      <c r="A301" s="87" t="s">
        <v>83</v>
      </c>
      <c r="B301" s="88">
        <v>2.19</v>
      </c>
      <c r="C301" s="88">
        <v>3.99</v>
      </c>
      <c r="D301" s="88">
        <f t="shared" si="31"/>
        <v>1.8219178082191783</v>
      </c>
      <c r="E301" s="88"/>
      <c r="F301" s="88">
        <v>2.0369999999999999</v>
      </c>
      <c r="G301" s="88">
        <v>56709</v>
      </c>
      <c r="H301" s="88">
        <v>74</v>
      </c>
      <c r="I301" s="88">
        <v>83</v>
      </c>
      <c r="J301" s="88">
        <v>83</v>
      </c>
      <c r="K301" s="32">
        <v>117</v>
      </c>
      <c r="L301" s="88">
        <v>1.4930000000000001</v>
      </c>
      <c r="M301" s="88">
        <v>1.4930000000000001</v>
      </c>
      <c r="N301" s="88">
        <v>2.1059999999999999</v>
      </c>
      <c r="O301" s="88">
        <v>15</v>
      </c>
      <c r="P301" s="88">
        <v>15</v>
      </c>
      <c r="Q301" s="88">
        <v>126.9</v>
      </c>
      <c r="R301" s="88">
        <v>-0.2142</v>
      </c>
      <c r="S301" s="88">
        <v>-0.2142</v>
      </c>
      <c r="T301" s="88">
        <v>-0.15970000000000001</v>
      </c>
      <c r="U301" s="88" t="s">
        <v>52</v>
      </c>
      <c r="V301" s="88">
        <v>58.12</v>
      </c>
      <c r="W301" s="88">
        <v>2.9135357642312415E-6</v>
      </c>
      <c r="X301" s="88">
        <v>0.2</v>
      </c>
      <c r="Y301" s="88">
        <v>4.5199999999999996</v>
      </c>
      <c r="Z301" s="88">
        <v>4.5</v>
      </c>
      <c r="AA301" s="90">
        <v>1E-26</v>
      </c>
      <c r="AB301" s="90"/>
      <c r="AC301" s="97">
        <f t="shared" si="32"/>
        <v>0</v>
      </c>
      <c r="AD301" s="92"/>
      <c r="AE301" s="93"/>
    </row>
    <row r="302" spans="1:36" s="94" customFormat="1" x14ac:dyDescent="0.25">
      <c r="A302" s="87" t="s">
        <v>83</v>
      </c>
      <c r="B302" s="88">
        <v>2.19</v>
      </c>
      <c r="C302" s="88"/>
      <c r="D302" s="88">
        <f t="shared" si="31"/>
        <v>0</v>
      </c>
      <c r="E302" s="88"/>
      <c r="F302" s="88">
        <v>2.0369999999999999</v>
      </c>
      <c r="G302" s="88">
        <v>56709</v>
      </c>
      <c r="H302" s="88">
        <v>74</v>
      </c>
      <c r="I302" s="88">
        <v>83</v>
      </c>
      <c r="J302" s="88">
        <v>83</v>
      </c>
      <c r="K302" s="32">
        <v>117</v>
      </c>
      <c r="L302" s="88">
        <v>1.4930000000000001</v>
      </c>
      <c r="M302" s="88">
        <v>1.4930000000000001</v>
      </c>
      <c r="N302" s="88">
        <v>2.1059999999999999</v>
      </c>
      <c r="O302" s="88">
        <v>15</v>
      </c>
      <c r="P302" s="88">
        <v>15</v>
      </c>
      <c r="Q302" s="88">
        <v>126.9</v>
      </c>
      <c r="R302" s="88">
        <v>-0.2142</v>
      </c>
      <c r="S302" s="88">
        <v>-0.2142</v>
      </c>
      <c r="T302" s="88">
        <v>-0.15970000000000001</v>
      </c>
      <c r="U302" s="88" t="s">
        <v>58</v>
      </c>
      <c r="V302" s="88">
        <v>58.12</v>
      </c>
      <c r="W302" s="88">
        <v>3.1459786150702568E-6</v>
      </c>
      <c r="X302" s="88">
        <v>0.183</v>
      </c>
      <c r="Y302" s="88">
        <v>4.8</v>
      </c>
      <c r="Z302" s="88">
        <v>4.42</v>
      </c>
      <c r="AA302" s="90"/>
      <c r="AB302" s="90"/>
      <c r="AC302" s="97">
        <f t="shared" si="32"/>
        <v>0</v>
      </c>
      <c r="AD302" s="92"/>
      <c r="AE302" s="93"/>
    </row>
    <row r="303" spans="1:36" s="106" customFormat="1" x14ac:dyDescent="0.25">
      <c r="A303" s="99" t="s">
        <v>84</v>
      </c>
      <c r="B303" s="100">
        <v>2.1749999999999998</v>
      </c>
      <c r="C303" s="100"/>
      <c r="D303" s="100">
        <f t="shared" ref="D303:D314" si="33">C303/B303</f>
        <v>0</v>
      </c>
      <c r="E303" s="100"/>
      <c r="F303" s="100"/>
      <c r="G303" s="100"/>
      <c r="H303" s="100">
        <v>74</v>
      </c>
      <c r="I303" s="100">
        <v>83</v>
      </c>
      <c r="J303" s="100">
        <v>83</v>
      </c>
      <c r="K303" s="100">
        <v>18.989999999999998</v>
      </c>
      <c r="L303" s="100">
        <v>1.4930000000000001</v>
      </c>
      <c r="M303" s="100">
        <v>1.4930000000000001</v>
      </c>
      <c r="N303" s="100">
        <v>1.3380000000000001</v>
      </c>
      <c r="O303" s="100">
        <v>15</v>
      </c>
      <c r="P303" s="100">
        <v>15</v>
      </c>
      <c r="Q303" s="100">
        <v>126.9</v>
      </c>
      <c r="R303" s="100">
        <v>-0.20910000000000001</v>
      </c>
      <c r="S303" s="100">
        <v>-0.20910000000000001</v>
      </c>
      <c r="T303" s="100">
        <v>-0.26150000000000001</v>
      </c>
      <c r="U303" s="100" t="s">
        <v>42</v>
      </c>
      <c r="V303" s="100">
        <v>4.0019999999999998</v>
      </c>
      <c r="W303" s="101">
        <v>1.213598928416634E-4</v>
      </c>
      <c r="X303" s="100">
        <v>-0.39</v>
      </c>
      <c r="Y303" s="100">
        <v>2.66</v>
      </c>
      <c r="Z303" s="100">
        <v>2.6</v>
      </c>
      <c r="AA303" s="102"/>
      <c r="AB303" s="102"/>
      <c r="AC303" s="103">
        <f t="shared" ref="AC303:AC314" si="34">AA303*10000*(AB303)*10000000000</f>
        <v>0</v>
      </c>
      <c r="AD303" s="104"/>
      <c r="AE303" s="105"/>
    </row>
    <row r="304" spans="1:36" s="106" customFormat="1" x14ac:dyDescent="0.25">
      <c r="A304" s="99" t="s">
        <v>84</v>
      </c>
      <c r="B304" s="100">
        <v>2.1749999999999998</v>
      </c>
      <c r="C304" s="100"/>
      <c r="D304" s="100">
        <f t="shared" si="33"/>
        <v>0</v>
      </c>
      <c r="E304" s="100"/>
      <c r="F304" s="100"/>
      <c r="G304" s="100"/>
      <c r="H304" s="100">
        <v>74</v>
      </c>
      <c r="I304" s="100">
        <v>83</v>
      </c>
      <c r="J304" s="100">
        <v>83</v>
      </c>
      <c r="K304" s="100">
        <v>18.989999999999998</v>
      </c>
      <c r="L304" s="100">
        <v>1.4930000000000001</v>
      </c>
      <c r="M304" s="100">
        <v>1.4930000000000001</v>
      </c>
      <c r="N304" s="100">
        <v>1.3380000000000001</v>
      </c>
      <c r="O304" s="100">
        <v>15</v>
      </c>
      <c r="P304" s="100">
        <v>15</v>
      </c>
      <c r="Q304" s="100">
        <v>126.9</v>
      </c>
      <c r="R304" s="100">
        <v>-0.20910000000000001</v>
      </c>
      <c r="S304" s="100">
        <v>-0.20910000000000001</v>
      </c>
      <c r="T304" s="100">
        <v>-0.26150000000000001</v>
      </c>
      <c r="U304" s="100" t="s">
        <v>43</v>
      </c>
      <c r="V304" s="100">
        <v>2.0099999999999998</v>
      </c>
      <c r="W304" s="101">
        <v>1.0828692705685033E-4</v>
      </c>
      <c r="X304" s="100">
        <v>-0.217</v>
      </c>
      <c r="Y304" s="100">
        <v>3.13</v>
      </c>
      <c r="Z304" s="100">
        <v>2.89</v>
      </c>
      <c r="AA304" s="102"/>
      <c r="AB304" s="102"/>
      <c r="AC304" s="103">
        <f t="shared" si="34"/>
        <v>0</v>
      </c>
      <c r="AD304" s="104"/>
      <c r="AE304" s="105"/>
    </row>
    <row r="305" spans="1:36" s="106" customFormat="1" x14ac:dyDescent="0.25">
      <c r="A305" s="99" t="s">
        <v>84</v>
      </c>
      <c r="B305" s="100">
        <v>2.1749999999999998</v>
      </c>
      <c r="C305" s="100"/>
      <c r="D305" s="100">
        <f t="shared" si="33"/>
        <v>0</v>
      </c>
      <c r="E305" s="100"/>
      <c r="F305" s="100"/>
      <c r="G305" s="100"/>
      <c r="H305" s="100">
        <v>74</v>
      </c>
      <c r="I305" s="100">
        <v>83</v>
      </c>
      <c r="J305" s="100">
        <v>83</v>
      </c>
      <c r="K305" s="100">
        <v>18.989999999999998</v>
      </c>
      <c r="L305" s="100">
        <v>1.4930000000000001</v>
      </c>
      <c r="M305" s="100">
        <v>1.4930000000000001</v>
      </c>
      <c r="N305" s="100">
        <v>1.3380000000000001</v>
      </c>
      <c r="O305" s="100">
        <v>15</v>
      </c>
      <c r="P305" s="100">
        <v>15</v>
      </c>
      <c r="Q305" s="100">
        <v>126.9</v>
      </c>
      <c r="R305" s="100">
        <v>-0.20910000000000001</v>
      </c>
      <c r="S305" s="100">
        <v>-0.20910000000000001</v>
      </c>
      <c r="T305" s="100">
        <v>-0.26150000000000001</v>
      </c>
      <c r="U305" s="100" t="s">
        <v>44</v>
      </c>
      <c r="V305" s="100">
        <v>31.998999999999999</v>
      </c>
      <c r="W305" s="101">
        <v>1.5402755908922099E-5</v>
      </c>
      <c r="X305" s="100">
        <v>2.1999999999999999E-2</v>
      </c>
      <c r="Y305" s="100">
        <v>2.94</v>
      </c>
      <c r="Z305" s="100">
        <v>3.46</v>
      </c>
      <c r="AA305" s="102"/>
      <c r="AB305" s="102"/>
      <c r="AC305" s="103">
        <f t="shared" si="34"/>
        <v>0</v>
      </c>
      <c r="AD305" s="104"/>
      <c r="AE305" s="105"/>
    </row>
    <row r="306" spans="1:36" s="106" customFormat="1" x14ac:dyDescent="0.25">
      <c r="A306" s="99" t="s">
        <v>84</v>
      </c>
      <c r="B306" s="100">
        <v>2.1749999999999998</v>
      </c>
      <c r="C306" s="100"/>
      <c r="D306" s="100">
        <f t="shared" si="33"/>
        <v>0</v>
      </c>
      <c r="E306" s="100"/>
      <c r="F306" s="100"/>
      <c r="G306" s="100"/>
      <c r="H306" s="100">
        <v>74</v>
      </c>
      <c r="I306" s="100">
        <v>83</v>
      </c>
      <c r="J306" s="100">
        <v>83</v>
      </c>
      <c r="K306" s="100">
        <v>18.989999999999998</v>
      </c>
      <c r="L306" s="100">
        <v>1.4930000000000001</v>
      </c>
      <c r="M306" s="100">
        <v>1.4930000000000001</v>
      </c>
      <c r="N306" s="100">
        <v>1.3380000000000001</v>
      </c>
      <c r="O306" s="100">
        <v>15</v>
      </c>
      <c r="P306" s="100">
        <v>15</v>
      </c>
      <c r="Q306" s="100">
        <v>126.9</v>
      </c>
      <c r="R306" s="100">
        <v>-0.20910000000000001</v>
      </c>
      <c r="S306" s="100">
        <v>-0.20910000000000001</v>
      </c>
      <c r="T306" s="100">
        <v>-0.26150000000000001</v>
      </c>
      <c r="U306" s="100" t="s">
        <v>45</v>
      </c>
      <c r="V306" s="100">
        <v>44.01</v>
      </c>
      <c r="W306" s="101">
        <v>8.9625087063364713E-6</v>
      </c>
      <c r="X306" s="100">
        <v>0.22500000000000001</v>
      </c>
      <c r="Y306" s="100">
        <v>3.24</v>
      </c>
      <c r="Z306" s="100">
        <v>3.3</v>
      </c>
      <c r="AA306" s="102"/>
      <c r="AB306" s="102"/>
      <c r="AC306" s="103">
        <f t="shared" si="34"/>
        <v>0</v>
      </c>
      <c r="AD306" s="104"/>
      <c r="AE306" s="105"/>
    </row>
    <row r="307" spans="1:36" s="106" customFormat="1" ht="21" x14ac:dyDescent="0.25">
      <c r="A307" s="99" t="s">
        <v>84</v>
      </c>
      <c r="B307" s="100">
        <v>2.1749999999999998</v>
      </c>
      <c r="C307" s="100"/>
      <c r="D307" s="100">
        <f t="shared" si="33"/>
        <v>0</v>
      </c>
      <c r="E307" s="100"/>
      <c r="F307" s="100"/>
      <c r="G307" s="100"/>
      <c r="H307" s="100">
        <v>74</v>
      </c>
      <c r="I307" s="100">
        <v>83</v>
      </c>
      <c r="J307" s="100">
        <v>83</v>
      </c>
      <c r="K307" s="100">
        <v>18.989999999999998</v>
      </c>
      <c r="L307" s="100">
        <v>1.4930000000000001</v>
      </c>
      <c r="M307" s="100">
        <v>1.4930000000000001</v>
      </c>
      <c r="N307" s="100">
        <v>1.3380000000000001</v>
      </c>
      <c r="O307" s="100">
        <v>15</v>
      </c>
      <c r="P307" s="100">
        <v>15</v>
      </c>
      <c r="Q307" s="100">
        <v>126.9</v>
      </c>
      <c r="R307" s="100">
        <v>-0.20910000000000001</v>
      </c>
      <c r="S307" s="100">
        <v>-0.20910000000000001</v>
      </c>
      <c r="T307" s="100">
        <v>-0.26150000000000001</v>
      </c>
      <c r="U307" s="100" t="s">
        <v>46</v>
      </c>
      <c r="V307" s="100">
        <v>28</v>
      </c>
      <c r="W307" s="101">
        <v>1.4859953853764374E-5</v>
      </c>
      <c r="X307" s="100">
        <v>3.6999999999999998E-2</v>
      </c>
      <c r="Y307" s="100">
        <v>3.13</v>
      </c>
      <c r="Z307" s="100">
        <v>3.64</v>
      </c>
      <c r="AA307" s="107"/>
      <c r="AB307" s="102"/>
      <c r="AC307" s="103">
        <f t="shared" si="34"/>
        <v>0</v>
      </c>
      <c r="AD307" s="106" t="e">
        <f>AA303/AA308</f>
        <v>#DIV/0!</v>
      </c>
      <c r="AE307" s="106" t="e">
        <f>AA304/AA308</f>
        <v>#DIV/0!</v>
      </c>
      <c r="AF307" s="106" t="e">
        <f>AA306/AA308</f>
        <v>#DIV/0!</v>
      </c>
      <c r="AG307" s="106" t="e">
        <f>AA306/AA307</f>
        <v>#DIV/0!</v>
      </c>
      <c r="AH307" s="106" t="e">
        <f>AA305/AA307</f>
        <v>#DIV/0!</v>
      </c>
      <c r="AI307" s="108" t="e">
        <f>AA309/AA310</f>
        <v>#DIV/0!</v>
      </c>
      <c r="AJ307" s="108" t="e">
        <f>AA311/AA312</f>
        <v>#DIV/0!</v>
      </c>
    </row>
    <row r="308" spans="1:36" s="106" customFormat="1" ht="21" x14ac:dyDescent="0.25">
      <c r="A308" s="99" t="s">
        <v>84</v>
      </c>
      <c r="B308" s="100">
        <v>2.1749999999999998</v>
      </c>
      <c r="C308" s="100"/>
      <c r="D308" s="100">
        <f t="shared" si="33"/>
        <v>0</v>
      </c>
      <c r="E308" s="100"/>
      <c r="F308" s="100"/>
      <c r="G308" s="100"/>
      <c r="H308" s="100">
        <v>74</v>
      </c>
      <c r="I308" s="100">
        <v>83</v>
      </c>
      <c r="J308" s="100">
        <v>83</v>
      </c>
      <c r="K308" s="100">
        <v>18.989999999999998</v>
      </c>
      <c r="L308" s="100">
        <v>1.4930000000000001</v>
      </c>
      <c r="M308" s="100">
        <v>1.4930000000000001</v>
      </c>
      <c r="N308" s="100">
        <v>1.3380000000000001</v>
      </c>
      <c r="O308" s="100">
        <v>15</v>
      </c>
      <c r="P308" s="100">
        <v>15</v>
      </c>
      <c r="Q308" s="100">
        <v>126.9</v>
      </c>
      <c r="R308" s="100">
        <v>-0.20910000000000001</v>
      </c>
      <c r="S308" s="100">
        <v>-0.20910000000000001</v>
      </c>
      <c r="T308" s="100">
        <v>-0.26150000000000001</v>
      </c>
      <c r="U308" s="100" t="s">
        <v>47</v>
      </c>
      <c r="V308" s="100">
        <v>16.04</v>
      </c>
      <c r="W308" s="101">
        <v>1.6328551327402565E-5</v>
      </c>
      <c r="X308" s="100">
        <v>1.0999999999999999E-2</v>
      </c>
      <c r="Y308" s="100">
        <v>3.25</v>
      </c>
      <c r="Z308" s="100">
        <v>3.8</v>
      </c>
      <c r="AA308" s="107"/>
      <c r="AB308" s="102"/>
      <c r="AC308" s="103">
        <f t="shared" si="34"/>
        <v>0</v>
      </c>
      <c r="AD308" s="104"/>
      <c r="AE308" s="105"/>
    </row>
    <row r="309" spans="1:36" s="106" customFormat="1" ht="21" x14ac:dyDescent="0.25">
      <c r="A309" s="99" t="s">
        <v>84</v>
      </c>
      <c r="B309" s="100">
        <v>2.1749999999999998</v>
      </c>
      <c r="C309" s="100"/>
      <c r="D309" s="100">
        <f t="shared" si="33"/>
        <v>0</v>
      </c>
      <c r="E309" s="100"/>
      <c r="F309" s="100"/>
      <c r="G309" s="100"/>
      <c r="H309" s="100">
        <v>74</v>
      </c>
      <c r="I309" s="100">
        <v>83</v>
      </c>
      <c r="J309" s="100">
        <v>83</v>
      </c>
      <c r="K309" s="100">
        <v>18.989999999999998</v>
      </c>
      <c r="L309" s="100">
        <v>1.4930000000000001</v>
      </c>
      <c r="M309" s="100">
        <v>1.4930000000000001</v>
      </c>
      <c r="N309" s="100">
        <v>1.3380000000000001</v>
      </c>
      <c r="O309" s="100">
        <v>15</v>
      </c>
      <c r="P309" s="100">
        <v>15</v>
      </c>
      <c r="Q309" s="100">
        <v>126.9</v>
      </c>
      <c r="R309" s="100">
        <v>-0.20910000000000001</v>
      </c>
      <c r="S309" s="100">
        <v>-0.20910000000000001</v>
      </c>
      <c r="T309" s="100">
        <v>-0.26150000000000001</v>
      </c>
      <c r="U309" s="100" t="s">
        <v>48</v>
      </c>
      <c r="V309" s="100">
        <v>28.05</v>
      </c>
      <c r="W309" s="100">
        <v>8.597859657763983E-6</v>
      </c>
      <c r="X309" s="100">
        <v>8.6999999999999994E-2</v>
      </c>
      <c r="Y309" s="100">
        <v>3.59</v>
      </c>
      <c r="Z309" s="100">
        <v>3.9</v>
      </c>
      <c r="AA309" s="107"/>
      <c r="AB309" s="102"/>
      <c r="AC309" s="109">
        <f t="shared" si="34"/>
        <v>0</v>
      </c>
      <c r="AD309" s="104"/>
      <c r="AE309" s="105">
        <f>AA306/AA204</f>
        <v>0</v>
      </c>
      <c r="AF309" s="110">
        <f>AC204*AE309</f>
        <v>0</v>
      </c>
    </row>
    <row r="310" spans="1:36" s="106" customFormat="1" ht="21" x14ac:dyDescent="0.25">
      <c r="A310" s="99" t="s">
        <v>84</v>
      </c>
      <c r="B310" s="100">
        <v>2.1749999999999998</v>
      </c>
      <c r="C310" s="100"/>
      <c r="D310" s="100">
        <f t="shared" si="33"/>
        <v>0</v>
      </c>
      <c r="E310" s="100"/>
      <c r="F310" s="100"/>
      <c r="G310" s="100"/>
      <c r="H310" s="100">
        <v>74</v>
      </c>
      <c r="I310" s="100">
        <v>83</v>
      </c>
      <c r="J310" s="100">
        <v>83</v>
      </c>
      <c r="K310" s="100">
        <v>18.989999999999998</v>
      </c>
      <c r="L310" s="100">
        <v>1.4930000000000001</v>
      </c>
      <c r="M310" s="100">
        <v>1.4930000000000001</v>
      </c>
      <c r="N310" s="100">
        <v>1.3380000000000001</v>
      </c>
      <c r="O310" s="100">
        <v>15</v>
      </c>
      <c r="P310" s="100">
        <v>15</v>
      </c>
      <c r="Q310" s="100">
        <v>126.9</v>
      </c>
      <c r="R310" s="100">
        <v>-0.20910000000000001</v>
      </c>
      <c r="S310" s="100">
        <v>-0.20910000000000001</v>
      </c>
      <c r="T310" s="100">
        <v>-0.26150000000000001</v>
      </c>
      <c r="U310" s="100" t="s">
        <v>49</v>
      </c>
      <c r="V310" s="100">
        <v>30.07</v>
      </c>
      <c r="W310" s="100">
        <v>7.4674534117532306E-6</v>
      </c>
      <c r="X310" s="100">
        <v>9.9000000000000005E-2</v>
      </c>
      <c r="Y310" s="100">
        <v>3.72</v>
      </c>
      <c r="Z310" s="100">
        <v>4</v>
      </c>
      <c r="AA310" s="107"/>
      <c r="AB310" s="102"/>
      <c r="AC310" s="109">
        <f t="shared" si="34"/>
        <v>0</v>
      </c>
      <c r="AD310" s="104"/>
      <c r="AE310" s="105"/>
    </row>
    <row r="311" spans="1:36" s="106" customFormat="1" ht="21" x14ac:dyDescent="0.25">
      <c r="A311" s="99" t="s">
        <v>84</v>
      </c>
      <c r="B311" s="100">
        <v>2.1749999999999998</v>
      </c>
      <c r="C311" s="100"/>
      <c r="D311" s="100">
        <f t="shared" si="33"/>
        <v>0</v>
      </c>
      <c r="E311" s="100"/>
      <c r="F311" s="100"/>
      <c r="G311" s="100"/>
      <c r="H311" s="100">
        <v>74</v>
      </c>
      <c r="I311" s="100">
        <v>83</v>
      </c>
      <c r="J311" s="100">
        <v>83</v>
      </c>
      <c r="K311" s="100">
        <v>18.989999999999998</v>
      </c>
      <c r="L311" s="100">
        <v>1.4930000000000001</v>
      </c>
      <c r="M311" s="100">
        <v>1.4930000000000001</v>
      </c>
      <c r="N311" s="100">
        <v>1.3380000000000001</v>
      </c>
      <c r="O311" s="100">
        <v>15</v>
      </c>
      <c r="P311" s="100">
        <v>15</v>
      </c>
      <c r="Q311" s="100">
        <v>126.9</v>
      </c>
      <c r="R311" s="100">
        <v>-0.20910000000000001</v>
      </c>
      <c r="S311" s="100">
        <v>-0.20910000000000001</v>
      </c>
      <c r="T311" s="100">
        <v>-0.26150000000000001</v>
      </c>
      <c r="U311" s="100" t="s">
        <v>50</v>
      </c>
      <c r="V311" s="100">
        <v>42.08</v>
      </c>
      <c r="W311" s="100">
        <v>4.9578486170417476E-6</v>
      </c>
      <c r="X311" s="100">
        <v>0.14199999999999999</v>
      </c>
      <c r="Y311" s="100">
        <v>4.03</v>
      </c>
      <c r="Z311" s="100">
        <v>4.5</v>
      </c>
      <c r="AA311" s="107"/>
      <c r="AB311" s="102"/>
      <c r="AC311" s="109">
        <f t="shared" si="34"/>
        <v>0</v>
      </c>
      <c r="AD311" s="104"/>
      <c r="AE311" s="105"/>
    </row>
    <row r="312" spans="1:36" s="106" customFormat="1" ht="21" x14ac:dyDescent="0.25">
      <c r="A312" s="99" t="s">
        <v>84</v>
      </c>
      <c r="B312" s="100">
        <v>2.1749999999999998</v>
      </c>
      <c r="C312" s="100"/>
      <c r="D312" s="100">
        <f t="shared" si="33"/>
        <v>0</v>
      </c>
      <c r="E312" s="100"/>
      <c r="F312" s="100"/>
      <c r="G312" s="100"/>
      <c r="H312" s="100">
        <v>74</v>
      </c>
      <c r="I312" s="100">
        <v>83</v>
      </c>
      <c r="J312" s="100">
        <v>83</v>
      </c>
      <c r="K312" s="100">
        <v>18.989999999999998</v>
      </c>
      <c r="L312" s="100">
        <v>1.4930000000000001</v>
      </c>
      <c r="M312" s="100">
        <v>1.4930000000000001</v>
      </c>
      <c r="N312" s="100">
        <v>1.3380000000000001</v>
      </c>
      <c r="O312" s="100">
        <v>15</v>
      </c>
      <c r="P312" s="100">
        <v>15</v>
      </c>
      <c r="Q312" s="100">
        <v>126.9</v>
      </c>
      <c r="R312" s="100">
        <v>-0.20910000000000001</v>
      </c>
      <c r="S312" s="100">
        <v>-0.20910000000000001</v>
      </c>
      <c r="T312" s="100">
        <v>-0.26150000000000001</v>
      </c>
      <c r="U312" s="100" t="s">
        <v>51</v>
      </c>
      <c r="V312" s="100">
        <v>44.1</v>
      </c>
      <c r="W312" s="100">
        <v>4.5187843755253608E-6</v>
      </c>
      <c r="X312" s="100">
        <v>0.152</v>
      </c>
      <c r="Y312" s="100">
        <v>4.16</v>
      </c>
      <c r="Z312" s="100">
        <v>4.3</v>
      </c>
      <c r="AA312" s="107"/>
      <c r="AB312" s="102"/>
      <c r="AC312" s="109">
        <f t="shared" si="34"/>
        <v>0</v>
      </c>
      <c r="AD312" s="104"/>
      <c r="AE312" s="105"/>
    </row>
    <row r="313" spans="1:36" s="106" customFormat="1" x14ac:dyDescent="0.25">
      <c r="A313" s="99" t="s">
        <v>84</v>
      </c>
      <c r="B313" s="100">
        <v>2.1749999999999998</v>
      </c>
      <c r="C313" s="100"/>
      <c r="D313" s="100">
        <f t="shared" si="33"/>
        <v>0</v>
      </c>
      <c r="E313" s="100"/>
      <c r="F313" s="100"/>
      <c r="G313" s="100"/>
      <c r="H313" s="100">
        <v>74</v>
      </c>
      <c r="I313" s="100">
        <v>83</v>
      </c>
      <c r="J313" s="100">
        <v>83</v>
      </c>
      <c r="K313" s="100">
        <v>18.989999999999998</v>
      </c>
      <c r="L313" s="100">
        <v>1.4930000000000001</v>
      </c>
      <c r="M313" s="100">
        <v>1.4930000000000001</v>
      </c>
      <c r="N313" s="100">
        <v>1.3380000000000001</v>
      </c>
      <c r="O313" s="100">
        <v>15</v>
      </c>
      <c r="P313" s="100">
        <v>15</v>
      </c>
      <c r="Q313" s="100">
        <v>126.9</v>
      </c>
      <c r="R313" s="100">
        <v>-0.20910000000000001</v>
      </c>
      <c r="S313" s="100">
        <v>-0.20910000000000001</v>
      </c>
      <c r="T313" s="100">
        <v>-0.26150000000000001</v>
      </c>
      <c r="U313" s="100" t="s">
        <v>52</v>
      </c>
      <c r="V313" s="100">
        <v>58.12</v>
      </c>
      <c r="W313" s="100">
        <v>2.9135357642312415E-6</v>
      </c>
      <c r="X313" s="100">
        <v>0.2</v>
      </c>
      <c r="Y313" s="100">
        <v>4.5199999999999996</v>
      </c>
      <c r="Z313" s="100">
        <v>4.5</v>
      </c>
      <c r="AA313" s="102"/>
      <c r="AB313" s="102"/>
      <c r="AC313" s="109">
        <f t="shared" si="34"/>
        <v>0</v>
      </c>
      <c r="AD313" s="104"/>
      <c r="AE313" s="105"/>
    </row>
    <row r="314" spans="1:36" s="106" customFormat="1" x14ac:dyDescent="0.25">
      <c r="A314" s="99" t="s">
        <v>84</v>
      </c>
      <c r="B314" s="100">
        <v>2.1749999999999998</v>
      </c>
      <c r="C314" s="100"/>
      <c r="D314" s="100">
        <f t="shared" si="33"/>
        <v>0</v>
      </c>
      <c r="E314" s="100"/>
      <c r="F314" s="100"/>
      <c r="G314" s="100"/>
      <c r="H314" s="100">
        <v>74</v>
      </c>
      <c r="I314" s="100">
        <v>83</v>
      </c>
      <c r="J314" s="100">
        <v>83</v>
      </c>
      <c r="K314" s="100">
        <v>18.989999999999998</v>
      </c>
      <c r="L314" s="100">
        <v>1.4930000000000001</v>
      </c>
      <c r="M314" s="100">
        <v>1.4930000000000001</v>
      </c>
      <c r="N314" s="100">
        <v>1.3380000000000001</v>
      </c>
      <c r="O314" s="100">
        <v>15</v>
      </c>
      <c r="P314" s="100">
        <v>15</v>
      </c>
      <c r="Q314" s="100">
        <v>126.9</v>
      </c>
      <c r="R314" s="100">
        <v>-0.20910000000000001</v>
      </c>
      <c r="S314" s="100">
        <v>-0.20910000000000001</v>
      </c>
      <c r="T314" s="100">
        <v>-0.26150000000000001</v>
      </c>
      <c r="U314" s="100" t="s">
        <v>58</v>
      </c>
      <c r="V314" s="100">
        <v>58.12</v>
      </c>
      <c r="W314" s="100">
        <v>3.1459786150702568E-6</v>
      </c>
      <c r="X314" s="100">
        <v>0.183</v>
      </c>
      <c r="Y314" s="100">
        <v>4.8</v>
      </c>
      <c r="Z314" s="100">
        <v>4.42</v>
      </c>
      <c r="AA314" s="102"/>
      <c r="AB314" s="102"/>
      <c r="AC314" s="109">
        <f t="shared" si="34"/>
        <v>0</v>
      </c>
      <c r="AD314" s="104"/>
      <c r="AE314" s="105"/>
    </row>
    <row r="315" spans="1:36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</row>
    <row r="316" spans="1:36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</row>
    <row r="317" spans="1:36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</row>
    <row r="318" spans="1:36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</row>
    <row r="319" spans="1:36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</row>
    <row r="320" spans="1:36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</row>
    <row r="321" spans="1:29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:29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:29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:29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:29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:29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</row>
    <row r="327" spans="1:29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:29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</row>
    <row r="329" spans="1:29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</row>
    <row r="330" spans="1:29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</row>
    <row r="331" spans="1:29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</row>
    <row r="332" spans="1:29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</row>
    <row r="333" spans="1:29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</row>
    <row r="334" spans="1:29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</row>
    <row r="335" spans="1:29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</row>
    <row r="336" spans="1:29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</row>
    <row r="337" spans="1:29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</row>
    <row r="338" spans="1:29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</row>
    <row r="339" spans="1:29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</row>
    <row r="340" spans="1:29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</row>
    <row r="341" spans="1:29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</row>
    <row r="342" spans="1:29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:29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:29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:29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:29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:29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</row>
    <row r="348" spans="1:29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:29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</row>
    <row r="350" spans="1:29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</row>
    <row r="351" spans="1:29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</row>
    <row r="352" spans="1:29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</row>
    <row r="353" spans="1:29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</row>
    <row r="354" spans="1:29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</row>
    <row r="355" spans="1:29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:29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:29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</row>
    <row r="358" spans="1:29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</row>
    <row r="359" spans="1:29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:29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</row>
    <row r="1048576" spans="1:1" x14ac:dyDescent="0.3">
      <c r="A1048576" s="40" t="s">
        <v>65</v>
      </c>
    </row>
  </sheetData>
  <mergeCells count="4">
    <mergeCell ref="AL2:AL4"/>
    <mergeCell ref="AM2:AM4"/>
    <mergeCell ref="AN2:AN4"/>
    <mergeCell ref="AS2:AS4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95E-072E-BF40-BC66-60467B7F8359}">
  <dimension ref="C1:CK534"/>
  <sheetViews>
    <sheetView topLeftCell="D79" zoomScale="115" zoomScaleNormal="115" workbookViewId="0">
      <selection activeCell="H97" sqref="H97"/>
    </sheetView>
  </sheetViews>
  <sheetFormatPr defaultColWidth="8.875" defaultRowHeight="15" x14ac:dyDescent="0.25"/>
  <cols>
    <col min="1" max="2" width="8.875" style="2"/>
    <col min="3" max="4" width="9" style="2" bestFit="1" customWidth="1"/>
    <col min="5" max="5" width="28.625" style="2" customWidth="1"/>
    <col min="6" max="6" width="25.125" style="2" bestFit="1" customWidth="1"/>
    <col min="7" max="7" width="23.375" style="2" bestFit="1" customWidth="1"/>
    <col min="8" max="8" width="13.5" style="2" bestFit="1" customWidth="1"/>
    <col min="9" max="9" width="11.375" style="2" bestFit="1" customWidth="1"/>
    <col min="10" max="10" width="16.5" style="2" bestFit="1" customWidth="1"/>
    <col min="11" max="11" width="9.5" style="2" bestFit="1" customWidth="1"/>
    <col min="12" max="12" width="22" style="2" bestFit="1" customWidth="1"/>
    <col min="13" max="14" width="8.875" style="2"/>
    <col min="15" max="15" width="9" style="2" bestFit="1" customWidth="1"/>
    <col min="16" max="16" width="27.375" style="2" bestFit="1" customWidth="1"/>
    <col min="17" max="17" width="28.375" style="2" bestFit="1" customWidth="1"/>
    <col min="18" max="18" width="33.875" style="2" bestFit="1" customWidth="1"/>
    <col min="19" max="20" width="13.5" style="2" bestFit="1" customWidth="1"/>
    <col min="21" max="21" width="8.875" style="2"/>
    <col min="22" max="22" width="10.125" style="2" bestFit="1" customWidth="1"/>
    <col min="23" max="23" width="9.125" style="2" bestFit="1" customWidth="1"/>
    <col min="24" max="24" width="25" style="2" bestFit="1" customWidth="1"/>
    <col min="25" max="25" width="24.375" style="2" customWidth="1"/>
    <col min="26" max="26" width="17.5" style="2" bestFit="1" customWidth="1"/>
    <col min="27" max="27" width="18.625" style="2" bestFit="1" customWidth="1"/>
    <col min="28" max="28" width="15.125" style="2" bestFit="1" customWidth="1"/>
    <col min="29" max="31" width="9" style="2" bestFit="1" customWidth="1"/>
    <col min="32" max="32" width="9.125" style="2" bestFit="1" customWidth="1"/>
    <col min="33" max="33" width="10.875" style="2" bestFit="1" customWidth="1"/>
    <col min="34" max="34" width="14.625" style="2" bestFit="1" customWidth="1"/>
    <col min="35" max="35" width="10.125" style="2" bestFit="1" customWidth="1"/>
    <col min="36" max="36" width="13.875" style="2" bestFit="1" customWidth="1"/>
    <col min="37" max="37" width="10.125" style="2" bestFit="1" customWidth="1"/>
    <col min="38" max="38" width="10.5" style="2" bestFit="1" customWidth="1"/>
    <col min="39" max="39" width="8.875" style="2"/>
    <col min="40" max="40" width="14.875" style="2" bestFit="1" customWidth="1"/>
    <col min="41" max="42" width="8.875" style="2"/>
    <col min="43" max="45" width="9" style="2" bestFit="1" customWidth="1"/>
    <col min="46" max="46" width="27.5" style="2" bestFit="1" customWidth="1"/>
    <col min="47" max="48" width="15" style="2" bestFit="1" customWidth="1"/>
    <col min="49" max="49" width="15.625" style="2" bestFit="1" customWidth="1"/>
    <col min="50" max="50" width="10.875" style="2" bestFit="1" customWidth="1"/>
    <col min="51" max="51" width="8.875" style="2"/>
    <col min="52" max="52" width="10.875" style="2" bestFit="1" customWidth="1"/>
    <col min="53" max="55" width="10.875" style="2" customWidth="1"/>
    <col min="56" max="67" width="8.875" style="2"/>
    <col min="68" max="68" width="12.5" style="2" bestFit="1" customWidth="1"/>
    <col min="69" max="69" width="10.5" style="2" bestFit="1" customWidth="1"/>
    <col min="70" max="70" width="8.875" style="2"/>
    <col min="71" max="72" width="10.875" style="2" bestFit="1" customWidth="1"/>
    <col min="73" max="75" width="8.875" style="2"/>
    <col min="76" max="76" width="10" style="2" bestFit="1" customWidth="1"/>
    <col min="77" max="80" width="8.875" style="2"/>
    <col min="81" max="81" width="10.5" style="2" bestFit="1" customWidth="1"/>
    <col min="82" max="16384" width="8.875" style="2"/>
  </cols>
  <sheetData>
    <row r="1" spans="3:89" ht="26.25" x14ac:dyDescent="0.25">
      <c r="C1" s="332" t="s">
        <v>176</v>
      </c>
      <c r="D1" s="325"/>
      <c r="E1" s="325"/>
      <c r="F1" s="325"/>
      <c r="G1" s="1"/>
      <c r="H1" s="1"/>
      <c r="I1" s="2" t="s">
        <v>177</v>
      </c>
      <c r="J1" s="2" t="s">
        <v>178</v>
      </c>
      <c r="K1" s="2" t="s">
        <v>179</v>
      </c>
      <c r="L1" s="2" t="s">
        <v>180</v>
      </c>
      <c r="O1" s="332" t="s">
        <v>181</v>
      </c>
      <c r="P1" s="325"/>
      <c r="Q1" s="325"/>
      <c r="R1" s="325"/>
      <c r="S1" s="1"/>
      <c r="T1" s="1"/>
      <c r="W1" s="332" t="s">
        <v>182</v>
      </c>
      <c r="X1" s="325"/>
      <c r="Y1" s="325"/>
      <c r="Z1" s="325"/>
      <c r="AA1" s="1"/>
      <c r="AB1" s="1"/>
      <c r="AE1" s="332" t="s">
        <v>183</v>
      </c>
      <c r="AF1" s="325"/>
      <c r="AG1" s="325"/>
      <c r="AH1" s="325"/>
      <c r="AI1" s="1"/>
      <c r="AJ1" s="1"/>
      <c r="AQ1" s="332" t="s">
        <v>184</v>
      </c>
      <c r="AR1" s="332"/>
      <c r="AS1" s="332"/>
      <c r="AT1" s="332"/>
      <c r="AU1" s="1"/>
      <c r="AV1" s="1"/>
    </row>
    <row r="2" spans="3:89" ht="26.25" x14ac:dyDescent="0.25">
      <c r="C2" s="1">
        <v>1.84479892336</v>
      </c>
      <c r="D2" s="1">
        <v>2.7950494557385102</v>
      </c>
      <c r="E2" s="321" t="s">
        <v>185</v>
      </c>
      <c r="F2" s="325"/>
      <c r="G2" s="1"/>
      <c r="H2" s="1"/>
      <c r="O2" s="1"/>
      <c r="P2" s="1"/>
      <c r="Q2" s="321" t="s">
        <v>185</v>
      </c>
      <c r="R2" s="325"/>
      <c r="S2" s="1"/>
      <c r="T2" s="1"/>
      <c r="W2" s="1"/>
      <c r="X2" s="1"/>
      <c r="Y2" s="321" t="s">
        <v>185</v>
      </c>
      <c r="Z2" s="325"/>
      <c r="AA2" s="1"/>
      <c r="AB2" s="1"/>
      <c r="AE2" s="1"/>
      <c r="AF2" s="1"/>
      <c r="AG2" s="321" t="s">
        <v>185</v>
      </c>
      <c r="AH2" s="325"/>
      <c r="AI2" s="1"/>
      <c r="AJ2" s="1"/>
      <c r="AQ2" s="3">
        <v>4.5625953870000001E-4</v>
      </c>
      <c r="AR2" s="1">
        <v>16.9774025080409</v>
      </c>
      <c r="AS2" s="321" t="s">
        <v>185</v>
      </c>
      <c r="AT2" s="321"/>
      <c r="AU2" s="1"/>
      <c r="AV2" s="1"/>
      <c r="BU2" s="4"/>
      <c r="BV2" s="325" t="s">
        <v>186</v>
      </c>
      <c r="BW2" s="325"/>
      <c r="BX2" s="325"/>
      <c r="BY2" s="325"/>
      <c r="BZ2" s="325"/>
      <c r="CA2" s="325"/>
      <c r="CB2" s="325" t="s">
        <v>187</v>
      </c>
      <c r="CC2" s="325"/>
      <c r="CD2" s="325"/>
      <c r="CE2" s="325"/>
      <c r="CF2" s="325"/>
      <c r="CG2" s="325"/>
    </row>
    <row r="3" spans="3:89" ht="15.75" x14ac:dyDescent="0.25">
      <c r="C3" s="2">
        <v>0.28710670841000002</v>
      </c>
      <c r="D3" s="2">
        <v>98.9973643602641</v>
      </c>
      <c r="E3" s="2">
        <v>17.836489436312</v>
      </c>
      <c r="F3" s="2">
        <v>809.27529000000004</v>
      </c>
      <c r="O3" s="2">
        <v>2.6412340943E-2</v>
      </c>
      <c r="P3" s="2">
        <v>429.28267625076103</v>
      </c>
      <c r="Q3" s="2">
        <v>2.1973372099999999E-2</v>
      </c>
      <c r="R3" s="2">
        <v>1457.8633359999999</v>
      </c>
      <c r="W3" s="2">
        <v>5.8756258714999998E-4</v>
      </c>
      <c r="X3" s="2">
        <v>21.963490887559001</v>
      </c>
      <c r="Y3" s="2">
        <v>5.1919256799999998</v>
      </c>
      <c r="Z3" s="2">
        <v>229.49584039999999</v>
      </c>
      <c r="AE3" s="5">
        <v>5.6159011554090403</v>
      </c>
      <c r="AF3" s="5">
        <v>1.1679608840895701</v>
      </c>
      <c r="AG3" s="5">
        <v>12.4311779004278</v>
      </c>
      <c r="AH3" s="5">
        <v>8866.0194958195098</v>
      </c>
      <c r="AQ3" s="2">
        <v>4.9738833329999999E-4</v>
      </c>
      <c r="AR3" s="2">
        <v>12.8655306185395</v>
      </c>
      <c r="AS3" s="2">
        <v>3.9444303500399999E-4</v>
      </c>
      <c r="AT3" s="2">
        <v>48.507387594812897</v>
      </c>
      <c r="BU3" s="2" t="s">
        <v>188</v>
      </c>
      <c r="BV3" s="2" t="s">
        <v>42</v>
      </c>
      <c r="BW3" s="2" t="s">
        <v>43</v>
      </c>
      <c r="BX3" s="2" t="s">
        <v>45</v>
      </c>
      <c r="BY3" s="2" t="s">
        <v>44</v>
      </c>
      <c r="BZ3" s="6" t="s">
        <v>46</v>
      </c>
      <c r="CA3" s="2" t="s">
        <v>47</v>
      </c>
      <c r="CB3" s="2" t="s">
        <v>42</v>
      </c>
      <c r="CC3" s="2" t="s">
        <v>43</v>
      </c>
      <c r="CD3" s="2" t="s">
        <v>45</v>
      </c>
      <c r="CE3" s="2" t="s">
        <v>44</v>
      </c>
      <c r="CF3" s="6" t="s">
        <v>46</v>
      </c>
      <c r="CG3" s="2" t="s">
        <v>47</v>
      </c>
      <c r="CH3" s="2" t="s">
        <v>176</v>
      </c>
      <c r="CI3" s="2" t="s">
        <v>181</v>
      </c>
      <c r="CJ3" s="2" t="s">
        <v>189</v>
      </c>
      <c r="CK3" s="2" t="s">
        <v>184</v>
      </c>
    </row>
    <row r="4" spans="3:89" ht="15.75" x14ac:dyDescent="0.25">
      <c r="C4" s="2">
        <v>0.60133077751999997</v>
      </c>
      <c r="D4" s="2">
        <v>336.78465668916101</v>
      </c>
      <c r="E4" s="2">
        <v>90.308390142267996</v>
      </c>
      <c r="F4" s="2">
        <v>189.6266372</v>
      </c>
      <c r="O4" s="2">
        <v>1.9403263670999999E-2</v>
      </c>
      <c r="P4" s="2">
        <v>391.67004147325599</v>
      </c>
      <c r="Q4" s="2">
        <v>9.6827608900000001E-2</v>
      </c>
      <c r="R4" s="2">
        <v>853.91752989999998</v>
      </c>
      <c r="W4" s="2">
        <v>7.94545874094E-4</v>
      </c>
      <c r="X4" s="2">
        <v>19.841969191412002</v>
      </c>
      <c r="Y4" s="2">
        <v>8.5962011399999998</v>
      </c>
      <c r="Z4" s="2">
        <v>196.32617619999999</v>
      </c>
      <c r="AE4" s="5">
        <v>4.4821952818009096</v>
      </c>
      <c r="AF4" s="5">
        <v>3.2211436961189901</v>
      </c>
      <c r="AG4" s="5">
        <v>31.4102900665759</v>
      </c>
      <c r="AH4" s="5">
        <v>2854.9396867423202</v>
      </c>
      <c r="AQ4" s="2">
        <v>7.0943143089999999E-4</v>
      </c>
      <c r="AR4" s="2">
        <v>11.7669186544395</v>
      </c>
      <c r="AS4" s="2">
        <v>5.6685007194120004E-3</v>
      </c>
      <c r="AT4" s="2">
        <v>30.576869321860102</v>
      </c>
      <c r="BP4" s="328" t="s">
        <v>57</v>
      </c>
      <c r="BQ4" s="325" t="s">
        <v>190</v>
      </c>
      <c r="BR4" s="325"/>
      <c r="BS4" s="325"/>
      <c r="BT4" s="7" t="s">
        <v>57</v>
      </c>
      <c r="BU4" s="8">
        <v>8.0000000000000007E-5</v>
      </c>
      <c r="BV4" s="8">
        <v>4.9007831552266799E-8</v>
      </c>
      <c r="BW4" s="8">
        <v>1.22601441145275E-7</v>
      </c>
      <c r="BX4" s="8">
        <v>2.5016703914867299E-8</v>
      </c>
      <c r="BY4" s="8">
        <v>3.0670839526673899E-8</v>
      </c>
      <c r="BZ4" s="8">
        <v>1.13004918167149E-8</v>
      </c>
      <c r="CA4" s="8">
        <v>1.13004918167149E-8</v>
      </c>
      <c r="CB4" s="9">
        <f>BV4*$BU$4/0.000000000000000335</f>
        <v>11703.36275875028</v>
      </c>
      <c r="CC4" s="9">
        <f>BW4*$BU$4/0.000000000000000335</f>
        <v>29277.956094394034</v>
      </c>
      <c r="CD4" s="9">
        <f>BX4*$BU4/0.000000000000000335</f>
        <v>5974.1382483265197</v>
      </c>
      <c r="CE4" s="9">
        <f>BY4*$BU$4/0.000000000000000335</f>
        <v>7324.3795884594383</v>
      </c>
      <c r="CF4" s="9">
        <f>BZ4*$BU$4/0.000000000000000335</f>
        <v>2698.6249114543043</v>
      </c>
      <c r="CG4" s="9">
        <f>CA4*$BU$4/0.000000000000000335</f>
        <v>2698.6249114543043</v>
      </c>
      <c r="CH4" s="6">
        <f t="shared" ref="CH4:CH9" si="0">CC4/CG4</f>
        <v>10.849212860269631</v>
      </c>
      <c r="CI4" s="6">
        <f>CD4/CG4</f>
        <v>2.2137712517843107</v>
      </c>
      <c r="CJ4" s="6">
        <f>CC4/CD4</f>
        <v>4.9007831552266801</v>
      </c>
      <c r="CK4" s="8">
        <f>CE4/CF4</f>
        <v>2.714115458347373</v>
      </c>
    </row>
    <row r="5" spans="3:89" ht="15.75" x14ac:dyDescent="0.25">
      <c r="C5" s="2">
        <v>5.1442502403199999</v>
      </c>
      <c r="D5" s="2">
        <v>3.25113505572314</v>
      </c>
      <c r="E5" s="2">
        <v>366.12276892138999</v>
      </c>
      <c r="F5" s="2">
        <v>53.269304099999999</v>
      </c>
      <c r="O5" s="2">
        <v>1.4341161777000001E-2</v>
      </c>
      <c r="P5" s="2">
        <v>193.91464944933099</v>
      </c>
      <c r="Q5" s="2">
        <v>1.5831107322</v>
      </c>
      <c r="R5" s="2">
        <v>297.47558509999999</v>
      </c>
      <c r="W5" s="2">
        <v>9.71059155039E-4</v>
      </c>
      <c r="X5" s="2">
        <v>17.137366351840001</v>
      </c>
      <c r="Y5" s="2">
        <v>52.799247999999999</v>
      </c>
      <c r="Z5" s="2">
        <v>101.6866459</v>
      </c>
      <c r="AE5" s="5">
        <v>5.3423160050517504</v>
      </c>
      <c r="AF5" s="5">
        <v>3.3654053265030002</v>
      </c>
      <c r="AG5" s="5">
        <v>99.625571852977103</v>
      </c>
      <c r="AH5" s="5">
        <v>695.07398684392194</v>
      </c>
      <c r="AQ5" s="2">
        <v>8.2838336799999997E-4</v>
      </c>
      <c r="AR5" s="2">
        <v>10.9239714710092</v>
      </c>
      <c r="AS5" s="2">
        <v>0.50325282488220102</v>
      </c>
      <c r="AT5" s="2">
        <v>13.686978925114699</v>
      </c>
      <c r="BP5" s="328"/>
      <c r="BQ5" s="325" t="s">
        <v>191</v>
      </c>
      <c r="BR5" s="325"/>
      <c r="BS5" s="325"/>
      <c r="BU5" s="2">
        <v>1.2E-5</v>
      </c>
      <c r="BV5" s="8"/>
      <c r="BW5" s="2">
        <v>1.4000000000000001E-7</v>
      </c>
      <c r="BX5" s="2">
        <v>3.8999999999999998E-8</v>
      </c>
      <c r="BY5" s="9"/>
      <c r="CA5" s="2">
        <v>1E-8</v>
      </c>
      <c r="CC5" s="9">
        <f>BW5*$BU$5/0.000000000000000335</f>
        <v>5014.9253731343288</v>
      </c>
      <c r="CD5" s="9">
        <f>BX5*$BU5/0.000000000000000335</f>
        <v>1397.0149253731342</v>
      </c>
      <c r="CG5" s="9">
        <f>CA5*$BU$5/0.000000000000000335</f>
        <v>358.20895522388054</v>
      </c>
      <c r="CH5" s="6">
        <f t="shared" si="0"/>
        <v>14.000000000000004</v>
      </c>
      <c r="CI5" s="6">
        <f>CD5/CG5</f>
        <v>3.9000000000000004</v>
      </c>
      <c r="CJ5" s="6">
        <f>CC5/CD5</f>
        <v>3.5897435897435903</v>
      </c>
    </row>
    <row r="6" spans="3:89" ht="15.75" x14ac:dyDescent="0.25">
      <c r="C6" s="2">
        <v>4.0242030870800001</v>
      </c>
      <c r="D6" s="2">
        <v>2.83761876959796</v>
      </c>
      <c r="E6" s="2">
        <v>1734.0257869075001</v>
      </c>
      <c r="F6" s="2">
        <v>12.8649822</v>
      </c>
      <c r="O6" s="2">
        <v>3.1912622024999997E-2</v>
      </c>
      <c r="P6" s="2">
        <v>75.180670505710495</v>
      </c>
      <c r="Q6" s="2">
        <v>46.517167403999998</v>
      </c>
      <c r="R6" s="2">
        <v>84.957855179999996</v>
      </c>
      <c r="W6" s="2">
        <v>1.5541082329929999E-3</v>
      </c>
      <c r="X6" s="2">
        <v>16.376373225262</v>
      </c>
      <c r="Y6" s="2">
        <v>144.73845800000001</v>
      </c>
      <c r="Z6" s="2">
        <v>71.968567300000004</v>
      </c>
      <c r="AE6" s="5">
        <v>16.656653616316198</v>
      </c>
      <c r="AF6" s="5">
        <v>0.96315484739184998</v>
      </c>
      <c r="AG6" s="5">
        <v>432.82214996097798</v>
      </c>
      <c r="AH6" s="5">
        <v>107.24443122253599</v>
      </c>
      <c r="AQ6" s="2">
        <v>8.8513394609999996E-4</v>
      </c>
      <c r="AR6" s="2">
        <v>10.39596638039</v>
      </c>
      <c r="AS6" s="2">
        <v>45.690759070739098</v>
      </c>
      <c r="AT6" s="2">
        <v>6.21828048190664</v>
      </c>
      <c r="BP6" s="328"/>
      <c r="BQ6" s="325" t="s">
        <v>192</v>
      </c>
      <c r="BR6" s="325"/>
      <c r="BS6" s="325"/>
      <c r="BU6" s="2">
        <v>1.5E-5</v>
      </c>
      <c r="BW6" s="2">
        <v>3.9999999999999998E-7</v>
      </c>
      <c r="BX6" s="2">
        <v>8.9999999999999999E-8</v>
      </c>
      <c r="CA6" s="2">
        <v>2.9999999999999997E-8</v>
      </c>
      <c r="CC6" s="9">
        <f>BW6*$BU$6/0.000000000000000335</f>
        <v>17910.447761194031</v>
      </c>
      <c r="CD6" s="9">
        <f>BX6*$BU6/0.000000000000000335</f>
        <v>4029.8507462686566</v>
      </c>
      <c r="CG6" s="9">
        <f>CA6*$BU$6/0.000000000000000335</f>
        <v>1343.2835820895521</v>
      </c>
      <c r="CH6" s="6">
        <f t="shared" si="0"/>
        <v>13.333333333333336</v>
      </c>
      <c r="CI6" s="6">
        <f>CD6/CG6</f>
        <v>3.0000000000000004</v>
      </c>
      <c r="CJ6" s="6">
        <f>CC6/CD6</f>
        <v>4.4444444444444446</v>
      </c>
    </row>
    <row r="7" spans="3:89" ht="15.75" x14ac:dyDescent="0.25">
      <c r="C7" s="2">
        <v>8.38340843764</v>
      </c>
      <c r="D7" s="2">
        <v>1.8305519435740301</v>
      </c>
      <c r="E7" s="2">
        <v>8585.2807136816009</v>
      </c>
      <c r="F7" s="2">
        <v>2.924712296</v>
      </c>
      <c r="O7" s="2">
        <v>7.8200753277000004E-2</v>
      </c>
      <c r="P7" s="2">
        <v>57.100139352728199</v>
      </c>
      <c r="Q7" s="2">
        <v>2069.2374453000002</v>
      </c>
      <c r="R7" s="2">
        <v>19.292931840000001</v>
      </c>
      <c r="W7" s="2">
        <v>4.0317790899422001E-2</v>
      </c>
      <c r="X7" s="2">
        <v>8.5967976467479996</v>
      </c>
      <c r="Y7" s="2">
        <v>410.33511700000003</v>
      </c>
      <c r="Z7" s="2">
        <v>49.812296179999997</v>
      </c>
      <c r="AE7" s="5">
        <v>247.89507905127101</v>
      </c>
      <c r="AF7" s="5">
        <v>0.53272817651999205</v>
      </c>
      <c r="AG7" s="5">
        <v>4204.0628979866196</v>
      </c>
      <c r="AH7" s="5">
        <v>6.3572202971987597</v>
      </c>
      <c r="AQ7" s="2">
        <v>9.6543089549999998E-4</v>
      </c>
      <c r="AR7" s="2">
        <v>8.3191155373454606</v>
      </c>
      <c r="AS7" s="2">
        <v>2660.26788783139</v>
      </c>
      <c r="AT7" s="2">
        <v>3.0283753269429701</v>
      </c>
      <c r="BP7" s="328"/>
      <c r="BQ7" s="325" t="s">
        <v>193</v>
      </c>
      <c r="BR7" s="325"/>
      <c r="BS7" s="325"/>
      <c r="BU7" s="2">
        <v>3.0000000000000001E-5</v>
      </c>
      <c r="BW7" s="2">
        <v>6.0399999999999998E-8</v>
      </c>
      <c r="BX7" s="2">
        <v>1.33E-8</v>
      </c>
      <c r="CA7" s="2">
        <v>4.8E-9</v>
      </c>
      <c r="CC7" s="9">
        <f>BW7*$BU$7/0.000000000000000335</f>
        <v>5408.9552238805963</v>
      </c>
      <c r="CD7" s="9">
        <f>BX7*$BU7/0.000000000000000335</f>
        <v>1191.044776119403</v>
      </c>
      <c r="CG7" s="9">
        <f>CA7*$BU$7/0.000000000000000335</f>
        <v>429.85074626865668</v>
      </c>
      <c r="CH7" s="6">
        <f t="shared" si="0"/>
        <v>12.583333333333332</v>
      </c>
      <c r="CI7" s="6">
        <f>CD7/CG7</f>
        <v>2.7708333333333335</v>
      </c>
      <c r="CJ7" s="6">
        <f>CC7/CD7</f>
        <v>4.5413533834586461</v>
      </c>
    </row>
    <row r="8" spans="3:89" ht="15.75" x14ac:dyDescent="0.25">
      <c r="C8" s="2">
        <v>23.343092784100001</v>
      </c>
      <c r="D8" s="2">
        <v>1.3529789146819799</v>
      </c>
      <c r="E8" s="2">
        <v>46462.181569273998</v>
      </c>
      <c r="F8" s="2">
        <v>0.63542377000000005</v>
      </c>
      <c r="O8" s="2">
        <v>3.4818034642999998E-2</v>
      </c>
      <c r="P8" s="2">
        <v>11.8306566264202</v>
      </c>
      <c r="Q8" s="2">
        <v>11612.313952</v>
      </c>
      <c r="R8" s="2">
        <v>10</v>
      </c>
      <c r="W8" s="2">
        <v>1.2546216860192E-2</v>
      </c>
      <c r="X8" s="2">
        <v>30.028744880112999</v>
      </c>
      <c r="Y8" s="2">
        <v>1926.06763</v>
      </c>
      <c r="Z8" s="2">
        <v>29.166951610000002</v>
      </c>
      <c r="AE8" s="5">
        <v>6473.1135815566704</v>
      </c>
      <c r="AF8" s="5">
        <v>0.40677207162392098</v>
      </c>
      <c r="AG8" s="5">
        <v>28781.8500817686</v>
      </c>
      <c r="AH8" s="5">
        <v>0.57744226112944197</v>
      </c>
      <c r="AQ8" s="2">
        <v>2.0513422304000001E-3</v>
      </c>
      <c r="AR8" s="2">
        <v>6.2716121505829898</v>
      </c>
      <c r="AS8" s="2">
        <v>42716.300148416201</v>
      </c>
      <c r="AT8" s="2">
        <v>1.8529953702933399</v>
      </c>
      <c r="BG8" s="8"/>
      <c r="BP8" s="328"/>
      <c r="BQ8" s="325" t="s">
        <v>194</v>
      </c>
      <c r="BR8" s="325"/>
      <c r="BS8" s="325"/>
      <c r="BU8" s="2">
        <v>3.0000000000000001E-5</v>
      </c>
      <c r="BW8" s="2">
        <v>1.6999999999999999E-7</v>
      </c>
      <c r="BX8" s="2">
        <v>4.6000000000000002E-8</v>
      </c>
      <c r="CA8" s="2">
        <v>1.3000000000000001E-8</v>
      </c>
      <c r="CC8" s="9">
        <f>BW8*$BU$8/0.000000000000000335</f>
        <v>15223.880597014924</v>
      </c>
      <c r="CD8" s="9">
        <f>BX8*$BU8/0.000000000000000335</f>
        <v>4119.4029850746274</v>
      </c>
      <c r="CG8" s="9">
        <f>CA8*$BU$8/0.000000000000000335</f>
        <v>1164.1791044776119</v>
      </c>
      <c r="CH8" s="6">
        <f t="shared" si="0"/>
        <v>13.076923076923077</v>
      </c>
      <c r="CI8" s="6">
        <f>CD8/CG8</f>
        <v>3.5384615384615392</v>
      </c>
      <c r="CJ8" s="6">
        <f>CC8/CD8</f>
        <v>3.6956521739130426</v>
      </c>
    </row>
    <row r="9" spans="3:89" ht="15.75" x14ac:dyDescent="0.25">
      <c r="C9" s="2">
        <v>23.876071537800001</v>
      </c>
      <c r="D9" s="2">
        <v>1.48142045506178</v>
      </c>
      <c r="O9" s="2">
        <v>4.0192720644289999</v>
      </c>
      <c r="P9" s="2">
        <v>6.4198092456236804</v>
      </c>
      <c r="Q9" s="2">
        <v>80126.758214000001</v>
      </c>
      <c r="R9" s="2">
        <v>4.9509696659999998</v>
      </c>
      <c r="W9" s="2">
        <v>3.1093601562038001E-2</v>
      </c>
      <c r="X9" s="2">
        <v>30.006541540255</v>
      </c>
      <c r="Y9" s="2">
        <v>8452.9305199999999</v>
      </c>
      <c r="Z9" s="2">
        <v>17.46347836</v>
      </c>
      <c r="AE9" s="5">
        <v>5150.9542487140397</v>
      </c>
      <c r="AF9" s="5">
        <v>0.346175796330011</v>
      </c>
      <c r="AG9" s="5">
        <v>72724.102813293503</v>
      </c>
      <c r="AH9" s="5">
        <v>0.185941710243023</v>
      </c>
      <c r="AQ9" s="2">
        <v>2.0498706145999999E-3</v>
      </c>
      <c r="AR9" s="2">
        <v>5.8226574359011103</v>
      </c>
      <c r="BG9" s="8"/>
      <c r="BP9" s="328"/>
      <c r="BQ9" s="325" t="s">
        <v>195</v>
      </c>
      <c r="BR9" s="325"/>
      <c r="BS9" s="325"/>
      <c r="BU9" s="2">
        <v>3.0000000000000001E-5</v>
      </c>
      <c r="BW9" s="2">
        <v>1.5440000000000001E-7</v>
      </c>
      <c r="CA9" s="2">
        <v>7.6000000000000002E-9</v>
      </c>
      <c r="CC9" s="9">
        <f>BW9*$BU$8/0.000000000000000335</f>
        <v>13826.865671641792</v>
      </c>
      <c r="CG9" s="9">
        <f>CA9*$BU$8/0.000000000000000335</f>
        <v>680.59701492537306</v>
      </c>
      <c r="CH9" s="6">
        <f t="shared" si="0"/>
        <v>20.315789473684212</v>
      </c>
    </row>
    <row r="10" spans="3:89" ht="15.75" x14ac:dyDescent="0.25">
      <c r="C10" s="2">
        <v>29.181122759800001</v>
      </c>
      <c r="D10" s="2">
        <v>1.52688890667661</v>
      </c>
      <c r="O10" s="2">
        <v>9.4888961035220003</v>
      </c>
      <c r="P10" s="2">
        <v>6.5186744441903199</v>
      </c>
      <c r="W10" s="2">
        <v>0.11568995638549499</v>
      </c>
      <c r="X10" s="2">
        <v>44.956242578344003</v>
      </c>
      <c r="Y10" s="2">
        <v>61421.606</v>
      </c>
      <c r="Z10" s="2">
        <v>8.8456802139999997</v>
      </c>
      <c r="AE10" s="5">
        <v>3209.95137672893</v>
      </c>
      <c r="AF10" s="5">
        <v>0.46481916176722299</v>
      </c>
      <c r="AQ10" s="2">
        <v>9.8659880346000008E-3</v>
      </c>
      <c r="AR10" s="2">
        <v>2.4830426200188702</v>
      </c>
      <c r="BC10" s="8">
        <v>1000000000</v>
      </c>
      <c r="BD10" s="2">
        <v>8.2252956115436202</v>
      </c>
      <c r="BG10" s="8"/>
      <c r="BP10" s="2" t="s">
        <v>196</v>
      </c>
      <c r="BQ10" s="327" t="s">
        <v>197</v>
      </c>
      <c r="BR10" s="322"/>
      <c r="BS10" s="322"/>
      <c r="BU10" s="8">
        <v>4.0000000000000003E-5</v>
      </c>
      <c r="BW10" s="8">
        <v>1.9000000000000001E-7</v>
      </c>
      <c r="CC10" s="9">
        <f t="shared" ref="CC10:CC15" si="1">BW10*$BU10/0.000000000000000335</f>
        <v>22686.567164179109</v>
      </c>
      <c r="CH10" s="2">
        <v>5.2</v>
      </c>
      <c r="CJ10" s="2">
        <v>7.2</v>
      </c>
    </row>
    <row r="11" spans="3:89" ht="15.75" x14ac:dyDescent="0.25">
      <c r="C11" s="2">
        <v>54.456354347900003</v>
      </c>
      <c r="D11" s="2">
        <v>1.5039828652473599</v>
      </c>
      <c r="O11" s="2">
        <v>46680.147002470003</v>
      </c>
      <c r="P11" s="2">
        <v>1.8903780791395399</v>
      </c>
      <c r="T11" s="8">
        <v>1000000000</v>
      </c>
      <c r="U11" s="2">
        <v>35.057110651177297</v>
      </c>
      <c r="W11" s="2">
        <v>0.287685061548767</v>
      </c>
      <c r="X11" s="2">
        <v>71.278175317410003</v>
      </c>
      <c r="Y11" s="8">
        <v>25000000</v>
      </c>
      <c r="Z11" s="2">
        <v>1</v>
      </c>
      <c r="AE11" s="5">
        <v>2070.4829922480299</v>
      </c>
      <c r="AF11" s="5">
        <v>0.48611254825182099</v>
      </c>
      <c r="AQ11" s="2">
        <v>1.4431300114199999E-2</v>
      </c>
      <c r="AR11" s="2">
        <v>3.0870853094387201</v>
      </c>
      <c r="AS11" s="8"/>
      <c r="BC11" s="2">
        <v>0.83220440045775901</v>
      </c>
      <c r="BD11" s="2">
        <v>8.2252956115436202</v>
      </c>
      <c r="BG11" s="8"/>
      <c r="BP11" s="2" t="s">
        <v>198</v>
      </c>
      <c r="BQ11" s="327" t="s">
        <v>199</v>
      </c>
      <c r="BR11" s="322"/>
      <c r="BS11" s="322"/>
      <c r="BU11" s="8">
        <v>1.0000000000000001E-5</v>
      </c>
      <c r="BW11" s="8">
        <v>1.4000000000000001E-7</v>
      </c>
      <c r="CC11" s="9">
        <f t="shared" si="1"/>
        <v>4179.1044776119406</v>
      </c>
      <c r="CJ11" s="2">
        <v>4.5</v>
      </c>
    </row>
    <row r="12" spans="3:89" ht="15.75" x14ac:dyDescent="0.25">
      <c r="C12" s="2">
        <v>63.546508250499997</v>
      </c>
      <c r="D12" s="2">
        <v>0.91329838875861002</v>
      </c>
      <c r="O12" s="2">
        <v>39376.018968830002</v>
      </c>
      <c r="P12" s="2">
        <v>1.59786403986906</v>
      </c>
      <c r="T12" s="2">
        <v>33.747813724165397</v>
      </c>
      <c r="U12" s="2">
        <v>35.057110651177297</v>
      </c>
      <c r="W12" s="2">
        <v>0.28685871902418197</v>
      </c>
      <c r="X12" s="2">
        <v>48.062731319605</v>
      </c>
      <c r="AE12" s="5">
        <v>1536.1545376667</v>
      </c>
      <c r="AF12" s="5">
        <v>0.43879618996520497</v>
      </c>
      <c r="AQ12" s="2">
        <v>1.6962652961899999E-2</v>
      </c>
      <c r="AR12" s="2">
        <v>5.6759636175126502</v>
      </c>
      <c r="BC12" s="2">
        <v>0.83220440045775901</v>
      </c>
      <c r="BD12" s="8">
        <v>1000000000</v>
      </c>
      <c r="BG12" s="8"/>
      <c r="BP12" s="2" t="s">
        <v>200</v>
      </c>
      <c r="BQ12" s="327" t="s">
        <v>201</v>
      </c>
      <c r="BR12" s="322"/>
      <c r="BS12" s="322"/>
      <c r="BU12" s="8">
        <v>6.0000000000000002E-6</v>
      </c>
      <c r="BW12" s="8">
        <v>1.1000000000000001E-7</v>
      </c>
      <c r="CC12" s="9">
        <f t="shared" si="1"/>
        <v>1970.1492537313432</v>
      </c>
      <c r="CJ12" s="2">
        <v>9.6999999999999993</v>
      </c>
    </row>
    <row r="13" spans="3:89" ht="15.75" x14ac:dyDescent="0.25">
      <c r="C13" s="2">
        <v>441.641145623</v>
      </c>
      <c r="D13" s="2">
        <v>0.94132977138012197</v>
      </c>
      <c r="O13" s="2">
        <v>18391.967316639999</v>
      </c>
      <c r="P13" s="2">
        <v>2.68660327499415</v>
      </c>
      <c r="T13" s="2">
        <v>33.747813724165397</v>
      </c>
      <c r="U13" s="8">
        <v>1000000000</v>
      </c>
      <c r="W13" s="2">
        <v>9.0581076498595994E-2</v>
      </c>
      <c r="X13" s="2">
        <v>12.457170057860001</v>
      </c>
      <c r="AE13" s="5">
        <v>1457.66897783588</v>
      </c>
      <c r="AF13" s="5">
        <v>0.47229580297506502</v>
      </c>
      <c r="AQ13" s="2">
        <v>9.1433101982999997E-3</v>
      </c>
      <c r="AR13" s="2">
        <v>9.4545568282832892</v>
      </c>
      <c r="BG13" s="8"/>
      <c r="BP13" s="2" t="s">
        <v>202</v>
      </c>
      <c r="BQ13" s="327" t="s">
        <v>203</v>
      </c>
      <c r="BR13" s="322"/>
      <c r="BS13" s="322"/>
      <c r="BU13" s="8">
        <v>3.4999999999999999E-6</v>
      </c>
      <c r="BW13" s="8">
        <v>3.5999999999999999E-7</v>
      </c>
      <c r="CC13" s="9">
        <f t="shared" si="1"/>
        <v>3761.1940298507457</v>
      </c>
      <c r="CH13" s="2">
        <v>3.6</v>
      </c>
      <c r="CJ13" s="2">
        <v>5.3</v>
      </c>
    </row>
    <row r="14" spans="3:89" ht="15.75" x14ac:dyDescent="0.25">
      <c r="C14" s="2">
        <v>900.29938940600005</v>
      </c>
      <c r="D14" s="2">
        <v>0.72802186041642802</v>
      </c>
      <c r="O14" s="2">
        <v>13939.095043019999</v>
      </c>
      <c r="P14" s="2">
        <v>3.3787889247288101</v>
      </c>
      <c r="W14" s="2">
        <v>0.16069280462177399</v>
      </c>
      <c r="X14" s="2">
        <v>15.951295291153</v>
      </c>
      <c r="AE14" s="5">
        <v>1537.3591330229599</v>
      </c>
      <c r="AF14" s="5">
        <v>0.59745452939874</v>
      </c>
      <c r="AQ14" s="2">
        <v>7.6220291237900001E-2</v>
      </c>
      <c r="AR14" s="2">
        <v>19.757918440924101</v>
      </c>
      <c r="BP14" s="2" t="s">
        <v>204</v>
      </c>
      <c r="BQ14" s="327" t="s">
        <v>205</v>
      </c>
      <c r="BR14" s="322"/>
      <c r="BS14" s="322"/>
      <c r="BU14" s="8">
        <v>6.0000000000000002E-5</v>
      </c>
      <c r="BW14" s="8">
        <v>9.9999999999999995E-7</v>
      </c>
      <c r="CC14" s="9">
        <f t="shared" si="1"/>
        <v>179104.4776119403</v>
      </c>
      <c r="CH14" s="2">
        <v>6</v>
      </c>
      <c r="CJ14" s="2">
        <v>6.8</v>
      </c>
    </row>
    <row r="15" spans="3:89" ht="15.75" x14ac:dyDescent="0.25">
      <c r="C15" s="2">
        <v>7314.9709670800003</v>
      </c>
      <c r="D15" s="2">
        <v>0.80927529003597298</v>
      </c>
      <c r="O15" s="2">
        <v>7764.3836641389998</v>
      </c>
      <c r="P15" s="2">
        <v>3.70325886207219</v>
      </c>
      <c r="W15" s="2">
        <v>0.24049523956281299</v>
      </c>
      <c r="X15" s="2">
        <v>15.590975522447</v>
      </c>
      <c r="AE15" s="5">
        <v>2793.0664761462399</v>
      </c>
      <c r="AF15" s="5">
        <v>0.75512479603924898</v>
      </c>
      <c r="AQ15" s="2">
        <v>8.30910488674E-2</v>
      </c>
      <c r="AR15" s="2">
        <v>14.972614599902601</v>
      </c>
      <c r="BP15" s="2" t="s">
        <v>206</v>
      </c>
      <c r="BU15" s="8">
        <v>1.5E-6</v>
      </c>
      <c r="BW15" s="8">
        <v>8.0000000000000002E-8</v>
      </c>
      <c r="CC15" s="9">
        <f t="shared" si="1"/>
        <v>358.20895522388054</v>
      </c>
      <c r="CH15" s="2">
        <v>5.9</v>
      </c>
      <c r="CJ15" s="2">
        <v>6.5</v>
      </c>
    </row>
    <row r="16" spans="3:89" ht="15.75" x14ac:dyDescent="0.25">
      <c r="C16" s="2">
        <v>25495.6289617</v>
      </c>
      <c r="D16" s="2">
        <v>1.01523025425258</v>
      </c>
      <c r="O16" s="2">
        <v>4627.0246113350004</v>
      </c>
      <c r="P16" s="2">
        <v>4.5867431894540998</v>
      </c>
      <c r="R16" s="313" t="s">
        <v>207</v>
      </c>
      <c r="S16" s="8">
        <v>590000</v>
      </c>
      <c r="T16" s="2">
        <v>52</v>
      </c>
      <c r="W16" s="2">
        <v>0.80585736541950503</v>
      </c>
      <c r="X16" s="2">
        <v>13.761176406329</v>
      </c>
      <c r="AE16" s="5">
        <v>2604.8548169375099</v>
      </c>
      <c r="AF16" s="5">
        <v>0.88772784996847298</v>
      </c>
      <c r="AQ16" s="2">
        <v>5.8191762895700001E-2</v>
      </c>
      <c r="AR16" s="2">
        <v>14.6083243539028</v>
      </c>
      <c r="BO16" s="322" t="s">
        <v>208</v>
      </c>
      <c r="BP16" s="322"/>
      <c r="BQ16" s="327" t="s">
        <v>209</v>
      </c>
      <c r="BR16" s="322"/>
      <c r="BS16" s="322"/>
      <c r="BU16" s="8">
        <v>4.07E-6</v>
      </c>
      <c r="BX16" s="2">
        <f>24.2*0.000000000335</f>
        <v>8.1069999999999994E-9</v>
      </c>
      <c r="CD16" s="9">
        <f>BX16*$BU16/0.000000000000000335</f>
        <v>98.493999999999986</v>
      </c>
      <c r="CJ16" s="2">
        <v>0</v>
      </c>
      <c r="CK16" s="2">
        <v>168.8</v>
      </c>
    </row>
    <row r="17" spans="3:55" ht="15.75" x14ac:dyDescent="0.25">
      <c r="C17" s="2">
        <v>21327.526758600001</v>
      </c>
      <c r="D17" s="2">
        <v>0.94132977138012197</v>
      </c>
      <c r="F17" s="2" t="s">
        <v>210</v>
      </c>
      <c r="G17" s="8">
        <v>2.2300000000000002E-3</v>
      </c>
      <c r="H17" s="8">
        <v>12800000000000</v>
      </c>
      <c r="O17" s="2">
        <v>4309.8329898170005</v>
      </c>
      <c r="P17" s="2">
        <v>5.7684873808309298</v>
      </c>
      <c r="R17" s="2" t="s">
        <v>210</v>
      </c>
      <c r="S17" s="8">
        <v>3.27E-6</v>
      </c>
      <c r="T17" s="8">
        <v>18800000000</v>
      </c>
      <c r="W17" s="2">
        <v>0.47160158150901998</v>
      </c>
      <c r="X17" s="2">
        <v>18.242929783783001</v>
      </c>
      <c r="Z17" s="2" t="s">
        <v>210</v>
      </c>
      <c r="AA17" s="8">
        <v>3.27E-6</v>
      </c>
      <c r="AB17" s="8">
        <v>13500</v>
      </c>
      <c r="AE17" s="5">
        <v>184.27138105274801</v>
      </c>
      <c r="AF17" s="5">
        <v>1.01756527822052</v>
      </c>
      <c r="AH17" s="2" t="s">
        <v>210</v>
      </c>
      <c r="AI17" s="2">
        <v>2.23</v>
      </c>
      <c r="AJ17" s="8">
        <v>1.28E+16</v>
      </c>
      <c r="AQ17" s="2">
        <v>2.66604399127E-2</v>
      </c>
      <c r="AR17" s="2">
        <v>11.9867211132573</v>
      </c>
      <c r="AT17" s="2" t="s">
        <v>210</v>
      </c>
      <c r="AU17" s="8">
        <v>7.3399999999999998E-7</v>
      </c>
      <c r="AV17" s="8">
        <v>3010</v>
      </c>
    </row>
    <row r="18" spans="3:55" ht="15.75" x14ac:dyDescent="0.25">
      <c r="C18" s="2">
        <v>17462.1547646</v>
      </c>
      <c r="D18" s="2">
        <v>1.12853858261014</v>
      </c>
      <c r="F18" s="2" t="s">
        <v>211</v>
      </c>
      <c r="G18" s="8">
        <v>59.1</v>
      </c>
      <c r="H18" s="8">
        <v>45600</v>
      </c>
      <c r="O18" s="2">
        <v>3267.8714068899999</v>
      </c>
      <c r="P18" s="2">
        <v>6.9295967803365697</v>
      </c>
      <c r="R18" s="2" t="s">
        <v>211</v>
      </c>
      <c r="S18" s="8">
        <v>20.7</v>
      </c>
      <c r="T18" s="8">
        <v>16000</v>
      </c>
      <c r="W18" s="2">
        <v>0.472610397409084</v>
      </c>
      <c r="X18" s="2">
        <v>24.447429056225999</v>
      </c>
      <c r="Z18" s="2" t="s">
        <v>211</v>
      </c>
      <c r="AA18" s="8">
        <v>20.7</v>
      </c>
      <c r="AB18" s="8">
        <v>344</v>
      </c>
      <c r="AE18" s="5">
        <v>141.688546897317</v>
      </c>
      <c r="AF18" s="5">
        <v>1.17916390865234</v>
      </c>
      <c r="AH18" s="2" t="s">
        <v>211</v>
      </c>
      <c r="AI18" s="8">
        <v>600</v>
      </c>
      <c r="AJ18" s="8">
        <v>463000</v>
      </c>
      <c r="AQ18" s="2">
        <v>5.4289086673200003E-2</v>
      </c>
      <c r="AR18" s="2">
        <v>11.070853445015199</v>
      </c>
      <c r="AT18" s="70" t="s">
        <v>211</v>
      </c>
      <c r="AU18" s="70">
        <v>3.11</v>
      </c>
      <c r="AV18" s="71">
        <v>51.7</v>
      </c>
    </row>
    <row r="19" spans="3:55" ht="15.75" x14ac:dyDescent="0.25">
      <c r="C19" s="2">
        <v>17070.6872539</v>
      </c>
      <c r="D19" s="2">
        <v>1</v>
      </c>
      <c r="F19" s="2" t="s">
        <v>212</v>
      </c>
      <c r="G19" s="2">
        <v>15.4</v>
      </c>
      <c r="H19" s="8">
        <v>37200000</v>
      </c>
      <c r="O19" s="2">
        <v>229.85025370400001</v>
      </c>
      <c r="P19" s="2">
        <v>15.816669660477601</v>
      </c>
      <c r="R19" s="2" t="s">
        <v>212</v>
      </c>
      <c r="S19" s="8">
        <v>0.28699999999999998</v>
      </c>
      <c r="T19" s="8">
        <v>694000</v>
      </c>
      <c r="W19" s="2">
        <v>1.7974546492176</v>
      </c>
      <c r="X19" s="2">
        <v>7.4032593282979002</v>
      </c>
      <c r="Z19" s="22" t="s">
        <v>212</v>
      </c>
      <c r="AA19" s="8">
        <v>0.28699999999999998</v>
      </c>
      <c r="AB19" s="8">
        <v>229</v>
      </c>
      <c r="AE19" s="5">
        <v>39.375635634394698</v>
      </c>
      <c r="AF19" s="5">
        <v>1.2716760048288001</v>
      </c>
      <c r="AH19" s="22" t="s">
        <v>212</v>
      </c>
      <c r="AI19" s="2">
        <v>97.6</v>
      </c>
      <c r="AJ19" s="8">
        <v>236000000</v>
      </c>
      <c r="AQ19" s="2">
        <v>2.1740504762900001E-2</v>
      </c>
      <c r="AR19" s="2">
        <v>8.1066175270831398</v>
      </c>
      <c r="AT19" s="22" t="s">
        <v>212</v>
      </c>
      <c r="AU19" s="8">
        <v>7.8100000000000003E-2</v>
      </c>
      <c r="AV19" s="2">
        <v>62.3</v>
      </c>
    </row>
    <row r="20" spans="3:55" ht="15.75" x14ac:dyDescent="0.25">
      <c r="C20" s="2">
        <v>13966.6002737</v>
      </c>
      <c r="D20" s="2">
        <v>0.95566646313376902</v>
      </c>
      <c r="F20" s="2" t="s">
        <v>213</v>
      </c>
      <c r="G20" s="2">
        <v>20.5</v>
      </c>
      <c r="H20" s="8">
        <v>6450000</v>
      </c>
      <c r="O20" s="2">
        <v>73.697840377190005</v>
      </c>
      <c r="P20" s="2">
        <v>22.137712517843099</v>
      </c>
      <c r="R20" s="2" t="s">
        <v>213</v>
      </c>
      <c r="S20" s="8">
        <v>0.68</v>
      </c>
      <c r="T20" s="8">
        <v>217000</v>
      </c>
      <c r="W20" s="2">
        <v>2.1933426529478099</v>
      </c>
      <c r="X20" s="2">
        <v>5.1626572097557997</v>
      </c>
      <c r="Z20" s="2" t="s">
        <v>213</v>
      </c>
      <c r="AA20" s="8">
        <v>0.68</v>
      </c>
      <c r="AB20" s="8">
        <v>345</v>
      </c>
      <c r="AE20" s="5">
        <v>0.54278928766310297</v>
      </c>
      <c r="AF20" s="5">
        <v>312.30544482113498</v>
      </c>
      <c r="AH20" s="2" t="s">
        <v>213</v>
      </c>
      <c r="AI20" s="8">
        <v>247</v>
      </c>
      <c r="AJ20" s="8">
        <v>78800000</v>
      </c>
      <c r="AQ20" s="2">
        <v>4.5231834333099998E-2</v>
      </c>
      <c r="AR20" s="2">
        <v>6.9168512801529403</v>
      </c>
      <c r="AT20" s="2" t="s">
        <v>213</v>
      </c>
      <c r="AU20" s="8">
        <v>8.5500000000000007E-2</v>
      </c>
      <c r="AV20" s="8">
        <v>43.4</v>
      </c>
    </row>
    <row r="21" spans="3:55" ht="15.75" x14ac:dyDescent="0.25">
      <c r="C21" s="2">
        <v>9790.4480960599994</v>
      </c>
      <c r="D21" s="2">
        <v>1.41574384670292</v>
      </c>
      <c r="F21" s="10" t="s">
        <v>214</v>
      </c>
      <c r="G21" s="11">
        <v>4400</v>
      </c>
      <c r="H21" s="10">
        <v>156</v>
      </c>
      <c r="O21" s="2">
        <v>22.869971258220001</v>
      </c>
      <c r="P21" s="2">
        <v>26.190367529300602</v>
      </c>
      <c r="R21" s="74" t="s">
        <v>215</v>
      </c>
      <c r="S21" s="75">
        <v>10600</v>
      </c>
      <c r="T21" s="76">
        <v>377.08444482670075</v>
      </c>
      <c r="W21" s="2">
        <v>10046.1303809496</v>
      </c>
      <c r="X21" s="2">
        <v>1.7993761145139</v>
      </c>
      <c r="Z21" s="74" t="s">
        <v>215</v>
      </c>
      <c r="AA21" s="75">
        <v>10600</v>
      </c>
      <c r="AB21" s="76">
        <v>40</v>
      </c>
      <c r="AE21" s="5">
        <v>1.0775100953897001</v>
      </c>
      <c r="AF21" s="5">
        <v>561.59535610755404</v>
      </c>
      <c r="AH21" s="10" t="s">
        <v>216</v>
      </c>
      <c r="AI21" s="11">
        <v>9000</v>
      </c>
      <c r="AJ21" s="11">
        <v>300</v>
      </c>
      <c r="AQ21" s="2">
        <v>4.8261240925199997E-2</v>
      </c>
      <c r="AR21" s="2">
        <v>5.6738368221025999</v>
      </c>
      <c r="AT21" s="10" t="s">
        <v>214</v>
      </c>
      <c r="AU21" s="11">
        <v>3000</v>
      </c>
      <c r="AV21" s="10">
        <v>1.34</v>
      </c>
    </row>
    <row r="22" spans="3:55" ht="15.75" x14ac:dyDescent="0.25">
      <c r="C22" s="2">
        <v>8011.3516517600001</v>
      </c>
      <c r="D22" s="2">
        <v>1.41574384670292</v>
      </c>
      <c r="F22" s="2" t="s">
        <v>63</v>
      </c>
      <c r="G22" s="8">
        <v>150</v>
      </c>
      <c r="H22" s="8">
        <v>38000</v>
      </c>
      <c r="O22" s="2">
        <v>22.776264573100001</v>
      </c>
      <c r="P22" s="2">
        <v>39.568094181543401</v>
      </c>
      <c r="R22" s="72" t="s">
        <v>63</v>
      </c>
      <c r="S22" s="72">
        <v>43</v>
      </c>
      <c r="T22" s="73">
        <v>10000</v>
      </c>
      <c r="W22" s="2">
        <v>296.73828827874001</v>
      </c>
      <c r="X22" s="2">
        <v>4.9712589863760002</v>
      </c>
      <c r="Z22" s="2" t="s">
        <v>63</v>
      </c>
      <c r="AA22" s="2">
        <v>43</v>
      </c>
      <c r="AB22" s="2">
        <v>141</v>
      </c>
      <c r="AE22" s="5">
        <v>1.10084525463561</v>
      </c>
      <c r="AF22" s="5">
        <v>2589.63434855582</v>
      </c>
      <c r="AH22" s="2" t="s">
        <v>63</v>
      </c>
      <c r="AI22" s="8">
        <v>720</v>
      </c>
      <c r="AJ22" s="8">
        <v>190000</v>
      </c>
      <c r="AQ22" s="2">
        <v>6.4200686023799997E-2</v>
      </c>
      <c r="AR22" s="2">
        <v>3.8175910808825302</v>
      </c>
      <c r="AT22" s="70" t="s">
        <v>61</v>
      </c>
      <c r="AU22" s="71">
        <v>150</v>
      </c>
      <c r="AV22" s="70">
        <v>105.7</v>
      </c>
    </row>
    <row r="23" spans="3:55" ht="15.75" x14ac:dyDescent="0.25">
      <c r="C23" s="2">
        <v>8007.4463106800004</v>
      </c>
      <c r="D23" s="2">
        <v>1.2171361694821901</v>
      </c>
      <c r="F23" s="2" t="s">
        <v>217</v>
      </c>
      <c r="G23" s="8">
        <v>970</v>
      </c>
      <c r="H23" s="2">
        <v>16</v>
      </c>
      <c r="O23" s="2">
        <v>8.6825535518329993</v>
      </c>
      <c r="P23" s="2">
        <v>49.007831552266801</v>
      </c>
      <c r="R23" s="72" t="s">
        <v>217</v>
      </c>
      <c r="S23" s="73">
        <v>8660</v>
      </c>
      <c r="T23" s="72">
        <v>142</v>
      </c>
      <c r="W23" s="2">
        <v>561.64080811879705</v>
      </c>
      <c r="X23" s="2">
        <v>4.5406785880397997</v>
      </c>
      <c r="Z23" s="2" t="s">
        <v>217</v>
      </c>
      <c r="AA23" s="8">
        <v>10700</v>
      </c>
      <c r="AB23" s="2">
        <v>9.4</v>
      </c>
      <c r="AE23" s="5">
        <v>4.6329053874458301</v>
      </c>
      <c r="AF23" s="5">
        <v>1456.4860489090299</v>
      </c>
      <c r="AH23" s="2" t="s">
        <v>217</v>
      </c>
      <c r="AI23" s="8">
        <v>8490</v>
      </c>
      <c r="AJ23" s="2">
        <v>139.5</v>
      </c>
      <c r="AQ23" s="2">
        <v>0.15946897961590001</v>
      </c>
      <c r="AR23" s="2">
        <v>3.0089985252470899</v>
      </c>
      <c r="AT23" s="2" t="s">
        <v>218</v>
      </c>
      <c r="AU23" s="8">
        <v>4800</v>
      </c>
      <c r="AV23" s="2">
        <v>4.2</v>
      </c>
    </row>
    <row r="24" spans="3:55" ht="15.75" x14ac:dyDescent="0.25">
      <c r="C24" s="2">
        <v>5996.8131818900001</v>
      </c>
      <c r="D24" s="2">
        <v>1.4373059854447401</v>
      </c>
      <c r="F24" s="7" t="s">
        <v>219</v>
      </c>
      <c r="G24" s="12">
        <v>12500</v>
      </c>
      <c r="H24" s="7">
        <v>20</v>
      </c>
      <c r="O24" s="2">
        <v>7.5478502131039997</v>
      </c>
      <c r="P24" s="2">
        <v>63.547335435141697</v>
      </c>
      <c r="R24" s="2" t="s">
        <v>219</v>
      </c>
      <c r="S24" s="8">
        <v>9000</v>
      </c>
      <c r="T24" s="2">
        <v>11</v>
      </c>
      <c r="W24" s="2">
        <v>28656.809757688399</v>
      </c>
      <c r="X24" s="2">
        <v>4.1831082916552997</v>
      </c>
      <c r="Z24" s="2" t="s">
        <v>219</v>
      </c>
      <c r="AA24" s="8">
        <v>10000</v>
      </c>
      <c r="AB24" s="2">
        <v>9.3000000000000007</v>
      </c>
      <c r="AE24" s="5">
        <v>9.0211643015623206</v>
      </c>
      <c r="AF24" s="5">
        <v>1312.6944674849001</v>
      </c>
      <c r="AH24" s="7" t="s">
        <v>219</v>
      </c>
      <c r="AI24" s="12">
        <v>12500</v>
      </c>
      <c r="AJ24" s="7">
        <v>17.399999999999999</v>
      </c>
      <c r="AQ24" s="2">
        <v>0.13936867520689999</v>
      </c>
      <c r="AR24" s="2">
        <v>2.6456291562624399</v>
      </c>
      <c r="AT24" s="2" t="s">
        <v>219</v>
      </c>
      <c r="AU24" s="8">
        <v>4800</v>
      </c>
      <c r="AV24" s="2">
        <v>4.0999999999999996</v>
      </c>
    </row>
    <row r="25" spans="3:55" ht="15.75" x14ac:dyDescent="0.25">
      <c r="C25" s="2">
        <v>5243.5216764099996</v>
      </c>
      <c r="D25" s="2">
        <v>1.2171361694821901</v>
      </c>
      <c r="F25" s="7" t="s">
        <v>62</v>
      </c>
      <c r="G25" s="12">
        <v>210</v>
      </c>
      <c r="H25" s="12">
        <v>20000</v>
      </c>
      <c r="O25" s="2">
        <v>3.0652189217929999</v>
      </c>
      <c r="P25" s="2">
        <v>136.44441140787399</v>
      </c>
      <c r="R25" s="72" t="s">
        <v>62</v>
      </c>
      <c r="S25" s="72">
        <v>70</v>
      </c>
      <c r="T25" s="72">
        <v>6300</v>
      </c>
      <c r="W25" s="2">
        <v>40122.763582407497</v>
      </c>
      <c r="X25" s="2">
        <v>4.4241502032822</v>
      </c>
      <c r="Z25" s="2" t="s">
        <v>62</v>
      </c>
      <c r="AA25" s="2">
        <v>70</v>
      </c>
      <c r="AB25" s="2">
        <v>1076</v>
      </c>
      <c r="AE25" s="5">
        <v>10.353714614231</v>
      </c>
      <c r="AF25" s="5">
        <v>476.03912011802203</v>
      </c>
      <c r="AH25" s="7" t="s">
        <v>62</v>
      </c>
      <c r="AI25" s="12">
        <v>1600</v>
      </c>
      <c r="AJ25" s="12">
        <v>150000</v>
      </c>
      <c r="AP25" s="13"/>
      <c r="AQ25" s="2">
        <v>0.1043366944841</v>
      </c>
      <c r="AR25" s="2">
        <v>2.5684481689152201</v>
      </c>
      <c r="AT25" s="70" t="s">
        <v>62</v>
      </c>
      <c r="AU25" s="70">
        <v>5.7</v>
      </c>
      <c r="AV25" s="70">
        <v>112</v>
      </c>
    </row>
    <row r="26" spans="3:55" ht="15.75" x14ac:dyDescent="0.25">
      <c r="C26" s="2">
        <v>5730.6738121300004</v>
      </c>
      <c r="D26" s="2">
        <v>1.1116085024879101</v>
      </c>
      <c r="F26" s="7" t="s">
        <v>61</v>
      </c>
      <c r="G26" s="12">
        <v>960</v>
      </c>
      <c r="H26" s="12">
        <v>39000000</v>
      </c>
      <c r="O26" s="2">
        <v>8.9207804899509995</v>
      </c>
      <c r="P26" s="2">
        <v>102.05858847733001</v>
      </c>
      <c r="R26" s="72" t="s">
        <v>61</v>
      </c>
      <c r="S26" s="72">
        <v>1533.296658097481</v>
      </c>
      <c r="T26" s="72">
        <v>62073045.14782913</v>
      </c>
      <c r="W26" s="2">
        <v>30849.241994209398</v>
      </c>
      <c r="X26" s="2">
        <v>10.180780702356</v>
      </c>
      <c r="Z26" s="72" t="s">
        <v>61</v>
      </c>
      <c r="AA26" s="72">
        <v>1533.296658097481</v>
      </c>
      <c r="AB26" s="72">
        <v>1076.4192350508706</v>
      </c>
      <c r="AE26" s="5">
        <v>6.3305217878444902</v>
      </c>
      <c r="AF26" s="5">
        <v>355.07820098329603</v>
      </c>
      <c r="AH26" s="7" t="s">
        <v>61</v>
      </c>
      <c r="AI26" s="8">
        <v>3250</v>
      </c>
      <c r="AJ26" s="8">
        <v>131532387.51344855</v>
      </c>
      <c r="AQ26" s="2">
        <v>0.1228495026741</v>
      </c>
      <c r="AR26" s="2">
        <v>5.6439202025253596</v>
      </c>
      <c r="AT26" s="70" t="s">
        <v>63</v>
      </c>
      <c r="AU26" s="70">
        <v>10</v>
      </c>
      <c r="AV26" s="70">
        <v>34.299999999999997</v>
      </c>
    </row>
    <row r="27" spans="3:55" ht="15.75" x14ac:dyDescent="0.25">
      <c r="C27" s="2">
        <v>4012.6428588200001</v>
      </c>
      <c r="D27" s="2">
        <v>1.16317621824123</v>
      </c>
      <c r="F27" s="325" t="s">
        <v>220</v>
      </c>
      <c r="G27" s="322"/>
      <c r="H27" s="322"/>
      <c r="O27" s="2">
        <v>23.422547601329999</v>
      </c>
      <c r="P27" s="2">
        <v>75.180670505710495</v>
      </c>
      <c r="S27" s="325" t="s">
        <v>221</v>
      </c>
      <c r="T27" s="325"/>
      <c r="W27" s="2">
        <v>14757.287686239601</v>
      </c>
      <c r="X27" s="2">
        <v>13.651533514575</v>
      </c>
      <c r="Z27" s="2" t="s">
        <v>222</v>
      </c>
      <c r="AA27" s="8">
        <f>CD4</f>
        <v>5974.1382483265197</v>
      </c>
      <c r="AB27" s="6">
        <f>CD4/CF4</f>
        <v>2.2137712517843107</v>
      </c>
      <c r="AE27" s="5">
        <v>4.6159892118499402</v>
      </c>
      <c r="AF27" s="5">
        <v>344.96652131154298</v>
      </c>
      <c r="AH27" s="7" t="s">
        <v>222</v>
      </c>
      <c r="AI27" s="8">
        <f>CB4</f>
        <v>11703.36275875028</v>
      </c>
      <c r="AJ27" s="8">
        <f>CB4/CG4</f>
        <v>4.3367874909459987</v>
      </c>
      <c r="AQ27" s="2">
        <v>8.2347034541499997E-2</v>
      </c>
      <c r="AR27" s="2">
        <v>5.9019832234983598</v>
      </c>
      <c r="AT27" s="2" t="s">
        <v>223</v>
      </c>
      <c r="AU27" s="8">
        <f>CE4</f>
        <v>7324.3795884594383</v>
      </c>
      <c r="AV27" s="6">
        <f>CE4/CF4</f>
        <v>2.714115458347373</v>
      </c>
    </row>
    <row r="28" spans="3:55" ht="15.75" x14ac:dyDescent="0.25">
      <c r="C28" s="2">
        <v>3511.5030277800001</v>
      </c>
      <c r="D28" s="2">
        <v>1.2735993324397099</v>
      </c>
      <c r="F28" s="14"/>
      <c r="G28" s="12">
        <v>63.53</v>
      </c>
      <c r="H28" s="2">
        <v>137</v>
      </c>
      <c r="O28" s="2">
        <v>59.402941581279997</v>
      </c>
      <c r="P28" s="2">
        <v>57.100139352728199</v>
      </c>
      <c r="R28" s="2" t="s">
        <v>224</v>
      </c>
      <c r="S28" s="55">
        <v>20</v>
      </c>
      <c r="T28" s="56">
        <v>95</v>
      </c>
      <c r="W28" s="2">
        <v>22038.8321979268</v>
      </c>
      <c r="X28" s="2">
        <v>9.9568087791362991</v>
      </c>
      <c r="AE28" s="5">
        <v>21.540058398563701</v>
      </c>
      <c r="AF28" s="5">
        <v>89.017497710990298</v>
      </c>
      <c r="AJ28" s="322" t="s">
        <v>186</v>
      </c>
      <c r="AK28" s="322"/>
      <c r="AL28" s="322" t="s">
        <v>187</v>
      </c>
      <c r="AM28" s="322"/>
      <c r="AQ28" s="2">
        <v>0.1005148385588</v>
      </c>
      <c r="AR28" s="2">
        <v>5.3983030359562996</v>
      </c>
      <c r="AV28" s="322" t="s">
        <v>186</v>
      </c>
      <c r="AW28" s="322"/>
      <c r="AX28" s="322" t="s">
        <v>187</v>
      </c>
      <c r="AY28" s="322"/>
    </row>
    <row r="29" spans="3:55" ht="15.75" x14ac:dyDescent="0.25">
      <c r="C29" s="2">
        <v>2199.96348558</v>
      </c>
      <c r="D29" s="2">
        <v>1.41574384670292</v>
      </c>
      <c r="E29" s="2" t="s">
        <v>225</v>
      </c>
      <c r="F29" s="14"/>
      <c r="G29" s="12">
        <v>64.400000000000006</v>
      </c>
      <c r="H29" s="2">
        <v>153.30000000000001</v>
      </c>
      <c r="O29" s="2">
        <v>2216.466007302</v>
      </c>
      <c r="P29" s="2">
        <v>19.292931844546999</v>
      </c>
      <c r="R29" s="2" t="s">
        <v>226</v>
      </c>
      <c r="S29" s="57">
        <v>27.5</v>
      </c>
      <c r="T29" s="58">
        <v>24</v>
      </c>
      <c r="W29" s="2">
        <v>1911.57802153387</v>
      </c>
      <c r="X29" s="2">
        <v>34.040259437167997</v>
      </c>
      <c r="AE29" s="5">
        <v>26.096721509142299</v>
      </c>
      <c r="AF29" s="5">
        <v>58.108011151239303</v>
      </c>
      <c r="AH29" s="327" t="s">
        <v>227</v>
      </c>
      <c r="AI29" s="327"/>
      <c r="AJ29" s="327"/>
      <c r="AQ29" s="2">
        <v>0.1639403807816</v>
      </c>
      <c r="AR29" s="2">
        <v>5.2653642816712596</v>
      </c>
      <c r="AU29" s="2" t="s">
        <v>228</v>
      </c>
      <c r="AV29" s="2" t="s">
        <v>44</v>
      </c>
      <c r="AW29" s="2" t="s">
        <v>46</v>
      </c>
      <c r="AX29" s="2" t="s">
        <v>44</v>
      </c>
      <c r="AY29" s="2" t="s">
        <v>46</v>
      </c>
      <c r="AZ29" s="6" t="s">
        <v>184</v>
      </c>
      <c r="BA29" s="6"/>
      <c r="BB29" s="6"/>
      <c r="BC29" s="6"/>
    </row>
    <row r="30" spans="3:55" ht="15.75" x14ac:dyDescent="0.25">
      <c r="C30" s="2">
        <v>1925.2095719599999</v>
      </c>
      <c r="D30" s="2">
        <v>1.5501438129407501</v>
      </c>
      <c r="E30" s="2" t="s">
        <v>225</v>
      </c>
      <c r="F30" s="14"/>
      <c r="G30" s="12">
        <v>27.1</v>
      </c>
      <c r="H30" s="2">
        <v>123.2</v>
      </c>
      <c r="O30" s="2">
        <v>453.57632345360003</v>
      </c>
      <c r="P30" s="2">
        <v>33.960451173586499</v>
      </c>
      <c r="R30" s="2" t="s">
        <v>229</v>
      </c>
      <c r="S30" s="57">
        <v>4300</v>
      </c>
      <c r="T30" s="58">
        <v>4.5</v>
      </c>
      <c r="W30" s="2">
        <v>302.20207500270698</v>
      </c>
      <c r="X30" s="2">
        <v>60.538896901100003</v>
      </c>
      <c r="AE30" s="5">
        <v>30.568249991082201</v>
      </c>
      <c r="AF30" s="5">
        <v>64.388344518618496</v>
      </c>
      <c r="AI30" s="2" t="s">
        <v>188</v>
      </c>
      <c r="AJ30" s="2" t="s">
        <v>42</v>
      </c>
      <c r="AK30" s="2" t="s">
        <v>47</v>
      </c>
      <c r="AL30" s="2" t="s">
        <v>42</v>
      </c>
      <c r="AM30" s="2" t="s">
        <v>47</v>
      </c>
      <c r="AN30" s="6" t="s">
        <v>176</v>
      </c>
      <c r="AQ30" s="2">
        <v>0.21858707116369999</v>
      </c>
      <c r="AR30" s="2">
        <v>4.4933105756813703</v>
      </c>
      <c r="AT30" s="7" t="s">
        <v>196</v>
      </c>
      <c r="AU30" s="8">
        <f>40*0.000001</f>
        <v>3.9999999999999996E-5</v>
      </c>
      <c r="AV30" s="8">
        <v>2.7999999999999999E-8</v>
      </c>
      <c r="AW30" s="8">
        <v>2.84E-8</v>
      </c>
      <c r="AX30" s="9">
        <f>AV30*$AU30/0.000000000000000335</f>
        <v>3343.2835820895516</v>
      </c>
      <c r="AY30" s="9">
        <f>AW30*$AU30/0.000000000000000335</f>
        <v>3391.0447761194023</v>
      </c>
      <c r="AZ30" s="2">
        <f>AX30/AY30</f>
        <v>0.9859154929577465</v>
      </c>
    </row>
    <row r="31" spans="3:55" ht="15.75" customHeight="1" x14ac:dyDescent="0.35">
      <c r="C31" s="2">
        <v>1683.8663426600001</v>
      </c>
      <c r="D31" s="2">
        <v>1.4373059854447401</v>
      </c>
      <c r="E31" s="2" t="s">
        <v>196</v>
      </c>
      <c r="O31" s="2">
        <v>537.79508320770003</v>
      </c>
      <c r="P31" s="2">
        <v>39.568094181543401</v>
      </c>
      <c r="Q31" s="331" t="s">
        <v>230</v>
      </c>
      <c r="R31" s="2" t="s">
        <v>231</v>
      </c>
      <c r="S31" s="57">
        <v>43.5</v>
      </c>
      <c r="T31" s="58">
        <v>18.100000000000001</v>
      </c>
      <c r="W31" s="2">
        <v>1969.14281868072</v>
      </c>
      <c r="X31" s="2">
        <v>19.827297982636001</v>
      </c>
      <c r="Z31" s="322" t="s">
        <v>232</v>
      </c>
      <c r="AA31" s="322"/>
      <c r="AB31" s="322"/>
      <c r="AC31" s="322"/>
      <c r="AE31" s="5">
        <v>44.973199708721403</v>
      </c>
      <c r="AF31" s="5">
        <v>68.245118851250695</v>
      </c>
      <c r="AH31" s="7" t="s">
        <v>233</v>
      </c>
      <c r="AI31" s="8">
        <v>1.0000000000000001E-5</v>
      </c>
      <c r="AJ31" s="8">
        <f>1.02*0.000001</f>
        <v>1.02E-6</v>
      </c>
      <c r="AK31" s="8">
        <v>6.4099999999999998E-7</v>
      </c>
      <c r="AL31" s="9">
        <f>AJ31*$AI31/0.000000000000000335</f>
        <v>30447.761194029852</v>
      </c>
      <c r="AM31" s="9">
        <f>AK31*$AI31/0.000000000000000335</f>
        <v>19134.328358208953</v>
      </c>
      <c r="AN31" s="2">
        <f>AL31/AM31</f>
        <v>1.591263650546022</v>
      </c>
      <c r="AQ31" s="2">
        <v>0.20437665340729999</v>
      </c>
      <c r="AR31" s="2">
        <v>4.2763330834817896</v>
      </c>
      <c r="AT31" s="15" t="s">
        <v>234</v>
      </c>
      <c r="AX31" s="2">
        <v>10.65</v>
      </c>
      <c r="AY31" s="2">
        <v>2</v>
      </c>
      <c r="AZ31" s="2">
        <f>AX31/AY31</f>
        <v>5.3250000000000002</v>
      </c>
    </row>
    <row r="32" spans="3:55" ht="15.75" x14ac:dyDescent="0.25">
      <c r="C32" s="2">
        <v>1574.52043815</v>
      </c>
      <c r="D32" s="2">
        <v>1.3126892406597901</v>
      </c>
      <c r="E32" s="2" t="s">
        <v>198</v>
      </c>
      <c r="F32" s="2" t="s">
        <v>199</v>
      </c>
      <c r="G32" s="8">
        <v>4179.1044776119406</v>
      </c>
      <c r="I32" s="2" t="s">
        <v>235</v>
      </c>
      <c r="O32" s="2">
        <v>394.2395018318</v>
      </c>
      <c r="P32" s="2">
        <v>44.713892450153701</v>
      </c>
      <c r="Q32" s="331"/>
      <c r="R32" s="2" t="s">
        <v>236</v>
      </c>
      <c r="S32" s="57">
        <v>51.7</v>
      </c>
      <c r="T32" s="58">
        <v>17.2</v>
      </c>
      <c r="W32" s="2">
        <v>1318.2206248534001</v>
      </c>
      <c r="X32" s="2">
        <v>26.281791601270999</v>
      </c>
      <c r="Z32" s="2">
        <v>5923</v>
      </c>
      <c r="AA32" s="2">
        <v>1800.7</v>
      </c>
      <c r="AB32" s="2">
        <v>10.09</v>
      </c>
      <c r="AE32" s="5">
        <v>49.076157742311899</v>
      </c>
      <c r="AF32" s="5">
        <v>58.049478565727199</v>
      </c>
      <c r="AH32" s="7" t="s">
        <v>237</v>
      </c>
      <c r="AI32" s="8">
        <v>1.0000000000000001E-5</v>
      </c>
      <c r="AJ32" s="8">
        <f>0.81*0.000001</f>
        <v>8.0999999999999997E-7</v>
      </c>
      <c r="AK32" s="8">
        <v>6.3300000000000002E-7</v>
      </c>
      <c r="AL32" s="9">
        <f>AJ32*$AI32/0.000000000000000335</f>
        <v>24179.104477611938</v>
      </c>
      <c r="AM32" s="9">
        <f>AK32*$AI32/0.000000000000000335</f>
        <v>18895.522388059704</v>
      </c>
      <c r="AN32" s="2">
        <f>AL32/AM32</f>
        <v>1.2796208530805684</v>
      </c>
      <c r="AQ32" s="2">
        <v>0.2496343771325</v>
      </c>
      <c r="AR32" s="2">
        <v>4.1921637395368299</v>
      </c>
      <c r="AT32" s="2" t="s">
        <v>238</v>
      </c>
    </row>
    <row r="33" spans="3:52" ht="15.75" x14ac:dyDescent="0.25">
      <c r="C33" s="2">
        <v>1686.9069490500001</v>
      </c>
      <c r="D33" s="2">
        <v>2.5144189249028202</v>
      </c>
      <c r="E33" s="2" t="s">
        <v>200</v>
      </c>
      <c r="F33" s="2" t="s">
        <v>201</v>
      </c>
      <c r="G33" s="8">
        <v>1970.1492537313432</v>
      </c>
      <c r="I33" s="2" t="s">
        <v>239</v>
      </c>
      <c r="O33" s="2">
        <v>1458.306787302</v>
      </c>
      <c r="P33" s="2">
        <v>36.101240386532702</v>
      </c>
      <c r="Q33" s="331"/>
      <c r="R33" s="2" t="s">
        <v>240</v>
      </c>
      <c r="S33" s="57">
        <v>210.6</v>
      </c>
      <c r="T33" s="58">
        <v>14.3</v>
      </c>
      <c r="W33" s="2">
        <v>497.480118073401</v>
      </c>
      <c r="X33" s="2">
        <v>27.514383473933002</v>
      </c>
      <c r="Z33" s="2">
        <v>5925</v>
      </c>
      <c r="AA33" s="2">
        <v>2100.6999999999998</v>
      </c>
      <c r="AB33" s="2">
        <v>11.17</v>
      </c>
      <c r="AE33" s="5">
        <v>44.929574936508097</v>
      </c>
      <c r="AF33" s="5">
        <v>46.570920297883198</v>
      </c>
      <c r="AH33" s="327" t="s">
        <v>241</v>
      </c>
      <c r="AI33" s="327"/>
      <c r="AJ33" s="327"/>
      <c r="AQ33" s="2">
        <v>0.2914632348242</v>
      </c>
      <c r="AR33" s="2">
        <v>3.8534966247550901</v>
      </c>
      <c r="AT33" s="7" t="s">
        <v>222</v>
      </c>
      <c r="AX33" s="8">
        <v>7320</v>
      </c>
      <c r="AZ33" s="2">
        <v>2.71</v>
      </c>
    </row>
    <row r="34" spans="3:52" ht="15.75" x14ac:dyDescent="0.25">
      <c r="C34" s="2">
        <v>1765.5071691200001</v>
      </c>
      <c r="D34" s="2">
        <v>3.4019557880708602</v>
      </c>
      <c r="O34" s="2">
        <v>1406.899609949</v>
      </c>
      <c r="P34" s="2">
        <v>42.062376391391503</v>
      </c>
      <c r="Q34" s="331"/>
      <c r="R34" s="2" t="s">
        <v>242</v>
      </c>
      <c r="S34" s="57">
        <v>224.7</v>
      </c>
      <c r="T34" s="58">
        <v>11.9</v>
      </c>
      <c r="W34" s="2">
        <v>344.389082475176</v>
      </c>
      <c r="X34" s="2">
        <v>36.061963989680997</v>
      </c>
      <c r="Z34" s="2">
        <v>6001</v>
      </c>
      <c r="AA34" s="2">
        <v>17687</v>
      </c>
      <c r="AB34" s="2">
        <v>14.6</v>
      </c>
      <c r="AE34" s="5">
        <v>41.8691492263073</v>
      </c>
      <c r="AF34" s="5">
        <v>40.209986164654403</v>
      </c>
      <c r="AH34" s="2" t="s">
        <v>243</v>
      </c>
      <c r="AI34" s="8">
        <v>2.5000000000000001E-5</v>
      </c>
      <c r="AJ34" s="8">
        <v>1.3999999999999999E-6</v>
      </c>
      <c r="AL34" s="9">
        <f>AJ34*$AI34/0.000000000000000335</f>
        <v>104477.61194029851</v>
      </c>
      <c r="AN34" s="2">
        <v>2.0699999999999998</v>
      </c>
      <c r="AQ34" s="2">
        <v>0.61938836459690005</v>
      </c>
      <c r="AR34" s="2">
        <v>2.9485507720264201</v>
      </c>
      <c r="AT34" s="2" t="s">
        <v>244</v>
      </c>
      <c r="AX34" s="2">
        <v>21.5</v>
      </c>
      <c r="AZ34" s="2">
        <v>2.7</v>
      </c>
    </row>
    <row r="35" spans="3:52" ht="15.75" x14ac:dyDescent="0.25">
      <c r="C35" s="2">
        <v>1807.0510603</v>
      </c>
      <c r="D35" s="2">
        <v>4.6027744499401999</v>
      </c>
      <c r="O35" s="2">
        <v>931.73136311070004</v>
      </c>
      <c r="P35" s="2">
        <v>40.796177156127101</v>
      </c>
      <c r="Q35" s="2" t="s">
        <v>245</v>
      </c>
      <c r="R35" s="2" t="s">
        <v>246</v>
      </c>
      <c r="S35" s="57">
        <v>1.61</v>
      </c>
      <c r="T35" s="58">
        <v>75</v>
      </c>
      <c r="W35" s="2">
        <v>344.558948660873</v>
      </c>
      <c r="X35" s="2">
        <v>38.582383556109001</v>
      </c>
      <c r="Z35" s="2">
        <v>10480</v>
      </c>
      <c r="AA35" s="2">
        <v>1487.5</v>
      </c>
      <c r="AB35" s="2">
        <v>14</v>
      </c>
      <c r="AE35" s="5">
        <v>47.325756840577803</v>
      </c>
      <c r="AF35" s="5">
        <v>35.742522134079003</v>
      </c>
      <c r="AG35" s="326" t="s">
        <v>247</v>
      </c>
      <c r="AH35" s="2" t="s">
        <v>248</v>
      </c>
      <c r="AL35" s="2">
        <v>27.7</v>
      </c>
      <c r="AM35" s="2">
        <v>1.1000000000000001</v>
      </c>
      <c r="AN35" s="2">
        <v>25.2</v>
      </c>
      <c r="AQ35" s="2">
        <v>0.69190026258740001</v>
      </c>
      <c r="AR35" s="2">
        <v>2.79212889668668</v>
      </c>
      <c r="AT35" s="2" t="s">
        <v>249</v>
      </c>
      <c r="AX35" s="2">
        <v>1870</v>
      </c>
      <c r="AZ35" s="2">
        <v>3.4</v>
      </c>
    </row>
    <row r="36" spans="3:52" ht="15.75" customHeight="1" x14ac:dyDescent="0.25">
      <c r="C36" s="2">
        <v>2209.53117789</v>
      </c>
      <c r="D36" s="2">
        <v>5.4353780886863703</v>
      </c>
      <c r="O36" s="2">
        <v>783.67414203440001</v>
      </c>
      <c r="P36" s="2">
        <v>46.101686610606599</v>
      </c>
      <c r="Q36" s="2" t="s">
        <v>250</v>
      </c>
      <c r="R36" s="2" t="s">
        <v>251</v>
      </c>
      <c r="S36" s="57">
        <v>6.75</v>
      </c>
      <c r="T36" s="58">
        <v>23</v>
      </c>
      <c r="W36" s="2">
        <v>281.92709951818</v>
      </c>
      <c r="X36" s="2">
        <v>44.671418591070001</v>
      </c>
      <c r="Z36" s="2">
        <v>5065097</v>
      </c>
      <c r="AA36" s="2">
        <v>6783.1</v>
      </c>
      <c r="AB36" s="2">
        <v>38.53</v>
      </c>
      <c r="AE36" s="5">
        <v>66.052811437964394</v>
      </c>
      <c r="AF36" s="5">
        <v>36.789179196941298</v>
      </c>
      <c r="AG36" s="326"/>
      <c r="AH36" s="2" t="s">
        <v>252</v>
      </c>
      <c r="AL36" s="2">
        <v>2930</v>
      </c>
      <c r="AM36" s="2">
        <v>510</v>
      </c>
      <c r="AN36" s="2">
        <v>7.7</v>
      </c>
      <c r="AQ36" s="2">
        <v>1.261934534818</v>
      </c>
      <c r="AR36" s="2">
        <v>2.8757103674112399</v>
      </c>
      <c r="AT36" s="2" t="s">
        <v>253</v>
      </c>
      <c r="AX36" s="2">
        <v>600</v>
      </c>
      <c r="AZ36" s="2">
        <v>4.8</v>
      </c>
    </row>
    <row r="37" spans="3:52" ht="15.75" x14ac:dyDescent="0.25">
      <c r="C37" s="2">
        <v>774.49163063599997</v>
      </c>
      <c r="D37" s="2">
        <v>3.9570740681921501</v>
      </c>
      <c r="O37" s="2">
        <v>866.54063179750005</v>
      </c>
      <c r="P37" s="2">
        <v>59.779003689349999</v>
      </c>
      <c r="Q37" s="16" t="s">
        <v>254</v>
      </c>
      <c r="R37" s="2" t="s">
        <v>255</v>
      </c>
      <c r="S37" s="57">
        <v>29.7</v>
      </c>
      <c r="T37" s="58">
        <v>76</v>
      </c>
      <c r="W37" s="2">
        <v>96.158198352225</v>
      </c>
      <c r="X37" s="2">
        <v>44.710597115047001</v>
      </c>
      <c r="AE37" s="5">
        <v>92.155856564838999</v>
      </c>
      <c r="AF37" s="5">
        <v>32.6907943402732</v>
      </c>
      <c r="AG37" s="326"/>
      <c r="AH37" s="2" t="s">
        <v>256</v>
      </c>
      <c r="AL37" s="2">
        <v>3180</v>
      </c>
      <c r="AM37" s="2">
        <v>430</v>
      </c>
      <c r="AN37" s="2">
        <v>9.1</v>
      </c>
      <c r="AQ37" s="2">
        <v>1.76123948596</v>
      </c>
      <c r="AR37" s="2">
        <v>2.77740674999268</v>
      </c>
      <c r="AT37" s="2" t="s">
        <v>257</v>
      </c>
      <c r="AX37" s="2">
        <v>5.63</v>
      </c>
      <c r="AY37" s="2">
        <v>0.88</v>
      </c>
      <c r="AZ37" s="2">
        <v>6.4</v>
      </c>
    </row>
    <row r="38" spans="3:52" ht="15.75" x14ac:dyDescent="0.25">
      <c r="C38" s="2">
        <v>414.737876245</v>
      </c>
      <c r="D38" s="2">
        <v>3.25113505572314</v>
      </c>
      <c r="O38" s="2">
        <v>278.60406716149998</v>
      </c>
      <c r="P38" s="2">
        <v>63.547335435141697</v>
      </c>
      <c r="Q38" s="16" t="s">
        <v>258</v>
      </c>
      <c r="R38" s="2" t="s">
        <v>259</v>
      </c>
      <c r="S38" s="57">
        <v>25.2</v>
      </c>
      <c r="T38" s="58">
        <v>11</v>
      </c>
      <c r="W38" s="2">
        <v>81.268578813075493</v>
      </c>
      <c r="X38" s="2">
        <v>43.720997858780002</v>
      </c>
      <c r="Z38" s="322" t="s">
        <v>260</v>
      </c>
      <c r="AA38" s="322"/>
      <c r="AB38" s="322"/>
      <c r="AC38" s="322"/>
      <c r="AE38" s="5">
        <v>58.378131091237599</v>
      </c>
      <c r="AF38" s="5">
        <v>27.8310185116616</v>
      </c>
      <c r="AG38" s="326"/>
      <c r="AH38" s="2" t="s">
        <v>261</v>
      </c>
      <c r="AL38" s="2">
        <v>5990</v>
      </c>
      <c r="AM38" s="2">
        <v>2660</v>
      </c>
      <c r="AN38" s="2">
        <v>3.4</v>
      </c>
      <c r="AQ38" s="2">
        <v>2.2498863088670999</v>
      </c>
      <c r="AR38" s="2">
        <v>2.8187267959327</v>
      </c>
      <c r="AU38" s="2" t="s">
        <v>262</v>
      </c>
      <c r="AV38" s="2" t="s">
        <v>263</v>
      </c>
    </row>
    <row r="39" spans="3:52" ht="15.75" x14ac:dyDescent="0.25">
      <c r="C39" s="2">
        <v>296.98838516799998</v>
      </c>
      <c r="D39" s="2">
        <v>3.5597731209645498</v>
      </c>
      <c r="O39" s="2">
        <v>297.56607079150001</v>
      </c>
      <c r="P39" s="2">
        <v>84.957855182492295</v>
      </c>
      <c r="Q39" s="2" t="s">
        <v>264</v>
      </c>
      <c r="S39" s="57">
        <v>1380</v>
      </c>
      <c r="T39" s="58">
        <v>17.7</v>
      </c>
      <c r="W39" s="2">
        <v>81.201814645620601</v>
      </c>
      <c r="X39" s="2">
        <v>39.065249360387</v>
      </c>
      <c r="AA39" s="17">
        <v>1870000</v>
      </c>
      <c r="AB39" s="5">
        <v>819.86</v>
      </c>
      <c r="AE39" s="5">
        <v>25.165928901013501</v>
      </c>
      <c r="AF39" s="5">
        <v>35.778562117295401</v>
      </c>
      <c r="AG39" s="326"/>
      <c r="AH39" s="2" t="s">
        <v>265</v>
      </c>
      <c r="AL39" s="2">
        <v>10.1</v>
      </c>
      <c r="AN39" s="2">
        <v>252.5</v>
      </c>
      <c r="AQ39" s="2">
        <v>1.5749256828494</v>
      </c>
      <c r="AR39" s="2">
        <v>2.6172815243784102</v>
      </c>
      <c r="AT39" s="2" t="s">
        <v>266</v>
      </c>
      <c r="AU39" s="8">
        <f>0.5*0.0001</f>
        <v>5.0000000000000002E-5</v>
      </c>
      <c r="AV39" s="2">
        <v>60</v>
      </c>
      <c r="AX39" s="6">
        <f>AV39*10000*AU39</f>
        <v>30</v>
      </c>
      <c r="AZ39" s="2">
        <v>1.8</v>
      </c>
    </row>
    <row r="40" spans="3:52" ht="15.75" x14ac:dyDescent="0.25">
      <c r="C40" s="2">
        <v>495.30808225300001</v>
      </c>
      <c r="D40" s="2">
        <v>2.5915926501850102</v>
      </c>
      <c r="O40" s="2">
        <v>55.028679321810003</v>
      </c>
      <c r="P40" s="2">
        <v>124.48950593966801</v>
      </c>
      <c r="Q40" s="333" t="s">
        <v>57</v>
      </c>
      <c r="R40" s="7" t="s">
        <v>222</v>
      </c>
      <c r="S40" s="59">
        <f>CD4</f>
        <v>5974.1382483265197</v>
      </c>
      <c r="T40" s="60">
        <f>CD4/CF4</f>
        <v>2.2137712517843107</v>
      </c>
      <c r="W40" s="2">
        <v>81.155112365900195</v>
      </c>
      <c r="X40" s="2">
        <v>36.104470125649001</v>
      </c>
      <c r="AA40" s="17">
        <v>119000</v>
      </c>
      <c r="AB40" s="5">
        <v>680.99</v>
      </c>
      <c r="AE40" s="5">
        <v>20.033163567479999</v>
      </c>
      <c r="AF40" s="5">
        <v>35.269392906460801</v>
      </c>
      <c r="AG40" s="326"/>
      <c r="AH40" s="2" t="s">
        <v>267</v>
      </c>
      <c r="AL40" s="2">
        <v>1050</v>
      </c>
      <c r="AM40" s="2">
        <v>296</v>
      </c>
      <c r="AN40" s="2">
        <v>3.5</v>
      </c>
      <c r="AQ40" s="2">
        <v>1.0309782000987999</v>
      </c>
      <c r="AR40" s="2">
        <v>2.35914754236761</v>
      </c>
      <c r="AU40" s="8">
        <f>10*0.0001</f>
        <v>1E-3</v>
      </c>
      <c r="AV40" s="2">
        <v>7</v>
      </c>
      <c r="AX40" s="6">
        <f>AV40*10000*AU40</f>
        <v>70</v>
      </c>
      <c r="AZ40" s="2">
        <v>7</v>
      </c>
    </row>
    <row r="41" spans="3:52" ht="15.75" x14ac:dyDescent="0.25">
      <c r="C41" s="2">
        <v>660.95766437999998</v>
      </c>
      <c r="D41" s="2">
        <v>1.80309041806647</v>
      </c>
      <c r="O41" s="2">
        <v>30.619578462450001</v>
      </c>
      <c r="P41" s="2">
        <v>151.85039613344401</v>
      </c>
      <c r="Q41" s="333"/>
      <c r="R41" s="2" t="s">
        <v>191</v>
      </c>
      <c r="S41" s="61">
        <v>1397.0149253731342</v>
      </c>
      <c r="T41" s="62">
        <v>3.9000000000000004</v>
      </c>
      <c r="W41" s="2">
        <v>57.972799280816403</v>
      </c>
      <c r="X41" s="2">
        <v>34.914844569213003</v>
      </c>
      <c r="AA41" s="17">
        <v>272000</v>
      </c>
      <c r="AB41" s="5">
        <v>449.33</v>
      </c>
      <c r="AE41" s="5">
        <v>19.684043203195898</v>
      </c>
      <c r="AF41" s="5">
        <v>34.755791990319999</v>
      </c>
      <c r="AG41" s="326"/>
      <c r="AH41" s="2" t="s">
        <v>268</v>
      </c>
      <c r="AL41" s="2">
        <v>890</v>
      </c>
      <c r="AM41" s="2">
        <v>470</v>
      </c>
      <c r="AN41" s="2">
        <v>1.9</v>
      </c>
      <c r="AQ41" s="2">
        <v>1.6443788561696999</v>
      </c>
      <c r="AR41" s="2">
        <v>2.2783931602024801</v>
      </c>
      <c r="AT41" s="2" t="s">
        <v>269</v>
      </c>
      <c r="AU41" s="17">
        <f>1.1*0.0001</f>
        <v>1.1000000000000002E-4</v>
      </c>
      <c r="AV41" s="5">
        <v>75</v>
      </c>
      <c r="AX41" s="6">
        <f>AV41*10000*AU41</f>
        <v>82.500000000000014</v>
      </c>
      <c r="AZ41" s="2">
        <v>4.5599999999999996</v>
      </c>
    </row>
    <row r="42" spans="3:52" ht="15.75" x14ac:dyDescent="0.25">
      <c r="C42" s="2">
        <v>772.75644216299997</v>
      </c>
      <c r="D42" s="2">
        <v>1.9742621253468999</v>
      </c>
      <c r="O42" s="2">
        <v>3543.7662202490001</v>
      </c>
      <c r="P42" s="2">
        <v>63.547335435141697</v>
      </c>
      <c r="Q42" s="333"/>
      <c r="R42" s="2" t="s">
        <v>192</v>
      </c>
      <c r="S42" s="8">
        <v>4029.8507462686566</v>
      </c>
      <c r="T42" s="6">
        <v>3.0000000000000004</v>
      </c>
      <c r="W42" s="2">
        <v>40.073330959688903</v>
      </c>
      <c r="X42" s="2">
        <v>37.366349042562</v>
      </c>
      <c r="AA42" s="17">
        <v>935000</v>
      </c>
      <c r="AB42" s="5">
        <v>307.77</v>
      </c>
      <c r="AE42" s="5">
        <v>454.88550232716898</v>
      </c>
      <c r="AF42" s="5">
        <v>34.077517816150603</v>
      </c>
      <c r="AG42" s="329" t="s">
        <v>270</v>
      </c>
      <c r="AH42" s="2" t="s">
        <v>271</v>
      </c>
      <c r="AL42" s="2">
        <v>26.06</v>
      </c>
      <c r="AN42" s="2">
        <v>583</v>
      </c>
      <c r="AQ42" s="2">
        <v>1.230809028778</v>
      </c>
      <c r="AR42" s="2">
        <v>2.1685447340938699</v>
      </c>
      <c r="AT42" s="2" t="s">
        <v>272</v>
      </c>
      <c r="AU42" s="17"/>
      <c r="AV42" s="5"/>
      <c r="AX42" s="6">
        <v>3000</v>
      </c>
      <c r="AZ42" s="2">
        <v>3</v>
      </c>
    </row>
    <row r="43" spans="3:52" ht="15.75" x14ac:dyDescent="0.25">
      <c r="C43" s="2">
        <v>883.16860541400001</v>
      </c>
      <c r="D43" s="2">
        <v>1.88673610262923</v>
      </c>
      <c r="E43" s="337" t="s">
        <v>57</v>
      </c>
      <c r="Q43" s="333"/>
      <c r="R43" s="2" t="s">
        <v>193</v>
      </c>
      <c r="S43" s="8">
        <v>1191.044776119403</v>
      </c>
      <c r="T43" s="6">
        <v>2.7708333333333335</v>
      </c>
      <c r="W43" s="2">
        <v>14.616064742011099</v>
      </c>
      <c r="X43" s="2">
        <v>36.564337061213003</v>
      </c>
      <c r="AA43" s="17">
        <v>356000</v>
      </c>
      <c r="AB43" s="5">
        <v>288.45</v>
      </c>
      <c r="AE43" s="5">
        <v>381.80500187221202</v>
      </c>
      <c r="AF43" s="5">
        <v>38.340092508017797</v>
      </c>
      <c r="AG43" s="329"/>
      <c r="AH43" s="2" t="s">
        <v>273</v>
      </c>
      <c r="AL43" s="2">
        <v>459.5</v>
      </c>
      <c r="AN43" s="2">
        <v>79</v>
      </c>
      <c r="AQ43" s="2">
        <v>3.0602968793217</v>
      </c>
      <c r="AR43" s="2">
        <v>1.89654034975662</v>
      </c>
      <c r="AT43" s="2" t="s">
        <v>264</v>
      </c>
      <c r="AU43" s="17"/>
      <c r="AV43" s="5"/>
      <c r="AX43" s="2">
        <v>350</v>
      </c>
      <c r="AZ43" s="2">
        <v>5.57</v>
      </c>
    </row>
    <row r="44" spans="3:52" ht="15.75" x14ac:dyDescent="0.25">
      <c r="C44" s="2">
        <v>1206.44163766</v>
      </c>
      <c r="D44" s="2">
        <v>1.85843171509723</v>
      </c>
      <c r="E44" s="338"/>
      <c r="F44" s="2" t="s">
        <v>274</v>
      </c>
      <c r="G44" s="8">
        <v>12500</v>
      </c>
      <c r="H44" s="2">
        <v>16.2</v>
      </c>
      <c r="Q44" s="333"/>
      <c r="R44" s="2" t="s">
        <v>194</v>
      </c>
      <c r="S44" s="8">
        <v>4119.4029850746274</v>
      </c>
      <c r="T44" s="6">
        <v>3.5384615384615392</v>
      </c>
      <c r="W44" s="2">
        <v>22.6131206409983</v>
      </c>
      <c r="X44" s="2">
        <v>33.781070556358003</v>
      </c>
      <c r="AA44" s="17">
        <v>916000</v>
      </c>
      <c r="AB44" s="5">
        <v>280.89</v>
      </c>
      <c r="AE44" s="5">
        <v>375.02523349914998</v>
      </c>
      <c r="AF44" s="5">
        <v>33.100593884452699</v>
      </c>
      <c r="AG44" s="330" t="s">
        <v>275</v>
      </c>
      <c r="AH44" s="2" t="s">
        <v>276</v>
      </c>
      <c r="AL44" s="2">
        <v>9.57</v>
      </c>
      <c r="AM44" s="2">
        <v>3.53</v>
      </c>
      <c r="AN44" s="2">
        <v>1495.3</v>
      </c>
      <c r="AQ44" s="2">
        <v>3.7390505460494001</v>
      </c>
      <c r="AR44" s="2">
        <v>1.91527870599036</v>
      </c>
      <c r="AT44" s="2" t="s">
        <v>277</v>
      </c>
      <c r="AU44" s="17"/>
      <c r="AV44" s="5"/>
      <c r="AX44" s="2">
        <v>494</v>
      </c>
      <c r="AZ44" s="2">
        <v>2.2000000000000002</v>
      </c>
    </row>
    <row r="45" spans="3:52" ht="15.75" x14ac:dyDescent="0.25">
      <c r="C45" s="2">
        <v>1128.04344868</v>
      </c>
      <c r="D45" s="2">
        <v>1.6718401406051</v>
      </c>
      <c r="E45" s="338"/>
      <c r="F45" s="2" t="s">
        <v>190</v>
      </c>
      <c r="G45" s="8">
        <v>29277.956094394034</v>
      </c>
      <c r="H45" s="2">
        <v>10.849212860269631</v>
      </c>
      <c r="R45" s="2" t="s">
        <v>278</v>
      </c>
      <c r="S45" s="8">
        <f>R54*R55</f>
        <v>71641791044.776123</v>
      </c>
      <c r="T45" s="6">
        <v>5.0999999999999996</v>
      </c>
      <c r="W45" s="2">
        <v>31.6453089262254</v>
      </c>
      <c r="X45" s="2">
        <v>33.393695706510997</v>
      </c>
      <c r="AA45" s="17">
        <v>394000</v>
      </c>
      <c r="AB45" s="5">
        <v>239.15</v>
      </c>
      <c r="AE45" s="5">
        <v>3652.6124605627401</v>
      </c>
      <c r="AF45" s="5">
        <v>5.7369868627671998</v>
      </c>
      <c r="AG45" s="330"/>
      <c r="AH45" s="2" t="s">
        <v>279</v>
      </c>
      <c r="AL45" s="2">
        <v>240</v>
      </c>
      <c r="AM45" s="2">
        <v>8.1</v>
      </c>
      <c r="AN45" s="2">
        <v>29.6</v>
      </c>
      <c r="AQ45" s="2">
        <v>7.2839351077041998</v>
      </c>
      <c r="AR45" s="2">
        <v>1.80435392071038</v>
      </c>
      <c r="AX45" s="5">
        <v>152.059468404412</v>
      </c>
      <c r="AZ45" s="5">
        <v>6.3686956222130204</v>
      </c>
    </row>
    <row r="46" spans="3:52" ht="15.75" x14ac:dyDescent="0.25">
      <c r="C46" s="2">
        <v>316.70097214499998</v>
      </c>
      <c r="D46" s="2">
        <v>1.5977215540971399</v>
      </c>
      <c r="E46" s="338"/>
      <c r="F46" s="2" t="s">
        <v>191</v>
      </c>
      <c r="G46" s="8">
        <v>5014.9253731343288</v>
      </c>
      <c r="H46" s="2">
        <v>14.000000000000004</v>
      </c>
      <c r="W46" s="2">
        <v>48.919549720340797</v>
      </c>
      <c r="X46" s="2">
        <v>27.566442661004999</v>
      </c>
      <c r="AA46" s="17">
        <v>1950000</v>
      </c>
      <c r="AB46" s="5">
        <v>182.3</v>
      </c>
      <c r="AE46" s="5">
        <v>199.98982420827599</v>
      </c>
      <c r="AF46" s="5">
        <v>101.246003925274</v>
      </c>
      <c r="AG46" s="334" t="s">
        <v>280</v>
      </c>
      <c r="AH46" s="2" t="s">
        <v>281</v>
      </c>
      <c r="AL46" s="2">
        <v>597</v>
      </c>
      <c r="AM46" s="2">
        <v>24</v>
      </c>
      <c r="AN46" s="2">
        <v>24.9</v>
      </c>
      <c r="AQ46" s="2">
        <v>14.163169581771999</v>
      </c>
      <c r="AR46" s="2">
        <v>1.40133122018518</v>
      </c>
      <c r="AX46" s="5">
        <v>706.06577646225196</v>
      </c>
      <c r="AZ46" s="5">
        <v>4.8974632124215001</v>
      </c>
    </row>
    <row r="47" spans="3:52" ht="15.75" x14ac:dyDescent="0.25">
      <c r="C47" s="2">
        <v>362.44600061400001</v>
      </c>
      <c r="D47" s="2">
        <v>2.3313897333321099</v>
      </c>
      <c r="E47" s="338"/>
      <c r="F47" s="2" t="s">
        <v>192</v>
      </c>
      <c r="G47" s="8">
        <v>17910.447761194031</v>
      </c>
      <c r="H47" s="2">
        <v>13.333333333333336</v>
      </c>
      <c r="Q47" s="2" t="s">
        <v>282</v>
      </c>
      <c r="S47" s="63">
        <v>7</v>
      </c>
      <c r="T47" s="64">
        <v>50</v>
      </c>
      <c r="W47" s="2">
        <v>59.816819757481703</v>
      </c>
      <c r="X47" s="2">
        <v>25.472977644437002</v>
      </c>
      <c r="AA47" s="17">
        <v>181000</v>
      </c>
      <c r="AB47" s="5">
        <v>165.8</v>
      </c>
      <c r="AE47" s="5">
        <v>140.907972715043</v>
      </c>
      <c r="AF47" s="5">
        <v>133.935947833471</v>
      </c>
      <c r="AG47" s="334"/>
      <c r="AH47" s="2" t="s">
        <v>283</v>
      </c>
      <c r="AQ47" s="2">
        <v>22.561741913576</v>
      </c>
      <c r="AR47" s="2">
        <v>1.1898729136386901</v>
      </c>
      <c r="AX47" s="5">
        <v>1308.81057760007</v>
      </c>
      <c r="AZ47" s="5">
        <v>4.5355818173059497</v>
      </c>
    </row>
    <row r="48" spans="3:52" ht="15.75" x14ac:dyDescent="0.25">
      <c r="C48" s="2">
        <v>323.99519954900001</v>
      </c>
      <c r="D48" s="2">
        <v>1.85843171509723</v>
      </c>
      <c r="E48" s="338"/>
      <c r="F48" s="2" t="s">
        <v>193</v>
      </c>
      <c r="G48" s="8">
        <v>5408.9552238805963</v>
      </c>
      <c r="H48" s="2">
        <v>12.583333333333332</v>
      </c>
      <c r="Q48" s="2" t="s">
        <v>284</v>
      </c>
      <c r="S48" s="59">
        <v>52.6</v>
      </c>
      <c r="T48" s="60">
        <v>28.7</v>
      </c>
      <c r="W48" s="2">
        <v>153.20000326030501</v>
      </c>
      <c r="X48" s="2">
        <v>23.000488569710001</v>
      </c>
      <c r="AA48" s="17">
        <v>207000</v>
      </c>
      <c r="AB48" s="5">
        <v>43.57</v>
      </c>
      <c r="AE48" s="5">
        <v>168.04815040683599</v>
      </c>
      <c r="AF48" s="5">
        <v>177.031960804965</v>
      </c>
      <c r="AG48" s="334"/>
      <c r="AH48" s="2" t="s">
        <v>285</v>
      </c>
      <c r="AL48" s="2">
        <v>559</v>
      </c>
      <c r="AM48" s="2">
        <v>3.3</v>
      </c>
      <c r="AN48" s="2">
        <v>169.4</v>
      </c>
      <c r="AQ48" s="2">
        <v>195.08066254325999</v>
      </c>
      <c r="AR48" s="2">
        <v>1.0929634856167101</v>
      </c>
      <c r="AX48" s="5">
        <v>1894.01591767785</v>
      </c>
      <c r="AZ48" s="5">
        <v>3.48497810969591</v>
      </c>
    </row>
    <row r="49" spans="3:52" ht="15.75" x14ac:dyDescent="0.25">
      <c r="C49" s="2">
        <v>221.91765486599999</v>
      </c>
      <c r="D49" s="2">
        <v>2.0973118936335702</v>
      </c>
      <c r="E49" s="338"/>
      <c r="F49" s="2" t="s">
        <v>194</v>
      </c>
      <c r="G49" s="8">
        <v>15223.880597014924</v>
      </c>
      <c r="H49" s="2">
        <v>13.076923076923077</v>
      </c>
      <c r="I49" s="8">
        <f>G49/H49</f>
        <v>1164.1791044776119</v>
      </c>
      <c r="Q49" s="2" t="s">
        <v>286</v>
      </c>
      <c r="S49" s="59">
        <v>623</v>
      </c>
      <c r="T49" s="60">
        <v>11.2</v>
      </c>
      <c r="W49" s="2">
        <v>153.02383153459499</v>
      </c>
      <c r="X49" s="2">
        <v>19.646166069465</v>
      </c>
      <c r="AA49" s="17">
        <v>182000</v>
      </c>
      <c r="AB49" s="5">
        <v>29.21</v>
      </c>
      <c r="AE49" s="5">
        <v>86.344626285553204</v>
      </c>
      <c r="AF49" s="5">
        <v>237.77858645911499</v>
      </c>
      <c r="AG49" s="334"/>
      <c r="AH49" s="2" t="s">
        <v>287</v>
      </c>
      <c r="AL49" s="2">
        <v>2647</v>
      </c>
      <c r="AN49" s="2">
        <v>17.5</v>
      </c>
      <c r="AQ49" s="2">
        <v>98.284552561157</v>
      </c>
      <c r="AR49" s="2">
        <v>1.6736267260523601</v>
      </c>
      <c r="AX49" s="5">
        <v>3016.43527417423</v>
      </c>
      <c r="AZ49" s="5">
        <v>3.77801337299727</v>
      </c>
    </row>
    <row r="50" spans="3:52" ht="15.75" x14ac:dyDescent="0.25">
      <c r="C50" s="2">
        <v>142.033031166</v>
      </c>
      <c r="D50" s="2">
        <v>1.7493971014980401</v>
      </c>
      <c r="E50" s="338"/>
      <c r="F50" s="2" t="s">
        <v>195</v>
      </c>
      <c r="G50" s="8">
        <v>13826.865671641792</v>
      </c>
      <c r="H50" s="2">
        <v>20.315789473684212</v>
      </c>
      <c r="N50" s="322"/>
      <c r="O50" s="322"/>
      <c r="P50" s="322"/>
      <c r="Q50" s="2" t="s">
        <v>188</v>
      </c>
      <c r="S50" s="57"/>
      <c r="T50" s="58"/>
      <c r="W50" s="2">
        <v>98.818078965150505</v>
      </c>
      <c r="X50" s="2">
        <v>18.787660115196001</v>
      </c>
      <c r="AA50" s="17">
        <v>493000</v>
      </c>
      <c r="AB50" s="5">
        <v>21.28</v>
      </c>
      <c r="AE50" s="5">
        <v>50.236391417288303</v>
      </c>
      <c r="AF50" s="5">
        <v>574.81330286805405</v>
      </c>
      <c r="AG50" s="18" t="s">
        <v>288</v>
      </c>
      <c r="AH50" s="2" t="s">
        <v>289</v>
      </c>
      <c r="AL50" s="2">
        <v>22.5</v>
      </c>
      <c r="AN50" s="2">
        <v>3000</v>
      </c>
      <c r="AQ50" s="2">
        <v>53.988626553464997</v>
      </c>
      <c r="AR50" s="2">
        <v>1.97114966232055</v>
      </c>
      <c r="AW50" s="2" t="s">
        <v>290</v>
      </c>
      <c r="AX50" s="5">
        <v>18.5</v>
      </c>
      <c r="AZ50" s="5">
        <v>1.7</v>
      </c>
    </row>
    <row r="51" spans="3:52" ht="15.75" x14ac:dyDescent="0.25">
      <c r="C51" s="2">
        <v>63.723368100400002</v>
      </c>
      <c r="D51" s="2">
        <v>2.16168357422637</v>
      </c>
      <c r="E51" s="338"/>
      <c r="F51" s="8" t="s">
        <v>291</v>
      </c>
      <c r="G51" s="2">
        <v>4156</v>
      </c>
      <c r="H51" s="2">
        <v>50</v>
      </c>
      <c r="N51" s="322" t="s">
        <v>292</v>
      </c>
      <c r="O51" s="322"/>
      <c r="P51" s="322"/>
      <c r="Q51" s="8">
        <v>1.0000000000000001E-5</v>
      </c>
      <c r="R51" s="8">
        <v>1.9999999999999999E-7</v>
      </c>
      <c r="S51" s="65">
        <f>Q51*R51/0.000000000000000335</f>
        <v>5970.1492537313425</v>
      </c>
      <c r="T51" s="66">
        <v>300</v>
      </c>
      <c r="W51" s="2">
        <v>44.154322992396601</v>
      </c>
      <c r="X51" s="2">
        <v>22.009870616434</v>
      </c>
      <c r="AA51" s="17">
        <v>501000</v>
      </c>
      <c r="AB51" s="5">
        <v>20.079999999999998</v>
      </c>
      <c r="AE51" s="5">
        <v>36.086372903553702</v>
      </c>
      <c r="AF51" s="5">
        <v>1539.62747947555</v>
      </c>
      <c r="AG51" s="2" t="s">
        <v>293</v>
      </c>
      <c r="AH51" s="2" t="s">
        <v>294</v>
      </c>
      <c r="AL51" s="2">
        <v>405</v>
      </c>
      <c r="AN51" s="2">
        <v>171</v>
      </c>
      <c r="AQ51" s="2">
        <v>18.544883030034001</v>
      </c>
      <c r="AR51" s="2">
        <v>1.83074506325661</v>
      </c>
      <c r="AW51" s="2" t="s">
        <v>295</v>
      </c>
      <c r="AX51" s="5">
        <v>310</v>
      </c>
      <c r="AY51" s="2">
        <v>109</v>
      </c>
      <c r="AZ51" s="2">
        <f>AX51/AY51</f>
        <v>2.8440366972477062</v>
      </c>
    </row>
    <row r="52" spans="3:52" ht="15.75" x14ac:dyDescent="0.25">
      <c r="C52" s="2">
        <v>47.697132528499999</v>
      </c>
      <c r="D52" s="2">
        <v>2.16168357422637</v>
      </c>
      <c r="E52" s="338"/>
      <c r="F52" s="2" t="s">
        <v>197</v>
      </c>
      <c r="G52" s="8">
        <v>22686.567164179109</v>
      </c>
      <c r="H52" s="2">
        <v>5.2</v>
      </c>
      <c r="N52" s="322" t="s">
        <v>296</v>
      </c>
      <c r="O52" s="322"/>
      <c r="P52" s="322"/>
      <c r="Q52" s="8">
        <v>6.0000000000000002E-6</v>
      </c>
      <c r="R52" s="8">
        <v>2.3999999999999998E-7</v>
      </c>
      <c r="S52" s="65">
        <f>Q52*$R52/0.000000000000000335</f>
        <v>4298.5074626865671</v>
      </c>
      <c r="T52" s="66">
        <v>158</v>
      </c>
      <c r="W52" s="2">
        <v>34.913888075467</v>
      </c>
      <c r="X52" s="2">
        <v>23.552686538347999</v>
      </c>
      <c r="AA52" s="17">
        <v>536000</v>
      </c>
      <c r="AB52" s="5">
        <v>17.91</v>
      </c>
      <c r="AE52" s="5">
        <v>22.907530722722999</v>
      </c>
      <c r="AF52" s="5">
        <v>2985.1395639382599</v>
      </c>
      <c r="AG52" s="2" t="s">
        <v>297</v>
      </c>
      <c r="AH52" s="2" t="s">
        <v>298</v>
      </c>
      <c r="AL52" s="2">
        <v>1105</v>
      </c>
      <c r="AN52" s="2">
        <v>164.9</v>
      </c>
      <c r="AQ52" s="2">
        <v>19.403503446253001</v>
      </c>
      <c r="AR52" s="2">
        <v>1.98166130263291</v>
      </c>
      <c r="AW52" t="s">
        <v>299</v>
      </c>
      <c r="AX52">
        <v>3.8</v>
      </c>
      <c r="AY52">
        <v>1.4</v>
      </c>
      <c r="AZ52" s="2">
        <f>AX52/AY52</f>
        <v>2.7142857142857144</v>
      </c>
    </row>
    <row r="53" spans="3:52" ht="15.75" x14ac:dyDescent="0.25">
      <c r="C53" s="2">
        <v>32.652212470199999</v>
      </c>
      <c r="D53" s="2">
        <v>2.0658484957952798</v>
      </c>
      <c r="Q53" s="2" t="s">
        <v>300</v>
      </c>
      <c r="S53" s="59">
        <v>38</v>
      </c>
      <c r="T53" s="60">
        <v>85</v>
      </c>
      <c r="W53" s="2">
        <v>12.7457634370303</v>
      </c>
      <c r="X53" s="2">
        <v>26.085964604257999</v>
      </c>
      <c r="AA53" s="17">
        <v>440000</v>
      </c>
      <c r="AB53" s="5">
        <v>16.38</v>
      </c>
      <c r="AE53" s="5">
        <v>411.07639314195399</v>
      </c>
      <c r="AF53" s="5">
        <v>164.25434135111601</v>
      </c>
      <c r="AH53" t="s">
        <v>299</v>
      </c>
      <c r="AL53">
        <v>8</v>
      </c>
      <c r="AN53" s="2">
        <v>2.1</v>
      </c>
      <c r="AQ53" s="2">
        <v>24.784533866453</v>
      </c>
      <c r="AR53" s="2">
        <v>1.9913237144188001</v>
      </c>
      <c r="AW53" t="s">
        <v>301</v>
      </c>
      <c r="AX53">
        <v>6.51</v>
      </c>
      <c r="AY53">
        <v>1.32</v>
      </c>
      <c r="AZ53" s="2">
        <f>AX53/AY53</f>
        <v>4.9318181818181817</v>
      </c>
    </row>
    <row r="54" spans="3:52" ht="15.75" x14ac:dyDescent="0.25">
      <c r="C54" s="2">
        <v>26.1337629943</v>
      </c>
      <c r="D54" s="2">
        <v>2.16168357422637</v>
      </c>
      <c r="F54" s="339" t="s">
        <v>302</v>
      </c>
      <c r="G54" s="5">
        <v>3727.5937203149301</v>
      </c>
      <c r="H54" s="5">
        <v>16.9718712975213</v>
      </c>
      <c r="Q54" s="2" t="s">
        <v>303</v>
      </c>
      <c r="R54" s="8">
        <v>2.4000000000000001E-5</v>
      </c>
      <c r="S54" s="57"/>
      <c r="T54" s="58"/>
      <c r="W54" s="2">
        <v>6.7324588270828496</v>
      </c>
      <c r="X54" s="2">
        <v>27.611035152397999</v>
      </c>
      <c r="AB54" s="5"/>
      <c r="AE54" s="5">
        <v>498.50196981975199</v>
      </c>
      <c r="AF54" s="5">
        <v>154.82864306181801</v>
      </c>
      <c r="AH54" t="s">
        <v>301</v>
      </c>
      <c r="AQ54" s="2">
        <v>6423.3457808745998</v>
      </c>
      <c r="AR54" s="2">
        <v>1.2727068922392299</v>
      </c>
      <c r="AW54" t="s">
        <v>304</v>
      </c>
      <c r="AX54" s="2">
        <v>7.2610000000000001</v>
      </c>
      <c r="AY54"/>
      <c r="AZ54" s="5">
        <v>1.7909999999999999</v>
      </c>
    </row>
    <row r="55" spans="3:52" ht="15.75" x14ac:dyDescent="0.25">
      <c r="C55" s="2">
        <v>15.6752411303</v>
      </c>
      <c r="D55" s="2">
        <v>3.3006506692312998</v>
      </c>
      <c r="F55" s="340"/>
      <c r="G55" s="5">
        <v>4822.0289526972001</v>
      </c>
      <c r="H55" s="5">
        <v>32.118611090488898</v>
      </c>
      <c r="Q55" s="2" t="s">
        <v>187</v>
      </c>
      <c r="R55" s="2">
        <f>1/(0.000000000000000335)</f>
        <v>2985074626865671.5</v>
      </c>
      <c r="S55" s="57"/>
      <c r="T55" s="58"/>
      <c r="W55" s="2">
        <v>6.7324588270828496</v>
      </c>
      <c r="X55" s="2">
        <v>27.611035152397999</v>
      </c>
      <c r="Y55" s="322" t="s">
        <v>305</v>
      </c>
      <c r="Z55" s="322"/>
      <c r="AA55" s="52">
        <v>493</v>
      </c>
      <c r="AB55" s="52">
        <v>49.3</v>
      </c>
      <c r="AE55" s="5">
        <v>456.48435641748199</v>
      </c>
      <c r="AF55" s="5">
        <v>135.664282390582</v>
      </c>
      <c r="AQ55" s="2">
        <v>9176.1775726221003</v>
      </c>
      <c r="AR55" s="2">
        <v>1.3706637926063101</v>
      </c>
      <c r="AW55" t="s">
        <v>306</v>
      </c>
      <c r="AX55" s="2">
        <v>8.9290000000000003</v>
      </c>
      <c r="AY55"/>
      <c r="AZ55" s="5">
        <v>2.109</v>
      </c>
    </row>
    <row r="56" spans="3:52" ht="15.75" x14ac:dyDescent="0.25">
      <c r="C56" s="2">
        <v>6.2970746793399996</v>
      </c>
      <c r="D56" s="2">
        <v>5.4353780886863703</v>
      </c>
      <c r="F56" s="340"/>
      <c r="G56" s="5">
        <v>6061.8989934975698</v>
      </c>
      <c r="H56" s="5">
        <v>9.8456239320535293</v>
      </c>
      <c r="L56" s="322" t="s">
        <v>307</v>
      </c>
      <c r="M56" s="322"/>
      <c r="N56" s="322"/>
      <c r="O56" s="322"/>
      <c r="P56" s="322"/>
      <c r="R56" s="2" t="s">
        <v>308</v>
      </c>
      <c r="S56" s="57">
        <v>29</v>
      </c>
      <c r="T56" s="58">
        <v>31.74</v>
      </c>
      <c r="W56" s="2">
        <v>9.7292312188548902</v>
      </c>
      <c r="X56" s="2">
        <v>22.286549362128</v>
      </c>
      <c r="Y56" s="336" t="s">
        <v>309</v>
      </c>
      <c r="Z56" s="336"/>
      <c r="AH56" s="7" t="s">
        <v>222</v>
      </c>
      <c r="AI56" s="8"/>
      <c r="AJ56" s="8"/>
      <c r="AL56" s="6">
        <v>11703.36275875028</v>
      </c>
      <c r="AM56" s="6"/>
      <c r="AN56" s="6">
        <v>4.3367874909459987</v>
      </c>
      <c r="AQ56" s="2">
        <v>13695.385155496</v>
      </c>
      <c r="AR56" s="2">
        <v>1.3704670755981501</v>
      </c>
      <c r="AW56" t="s">
        <v>310</v>
      </c>
      <c r="AX56" s="2">
        <v>11.314</v>
      </c>
      <c r="AY56"/>
      <c r="AZ56" s="5">
        <v>2.3490000000000002</v>
      </c>
    </row>
    <row r="57" spans="3:52" ht="15.75" x14ac:dyDescent="0.25">
      <c r="C57" s="2">
        <v>8.4210998109100004</v>
      </c>
      <c r="D57" s="2">
        <v>7.3539519473171104</v>
      </c>
      <c r="F57" s="340"/>
      <c r="G57" s="5">
        <v>5329.7651717852204</v>
      </c>
      <c r="H57" s="5">
        <v>13.439353527569301</v>
      </c>
      <c r="R57" s="2" t="s">
        <v>311</v>
      </c>
      <c r="S57" s="57">
        <v>478</v>
      </c>
      <c r="T57" s="58">
        <v>22.34</v>
      </c>
      <c r="W57" s="2">
        <v>26.661792957239602</v>
      </c>
      <c r="X57" s="2">
        <v>21.287571291201999</v>
      </c>
      <c r="Y57" s="4" t="s">
        <v>312</v>
      </c>
      <c r="Z57" s="4"/>
      <c r="AA57" s="4"/>
      <c r="AB57" s="4"/>
      <c r="AH57" s="2" t="s">
        <v>313</v>
      </c>
      <c r="AI57" s="8"/>
      <c r="AJ57" s="8"/>
      <c r="AL57" s="6">
        <v>105.8</v>
      </c>
      <c r="AM57" s="6"/>
      <c r="AN57" s="6">
        <v>25.2</v>
      </c>
      <c r="AQ57" s="2">
        <v>8786.9241657446</v>
      </c>
      <c r="AR57" s="2">
        <v>1.54365623397684</v>
      </c>
      <c r="AW57" t="s">
        <v>314</v>
      </c>
      <c r="AX57" s="2">
        <v>1752</v>
      </c>
      <c r="AY57"/>
      <c r="AZ57" s="2">
        <v>4.8</v>
      </c>
    </row>
    <row r="58" spans="3:52" ht="15.75" x14ac:dyDescent="0.25">
      <c r="C58" s="2">
        <v>10.0658788165</v>
      </c>
      <c r="D58" s="2">
        <v>7.6951030835616399</v>
      </c>
      <c r="F58" s="340"/>
      <c r="G58" s="5">
        <v>4120.09122715597</v>
      </c>
      <c r="H58" s="5">
        <v>2.0455533500501901</v>
      </c>
      <c r="Q58" s="2" t="s">
        <v>315</v>
      </c>
      <c r="R58" s="2" t="s">
        <v>316</v>
      </c>
      <c r="S58" s="57">
        <v>27</v>
      </c>
      <c r="T58" s="58">
        <v>75</v>
      </c>
      <c r="W58" s="2">
        <v>37.2957827464706</v>
      </c>
      <c r="X58" s="2">
        <v>19.891496598408001</v>
      </c>
      <c r="Y58" s="322" t="s">
        <v>317</v>
      </c>
      <c r="Z58" s="322"/>
      <c r="AA58" s="5">
        <v>108</v>
      </c>
      <c r="AB58" s="5">
        <v>48.5</v>
      </c>
      <c r="AI58" s="8"/>
      <c r="AJ58" s="8"/>
      <c r="AL58" s="6">
        <v>106.7</v>
      </c>
      <c r="AM58" s="6"/>
      <c r="AN58" s="6">
        <v>25.4</v>
      </c>
      <c r="AQ58" s="2">
        <v>4031.6868815506</v>
      </c>
      <c r="AR58" s="2">
        <v>1.47678415795003</v>
      </c>
      <c r="AW58"/>
      <c r="AX58"/>
      <c r="AY58"/>
    </row>
    <row r="59" spans="3:52" ht="15.75" x14ac:dyDescent="0.25">
      <c r="C59" s="2">
        <v>11.2472982225</v>
      </c>
      <c r="D59" s="2">
        <v>6.7163524644929797</v>
      </c>
      <c r="F59" s="340"/>
      <c r="G59" s="5">
        <v>4553.9168143714396</v>
      </c>
      <c r="H59" s="5">
        <v>2.3166736812810802</v>
      </c>
      <c r="S59" s="67">
        <v>1263</v>
      </c>
      <c r="T59" s="68">
        <v>33</v>
      </c>
      <c r="W59" s="2">
        <v>78.035156086575398</v>
      </c>
      <c r="X59" s="2">
        <v>16.790224921616002</v>
      </c>
      <c r="Y59" s="322" t="s">
        <v>318</v>
      </c>
      <c r="Z59" s="322"/>
      <c r="AA59" s="5">
        <v>76.2</v>
      </c>
      <c r="AB59" s="5">
        <v>105</v>
      </c>
      <c r="AI59" s="8"/>
      <c r="AJ59" s="8"/>
      <c r="AL59" s="6">
        <v>144.30000000000001</v>
      </c>
      <c r="AM59" s="6"/>
      <c r="AN59" s="6">
        <v>24.9</v>
      </c>
      <c r="AQ59" s="2">
        <v>3301.0738734442002</v>
      </c>
      <c r="AR59" s="2">
        <v>1.52142788943467</v>
      </c>
      <c r="AW59"/>
      <c r="AX59"/>
      <c r="AY59"/>
    </row>
    <row r="60" spans="3:52" ht="15.75" x14ac:dyDescent="0.25">
      <c r="C60" s="2">
        <v>13.450637025100001</v>
      </c>
      <c r="D60" s="2">
        <v>8.1747155115252799</v>
      </c>
      <c r="F60" s="340"/>
      <c r="G60" s="5">
        <v>2164.72995430624</v>
      </c>
      <c r="H60" s="5">
        <v>3.2118611090488902</v>
      </c>
      <c r="P60" s="321" t="s">
        <v>319</v>
      </c>
      <c r="R60" s="2" t="s">
        <v>263</v>
      </c>
      <c r="S60" s="2" t="s">
        <v>187</v>
      </c>
      <c r="U60" s="2" t="s">
        <v>188</v>
      </c>
      <c r="V60" s="2" t="s">
        <v>320</v>
      </c>
      <c r="W60" s="2">
        <v>86.251056982899996</v>
      </c>
      <c r="X60" s="2">
        <v>15.170898501942</v>
      </c>
      <c r="Y60" s="322" t="s">
        <v>321</v>
      </c>
      <c r="Z60" s="322"/>
      <c r="AA60" s="5">
        <v>119</v>
      </c>
      <c r="AB60" s="5">
        <v>104</v>
      </c>
      <c r="AI60" s="8"/>
      <c r="AJ60" s="8"/>
      <c r="AL60" s="6">
        <v>159.69999999999999</v>
      </c>
      <c r="AM60" s="6"/>
      <c r="AN60" s="6">
        <v>24.2</v>
      </c>
      <c r="AQ60" s="2">
        <v>1810.4501930418</v>
      </c>
      <c r="AR60" s="2">
        <v>1.5217554801017501</v>
      </c>
      <c r="AX60" s="5"/>
      <c r="AZ60" s="5"/>
    </row>
    <row r="61" spans="3:52" ht="15.75" x14ac:dyDescent="0.25">
      <c r="C61" s="2">
        <v>21.962836618000001</v>
      </c>
      <c r="D61" s="2">
        <v>8.4256177151709402</v>
      </c>
      <c r="F61" s="340"/>
      <c r="G61" s="5">
        <v>2392.6655003446499</v>
      </c>
      <c r="H61" s="5">
        <v>3.9934785066340601</v>
      </c>
      <c r="P61" s="321"/>
      <c r="Q61" s="2" t="s">
        <v>322</v>
      </c>
      <c r="R61" s="2">
        <v>7.5</v>
      </c>
      <c r="S61" s="2">
        <f>R61*1000000*V$61</f>
        <v>18.75</v>
      </c>
      <c r="T61" s="2">
        <v>114</v>
      </c>
      <c r="U61" s="2">
        <v>2.5</v>
      </c>
      <c r="V61" s="2">
        <f>0.0000025</f>
        <v>2.5000000000000002E-6</v>
      </c>
      <c r="W61" s="2">
        <v>80.576906305220106</v>
      </c>
      <c r="X61" s="2">
        <v>13.556127146632999</v>
      </c>
      <c r="Y61" s="322" t="s">
        <v>323</v>
      </c>
      <c r="Z61" s="322"/>
      <c r="AA61" s="51">
        <v>151</v>
      </c>
      <c r="AB61" s="51">
        <v>47</v>
      </c>
      <c r="AI61" s="8"/>
      <c r="AJ61" s="8"/>
      <c r="AL61" s="6">
        <v>276.39999999999998</v>
      </c>
      <c r="AM61" s="6"/>
      <c r="AN61" s="6">
        <v>23.2</v>
      </c>
      <c r="AQ61" s="2">
        <v>1810.7966976476</v>
      </c>
      <c r="AR61" s="2">
        <v>1.55219755549593</v>
      </c>
      <c r="AX61" s="5"/>
      <c r="AZ61" s="5"/>
    </row>
    <row r="62" spans="3:52" ht="15.75" x14ac:dyDescent="0.25">
      <c r="C62" s="2">
        <v>22.923500388899999</v>
      </c>
      <c r="D62" s="2">
        <v>4.8896514164126401</v>
      </c>
      <c r="E62" s="2" t="s">
        <v>202</v>
      </c>
      <c r="F62" s="2" t="s">
        <v>203</v>
      </c>
      <c r="G62" s="8">
        <v>3761.1940298507457</v>
      </c>
      <c r="H62" s="2">
        <v>3.6</v>
      </c>
      <c r="I62" s="2" t="s">
        <v>324</v>
      </c>
      <c r="P62" s="321"/>
      <c r="Q62" s="2" t="s">
        <v>57</v>
      </c>
      <c r="R62" s="2">
        <v>7.7</v>
      </c>
      <c r="S62" s="2">
        <f>R62*1000000*V$61</f>
        <v>19.25</v>
      </c>
      <c r="T62" s="2">
        <v>65</v>
      </c>
      <c r="W62" s="2">
        <v>77.906993092920004</v>
      </c>
      <c r="X62" s="2">
        <v>13.404714998925</v>
      </c>
      <c r="Y62" s="322" t="s">
        <v>325</v>
      </c>
      <c r="Z62" s="322"/>
      <c r="AA62" s="51">
        <v>262</v>
      </c>
      <c r="AB62" s="51">
        <v>58.5</v>
      </c>
      <c r="AI62" s="8"/>
      <c r="AJ62" s="8"/>
      <c r="AL62" s="6">
        <v>462</v>
      </c>
      <c r="AM62" s="6"/>
      <c r="AN62" s="6">
        <v>24.4</v>
      </c>
      <c r="AQ62" s="2">
        <v>1936.6097022213</v>
      </c>
      <c r="AR62" s="2">
        <v>1.62289857079934</v>
      </c>
      <c r="AU62" s="2" t="s">
        <v>228</v>
      </c>
      <c r="AV62" s="322" t="s">
        <v>186</v>
      </c>
      <c r="AW62" s="322"/>
      <c r="AX62" s="322" t="s">
        <v>187</v>
      </c>
      <c r="AY62" s="322"/>
    </row>
    <row r="63" spans="3:52" ht="15.75" x14ac:dyDescent="0.25">
      <c r="C63" s="2">
        <v>30.6004205146</v>
      </c>
      <c r="D63" s="2">
        <v>3.7816429791075499</v>
      </c>
      <c r="E63" s="2" t="s">
        <v>204</v>
      </c>
      <c r="F63" s="2" t="s">
        <v>205</v>
      </c>
      <c r="G63" s="8">
        <v>179104.4776119403</v>
      </c>
      <c r="H63" s="2">
        <v>6</v>
      </c>
      <c r="I63" s="2" t="s">
        <v>239</v>
      </c>
      <c r="P63" s="321"/>
      <c r="Q63" s="2" t="s">
        <v>326</v>
      </c>
      <c r="R63" s="2">
        <v>7.6</v>
      </c>
      <c r="S63" s="2">
        <f>R63*1000000*V$61</f>
        <v>19</v>
      </c>
      <c r="T63" s="2">
        <v>60</v>
      </c>
      <c r="W63" s="2">
        <v>16.0754447899577</v>
      </c>
      <c r="X63" s="2">
        <v>16.811857683418999</v>
      </c>
      <c r="Y63" s="322" t="s">
        <v>327</v>
      </c>
      <c r="Z63" s="322"/>
      <c r="AA63" s="5">
        <v>119</v>
      </c>
      <c r="AB63" s="5">
        <v>69</v>
      </c>
      <c r="AL63" s="6">
        <v>620.9</v>
      </c>
      <c r="AM63" s="6"/>
      <c r="AN63" s="6">
        <v>16.399999999999999</v>
      </c>
      <c r="AQ63" s="2">
        <v>1812.2700822359</v>
      </c>
      <c r="AR63" s="2">
        <v>1.68851921944783</v>
      </c>
      <c r="AT63" s="325" t="s">
        <v>328</v>
      </c>
      <c r="AU63" s="8">
        <f>150*0.000000001</f>
        <v>1.5000000000000002E-7</v>
      </c>
      <c r="AV63" s="2">
        <f>AW63*0.00000001</f>
        <v>1.4151921255301901E-7</v>
      </c>
      <c r="AW63" s="5">
        <v>14.1519212553019</v>
      </c>
      <c r="AX63" s="9">
        <f>AV63*$AU63/0.000000000000000335</f>
        <v>63.366811590904042</v>
      </c>
      <c r="AZ63" s="5">
        <v>6.4851611724956602</v>
      </c>
    </row>
    <row r="64" spans="3:52" ht="15.75" x14ac:dyDescent="0.25">
      <c r="C64" s="2">
        <v>51.0792500035</v>
      </c>
      <c r="D64" s="2">
        <v>3.6139893706783699</v>
      </c>
      <c r="E64" s="2" t="s">
        <v>206</v>
      </c>
      <c r="G64" s="8">
        <v>358.20895522388054</v>
      </c>
      <c r="H64" s="2">
        <v>5.9</v>
      </c>
      <c r="I64" s="2" t="s">
        <v>329</v>
      </c>
      <c r="P64" s="321"/>
      <c r="Q64" s="2" t="s">
        <v>330</v>
      </c>
      <c r="R64" s="2">
        <v>11.5</v>
      </c>
      <c r="S64" s="2">
        <f>R64*1000000*V$61</f>
        <v>28.750000000000004</v>
      </c>
      <c r="T64" s="2">
        <v>56</v>
      </c>
      <c r="W64" s="2">
        <v>11.112049571243499</v>
      </c>
      <c r="X64" s="2">
        <v>17.992282365948999</v>
      </c>
      <c r="Y64" s="322" t="s">
        <v>331</v>
      </c>
      <c r="Z64" s="322"/>
      <c r="AA64" s="51">
        <v>300</v>
      </c>
      <c r="AB64" s="51">
        <v>40</v>
      </c>
      <c r="AQ64" s="2">
        <v>3160.5886649166</v>
      </c>
      <c r="AR64" s="2">
        <v>1.68818265180455</v>
      </c>
      <c r="AT64" s="322"/>
      <c r="AU64" s="8">
        <f>150*0.000000001</f>
        <v>1.5000000000000002E-7</v>
      </c>
      <c r="AV64" s="2">
        <f>AW64*0.00000001</f>
        <v>2.4857107843465501E-7</v>
      </c>
      <c r="AW64" s="5">
        <v>24.857107843465499</v>
      </c>
      <c r="AX64" s="9">
        <f>AV64*$AU64/0.000000000000000335</f>
        <v>111.30048288118881</v>
      </c>
      <c r="AZ64" s="5">
        <v>5.6501689343438901</v>
      </c>
    </row>
    <row r="65" spans="3:52" ht="15.75" x14ac:dyDescent="0.25">
      <c r="C65" s="2">
        <v>74.632853847899995</v>
      </c>
      <c r="D65" s="2">
        <v>4.0785264419534997</v>
      </c>
      <c r="E65" s="2" t="s">
        <v>245</v>
      </c>
      <c r="F65" s="2" t="s">
        <v>246</v>
      </c>
      <c r="G65" s="2">
        <v>6.7</v>
      </c>
      <c r="H65" s="2">
        <v>310</v>
      </c>
      <c r="I65" s="2" t="s">
        <v>239</v>
      </c>
      <c r="P65" s="321"/>
      <c r="Q65" s="2" t="s">
        <v>332</v>
      </c>
      <c r="R65" s="2">
        <v>7</v>
      </c>
      <c r="S65" s="2">
        <f>R65*1000000*V$61</f>
        <v>17.5</v>
      </c>
      <c r="T65" s="2">
        <v>50</v>
      </c>
      <c r="W65" s="2">
        <v>6.7136723559965104</v>
      </c>
      <c r="X65" s="2">
        <v>18.828880937091</v>
      </c>
      <c r="Y65" s="322" t="s">
        <v>333</v>
      </c>
      <c r="Z65" s="322"/>
      <c r="AA65" s="51">
        <v>140</v>
      </c>
      <c r="AB65" s="51">
        <v>62</v>
      </c>
      <c r="AH65" s="2" t="s">
        <v>334</v>
      </c>
      <c r="AQ65" s="2">
        <v>5043.9377336063999</v>
      </c>
      <c r="AR65" s="2">
        <v>1.7302121631752301</v>
      </c>
      <c r="AT65" s="322"/>
      <c r="AU65" s="8">
        <f>150*0.000000001</f>
        <v>1.5000000000000002E-7</v>
      </c>
      <c r="AV65" s="2">
        <f>AW65*0.00000001</f>
        <v>4.8673893787412099E-7</v>
      </c>
      <c r="AW65" s="5">
        <v>48.673893787412098</v>
      </c>
      <c r="AX65" s="9">
        <f>AV65*$AU65/0.000000000000000335</f>
        <v>217.94280800333775</v>
      </c>
      <c r="AZ65" s="5">
        <v>5.8567254132042699</v>
      </c>
    </row>
    <row r="66" spans="3:52" ht="15.75" x14ac:dyDescent="0.25">
      <c r="C66" s="2">
        <v>74.651051361100002</v>
      </c>
      <c r="D66" s="2">
        <v>4.39871717917684</v>
      </c>
      <c r="E66" s="2" t="s">
        <v>250</v>
      </c>
      <c r="F66" s="2" t="s">
        <v>251</v>
      </c>
      <c r="G66" s="2">
        <v>28.11</v>
      </c>
      <c r="H66" s="2">
        <v>97</v>
      </c>
      <c r="I66" s="2" t="s">
        <v>335</v>
      </c>
      <c r="P66" s="2" t="s">
        <v>336</v>
      </c>
      <c r="Q66" s="2" t="s">
        <v>337</v>
      </c>
      <c r="S66" s="8">
        <v>2030</v>
      </c>
      <c r="T66" s="2">
        <v>30</v>
      </c>
      <c r="W66" s="2">
        <v>2.62522881436671</v>
      </c>
      <c r="X66" s="2">
        <v>25.537959782047</v>
      </c>
      <c r="Y66" s="322" t="s">
        <v>338</v>
      </c>
      <c r="Z66" s="322"/>
      <c r="AA66" s="5">
        <v>7.5</v>
      </c>
      <c r="AB66" s="5">
        <v>72</v>
      </c>
      <c r="AI66" s="5">
        <v>10548.540148296201</v>
      </c>
      <c r="AJ66" s="5">
        <v>0.12955001618460299</v>
      </c>
      <c r="AQ66" s="2">
        <v>2895.6369587251002</v>
      </c>
      <c r="AR66" s="2">
        <v>1.95861551628568</v>
      </c>
      <c r="AT66" s="2" t="s">
        <v>339</v>
      </c>
      <c r="AU66" s="2" t="s">
        <v>262</v>
      </c>
    </row>
    <row r="67" spans="3:52" ht="15.75" x14ac:dyDescent="0.25">
      <c r="C67" s="2">
        <v>87.278026963499997</v>
      </c>
      <c r="D67" s="2">
        <v>4.8162979737167104</v>
      </c>
      <c r="E67" s="16" t="s">
        <v>254</v>
      </c>
      <c r="F67" s="2" t="s">
        <v>255</v>
      </c>
      <c r="G67" s="2">
        <v>62.6</v>
      </c>
      <c r="H67" s="2">
        <v>160.5</v>
      </c>
      <c r="I67" s="2" t="s">
        <v>239</v>
      </c>
      <c r="P67" s="2" t="s">
        <v>340</v>
      </c>
      <c r="Q67" s="8">
        <v>1.4E-5</v>
      </c>
      <c r="R67" s="8">
        <v>2.5499999999999999E-7</v>
      </c>
      <c r="S67" s="9">
        <f>Q67*$R67/0.000000000000000335</f>
        <v>10656.716417910447</v>
      </c>
      <c r="T67" s="49">
        <v>328</v>
      </c>
      <c r="W67" s="2">
        <v>1.21281723482659</v>
      </c>
      <c r="X67" s="2">
        <v>28.923394181913999</v>
      </c>
      <c r="Y67" s="2" t="s">
        <v>341</v>
      </c>
      <c r="AA67" s="9">
        <v>1250</v>
      </c>
      <c r="AB67" s="49">
        <v>82</v>
      </c>
      <c r="AI67" s="5">
        <v>10416.824185842701</v>
      </c>
      <c r="AJ67" s="5">
        <v>8.6130445980444698E-2</v>
      </c>
      <c r="AQ67" s="2">
        <v>1216.5244011609</v>
      </c>
      <c r="AR67" s="2">
        <v>2.0485143936936798</v>
      </c>
      <c r="AT67" s="2">
        <v>50</v>
      </c>
      <c r="AU67" s="8">
        <f>AT67*0.0000001</f>
        <v>4.9999999999999996E-6</v>
      </c>
      <c r="AV67" s="2">
        <v>3500</v>
      </c>
      <c r="AX67" s="6">
        <f>AV67*10000*AU67</f>
        <v>174.99999999999997</v>
      </c>
      <c r="AZ67" s="2">
        <v>1.8</v>
      </c>
    </row>
    <row r="68" spans="3:52" ht="15.75" x14ac:dyDescent="0.25">
      <c r="C68" s="2">
        <v>109.08469390400001</v>
      </c>
      <c r="D68" s="2">
        <v>5.1164832135876699</v>
      </c>
      <c r="E68" s="16" t="s">
        <v>258</v>
      </c>
      <c r="F68" s="2" t="s">
        <v>259</v>
      </c>
      <c r="G68" s="2">
        <v>42.5</v>
      </c>
      <c r="H68" s="2">
        <v>18.5</v>
      </c>
      <c r="R68" s="335" t="s">
        <v>342</v>
      </c>
      <c r="S68" s="5">
        <v>10249.3035693154</v>
      </c>
      <c r="T68" s="5">
        <v>25.527943734735398</v>
      </c>
      <c r="W68" s="2">
        <v>1.21301660504046</v>
      </c>
      <c r="X68" s="2">
        <v>29.582110114031</v>
      </c>
      <c r="Y68" s="323" t="s">
        <v>343</v>
      </c>
      <c r="Z68" s="327"/>
      <c r="AA68" s="4"/>
      <c r="AB68" s="4"/>
      <c r="AI68" s="5">
        <v>12897.477380918799</v>
      </c>
      <c r="AJ68" s="5">
        <v>7.1607456836387501E-2</v>
      </c>
      <c r="AQ68" s="2">
        <v>666.90682207571001</v>
      </c>
      <c r="AR68" s="2">
        <v>1.95964655991298</v>
      </c>
      <c r="AT68" s="2">
        <v>100</v>
      </c>
      <c r="AU68" s="8">
        <f>AT68*0.0000001</f>
        <v>9.9999999999999991E-6</v>
      </c>
      <c r="AV68" s="2">
        <v>3500</v>
      </c>
      <c r="AX68" s="6">
        <f>AV68*10000*AU68</f>
        <v>349.99999999999994</v>
      </c>
    </row>
    <row r="69" spans="3:52" ht="15.75" x14ac:dyDescent="0.25">
      <c r="C69" s="2">
        <v>127.48004992600001</v>
      </c>
      <c r="D69" s="2">
        <v>4.8896514164126401</v>
      </c>
      <c r="E69" s="16" t="s">
        <v>344</v>
      </c>
      <c r="F69" s="2" t="s">
        <v>345</v>
      </c>
      <c r="G69" s="2">
        <v>25</v>
      </c>
      <c r="H69" s="2">
        <v>10</v>
      </c>
      <c r="R69" s="335"/>
      <c r="S69" s="5">
        <v>12805.8843659086</v>
      </c>
      <c r="T69" s="5">
        <v>20.0755121874469</v>
      </c>
      <c r="W69" s="2">
        <v>2.45979137765167</v>
      </c>
      <c r="X69" s="2">
        <v>34.225405476208998</v>
      </c>
      <c r="Y69" s="322" t="s">
        <v>346</v>
      </c>
      <c r="Z69" s="322"/>
      <c r="AA69" s="5">
        <v>2924.44</v>
      </c>
      <c r="AB69" s="5">
        <v>8.2200000000000006</v>
      </c>
      <c r="AI69" s="5">
        <v>13392.937824287899</v>
      </c>
      <c r="AJ69" s="5">
        <v>0.105517720205124</v>
      </c>
      <c r="AQ69" s="2">
        <v>814.47157890995004</v>
      </c>
      <c r="AR69" s="2">
        <v>1.89274832726479</v>
      </c>
      <c r="AT69" s="2">
        <v>500</v>
      </c>
      <c r="AU69" s="8">
        <f>AT69*0.0000001</f>
        <v>4.9999999999999996E-5</v>
      </c>
      <c r="AV69" s="2">
        <v>3500</v>
      </c>
      <c r="AX69" s="6">
        <f>AV69*10000*AU69</f>
        <v>1749.9999999999998</v>
      </c>
    </row>
    <row r="70" spans="3:52" ht="15.75" x14ac:dyDescent="0.25">
      <c r="C70" s="2">
        <v>136.23349526199999</v>
      </c>
      <c r="D70" s="2">
        <v>4.2677300075796403</v>
      </c>
      <c r="E70" s="16" t="s">
        <v>347</v>
      </c>
      <c r="F70" s="2" t="s">
        <v>348</v>
      </c>
      <c r="G70" s="2">
        <v>187</v>
      </c>
      <c r="H70" s="2">
        <v>62</v>
      </c>
      <c r="R70" s="335"/>
      <c r="S70" s="5">
        <v>16869.055868403699</v>
      </c>
      <c r="T70" s="5">
        <v>18.714197183335401</v>
      </c>
      <c r="W70" s="2">
        <v>4.0736353761704898</v>
      </c>
      <c r="X70" s="2">
        <v>35.386692827551002</v>
      </c>
      <c r="Y70" s="322" t="s">
        <v>349</v>
      </c>
      <c r="Z70" s="322"/>
      <c r="AA70" s="5">
        <v>13.8</v>
      </c>
      <c r="AB70" s="5">
        <v>34.5</v>
      </c>
      <c r="AI70" s="5">
        <v>11374.5576367428</v>
      </c>
      <c r="AJ70" s="5">
        <v>2.68947941406864E-2</v>
      </c>
      <c r="AQ70" s="2">
        <v>891.12515794248998</v>
      </c>
      <c r="AR70" s="2">
        <v>2.0897273308179201</v>
      </c>
      <c r="AT70" s="2">
        <v>1000</v>
      </c>
      <c r="AU70" s="8">
        <f>AT70*0.0000001</f>
        <v>9.9999999999999991E-5</v>
      </c>
      <c r="AV70" s="2">
        <v>3500</v>
      </c>
      <c r="AX70" s="6">
        <f>AV70*10000*AU70</f>
        <v>3499.9999999999995</v>
      </c>
    </row>
    <row r="71" spans="3:52" ht="15.75" x14ac:dyDescent="0.25">
      <c r="C71" s="2">
        <v>121.869997557</v>
      </c>
      <c r="D71" s="2">
        <v>4.2677300075796403</v>
      </c>
      <c r="E71" s="16" t="s">
        <v>350</v>
      </c>
      <c r="F71" s="2" t="s">
        <v>351</v>
      </c>
      <c r="G71" s="8">
        <v>2000</v>
      </c>
      <c r="H71" s="2">
        <v>8.5</v>
      </c>
      <c r="R71" s="335"/>
      <c r="S71" s="5">
        <v>16104.407815861099</v>
      </c>
      <c r="T71" s="5">
        <v>16.5209962250781</v>
      </c>
      <c r="W71" s="2">
        <v>9.7628728318254794</v>
      </c>
      <c r="X71" s="2">
        <v>35.761899880179001</v>
      </c>
      <c r="Y71" s="322" t="s">
        <v>352</v>
      </c>
      <c r="Z71" s="322"/>
      <c r="AA71" s="5">
        <v>16.63</v>
      </c>
      <c r="AB71" s="5">
        <v>18.899999999999999</v>
      </c>
      <c r="AI71" s="5">
        <v>13060.560064867601</v>
      </c>
      <c r="AJ71" s="5">
        <v>3.5769726642581302E-2</v>
      </c>
      <c r="AQ71" s="2">
        <v>891.12515794248998</v>
      </c>
      <c r="AR71" s="2">
        <v>2.0897273308179201</v>
      </c>
      <c r="AU71" s="5"/>
      <c r="AV71" s="5"/>
      <c r="AX71" s="6"/>
      <c r="AZ71" s="5"/>
    </row>
    <row r="72" spans="3:52" ht="15.75" x14ac:dyDescent="0.25">
      <c r="C72" s="2">
        <v>111.43943286</v>
      </c>
      <c r="D72" s="2">
        <v>3.8392383631718698</v>
      </c>
      <c r="E72" s="16" t="s">
        <v>353</v>
      </c>
      <c r="F72" s="2" t="s">
        <v>354</v>
      </c>
      <c r="G72" s="2">
        <v>4200</v>
      </c>
      <c r="H72" s="2">
        <v>17</v>
      </c>
      <c r="R72" s="335"/>
      <c r="S72" s="5">
        <v>23321.389595505501</v>
      </c>
      <c r="T72" s="5">
        <v>13.2764638396982</v>
      </c>
      <c r="W72" s="2">
        <v>14.124795002253601</v>
      </c>
      <c r="X72" s="2">
        <v>33.794029294128997</v>
      </c>
      <c r="Y72" s="322" t="s">
        <v>355</v>
      </c>
      <c r="Z72" s="322"/>
      <c r="AA72" s="5">
        <v>804.53</v>
      </c>
      <c r="AB72" s="5">
        <v>22</v>
      </c>
      <c r="AI72" s="5">
        <v>15378.116185733101</v>
      </c>
      <c r="AJ72" s="5">
        <v>4.7567972426648897E-2</v>
      </c>
      <c r="AQ72" s="2">
        <v>571.08750591357</v>
      </c>
      <c r="AR72" s="2">
        <v>2.0900606220437399</v>
      </c>
      <c r="AU72" s="5"/>
      <c r="AV72" s="5"/>
      <c r="AX72" s="6"/>
      <c r="AZ72" s="5"/>
    </row>
    <row r="73" spans="3:52" ht="15.75" x14ac:dyDescent="0.25">
      <c r="C73" s="2">
        <v>78.018964795900004</v>
      </c>
      <c r="D73" s="2">
        <v>3.8392383631718698</v>
      </c>
      <c r="F73" s="2" t="s">
        <v>356</v>
      </c>
      <c r="G73" s="2">
        <v>130080</v>
      </c>
      <c r="H73" s="2">
        <v>27.3</v>
      </c>
      <c r="R73" s="335"/>
      <c r="S73" s="5">
        <v>22685.3600970267</v>
      </c>
      <c r="T73" s="5">
        <v>15.657687485568401</v>
      </c>
      <c r="W73" s="2">
        <v>15.0983402700356</v>
      </c>
      <c r="X73" s="2">
        <v>31.231047842439001</v>
      </c>
      <c r="Y73" s="322" t="s">
        <v>300</v>
      </c>
      <c r="Z73" s="322"/>
      <c r="AA73" s="8">
        <v>38</v>
      </c>
      <c r="AB73" s="5">
        <v>81</v>
      </c>
      <c r="AI73" s="5">
        <v>16791.9958884281</v>
      </c>
      <c r="AJ73" s="5">
        <v>5.8317352524547103E-2</v>
      </c>
      <c r="AQ73" s="2">
        <v>313.20882990305</v>
      </c>
      <c r="AR73" s="2">
        <v>2.0905106495200201</v>
      </c>
      <c r="AU73" s="5"/>
      <c r="AV73" s="5"/>
      <c r="AX73" s="6"/>
      <c r="AZ73" s="5"/>
    </row>
    <row r="74" spans="3:52" ht="15.75" x14ac:dyDescent="0.25">
      <c r="C74" s="2">
        <v>63.906952014300003</v>
      </c>
      <c r="D74" s="2">
        <v>5.2735207167760398</v>
      </c>
      <c r="F74" s="2" t="s">
        <v>357</v>
      </c>
      <c r="G74" s="8">
        <v>174000</v>
      </c>
      <c r="H74" s="2">
        <v>70.5</v>
      </c>
      <c r="R74" s="335"/>
      <c r="S74" s="5">
        <v>32827.115164395698</v>
      </c>
      <c r="T74" s="5">
        <v>14.6689012955758</v>
      </c>
      <c r="W74" s="2">
        <v>15.610635488686199</v>
      </c>
      <c r="X74" s="2">
        <v>30.192899301465999</v>
      </c>
      <c r="Y74" s="323" t="s">
        <v>209</v>
      </c>
      <c r="Z74" s="322"/>
      <c r="AA74" s="19"/>
      <c r="AB74" s="5"/>
      <c r="AI74" s="5">
        <v>18802.498059285401</v>
      </c>
      <c r="AJ74" s="5">
        <v>5.2632482912410399E-2</v>
      </c>
      <c r="AQ74" s="2">
        <v>418.47159625585999</v>
      </c>
      <c r="AR74" s="2">
        <v>2.2073093208202401</v>
      </c>
      <c r="AU74" s="8">
        <v>1.4E-5</v>
      </c>
      <c r="AV74" s="8">
        <v>2.0599999999999999E-7</v>
      </c>
      <c r="AW74" s="5">
        <v>14.1519212553019</v>
      </c>
      <c r="AX74" s="9">
        <f>AV74*$AU74/0.000000000000000335</f>
        <v>8608.9552238805954</v>
      </c>
      <c r="AZ74" s="5">
        <v>6.4851611724956602</v>
      </c>
    </row>
    <row r="75" spans="3:52" ht="18.75" x14ac:dyDescent="0.35">
      <c r="C75" s="2">
        <v>74.698385663500005</v>
      </c>
      <c r="D75" s="2">
        <v>5.3538377780988204</v>
      </c>
      <c r="F75" s="314" t="s">
        <v>358</v>
      </c>
      <c r="G75" s="8">
        <v>60000</v>
      </c>
      <c r="H75" s="2">
        <v>7.77</v>
      </c>
      <c r="R75" s="20" t="s">
        <v>359</v>
      </c>
      <c r="S75" s="5">
        <v>118</v>
      </c>
      <c r="T75" s="5">
        <v>21</v>
      </c>
      <c r="W75" s="2">
        <v>6.3107835347503096</v>
      </c>
      <c r="X75" s="2">
        <v>39.146669970863996</v>
      </c>
      <c r="Y75" s="322" t="s">
        <v>208</v>
      </c>
      <c r="Z75" s="322"/>
      <c r="AA75" s="5">
        <v>98.5</v>
      </c>
      <c r="AB75" s="5">
        <v>168.8</v>
      </c>
      <c r="AI75" s="5">
        <v>23574.474416742501</v>
      </c>
      <c r="AJ75" s="5">
        <v>5.5900308133953802E-2</v>
      </c>
      <c r="AQ75" s="2">
        <v>763.01776126618995</v>
      </c>
      <c r="AR75" s="2">
        <v>2.2068341499124799</v>
      </c>
      <c r="AU75" s="5"/>
      <c r="AV75" s="5"/>
    </row>
    <row r="76" spans="3:52" ht="18.75" x14ac:dyDescent="0.25">
      <c r="C76" s="2">
        <v>76.430011195700004</v>
      </c>
      <c r="D76" s="2">
        <v>6.5163496052642698</v>
      </c>
      <c r="F76" s="2" t="s">
        <v>206</v>
      </c>
      <c r="G76" s="2">
        <v>14.4</v>
      </c>
      <c r="H76" s="2">
        <v>34.6</v>
      </c>
      <c r="P76" s="327" t="s">
        <v>360</v>
      </c>
      <c r="Q76" s="341"/>
      <c r="R76" s="20" t="s">
        <v>361</v>
      </c>
      <c r="S76" s="5">
        <v>162</v>
      </c>
      <c r="T76" s="5">
        <v>25</v>
      </c>
      <c r="W76" s="2">
        <v>4.0786604258936103</v>
      </c>
      <c r="X76" s="2">
        <v>41.897602596435</v>
      </c>
      <c r="Y76" s="2" t="s">
        <v>284</v>
      </c>
      <c r="AA76" s="5">
        <v>52.6</v>
      </c>
      <c r="AB76" s="5">
        <v>23.4</v>
      </c>
      <c r="AI76" s="5">
        <v>22702.356611078299</v>
      </c>
      <c r="AJ76" s="5">
        <v>9.5056807106611504E-2</v>
      </c>
      <c r="AQ76" s="2">
        <v>457.61494287735002</v>
      </c>
      <c r="AR76" s="2">
        <v>2.3078316063316699</v>
      </c>
      <c r="AU76" s="5"/>
      <c r="AV76" s="5"/>
    </row>
    <row r="77" spans="3:52" ht="15.75" x14ac:dyDescent="0.25">
      <c r="C77" s="2">
        <v>63.950591882499999</v>
      </c>
      <c r="D77" s="2">
        <v>6.5163496052642698</v>
      </c>
      <c r="F77" s="2" t="s">
        <v>362</v>
      </c>
      <c r="G77" s="2">
        <v>18900</v>
      </c>
      <c r="H77" s="2">
        <v>64</v>
      </c>
      <c r="P77" s="2" t="s">
        <v>363</v>
      </c>
      <c r="Q77" s="8">
        <v>5.0000000000000004E-6</v>
      </c>
      <c r="R77" s="8">
        <v>2.5499999999999999E-7</v>
      </c>
      <c r="S77" s="9">
        <f>Q77*$R77/0.000000000000000335</f>
        <v>3805.9701492537315</v>
      </c>
      <c r="T77" s="49">
        <v>590</v>
      </c>
      <c r="W77" s="2">
        <v>3.5681653640108499</v>
      </c>
      <c r="X77" s="2">
        <v>46.370980816048998</v>
      </c>
      <c r="Y77" s="2" t="s">
        <v>264</v>
      </c>
      <c r="AA77" s="5">
        <v>1380</v>
      </c>
      <c r="AB77" s="5">
        <v>21.9</v>
      </c>
      <c r="AI77" s="5">
        <v>22702.356611078299</v>
      </c>
      <c r="AJ77" s="5">
        <v>0.13449075833986801</v>
      </c>
      <c r="AQ77" s="2">
        <v>499.89327196570002</v>
      </c>
      <c r="AR77" s="2">
        <v>2.1638809937955901</v>
      </c>
      <c r="AU77" s="5"/>
      <c r="AV77" s="5"/>
    </row>
    <row r="78" spans="3:52" ht="15.75" x14ac:dyDescent="0.25">
      <c r="C78" s="2">
        <v>57.210882576800003</v>
      </c>
      <c r="D78" s="2">
        <v>6.6155952665511899</v>
      </c>
      <c r="F78" s="2" t="s">
        <v>364</v>
      </c>
      <c r="G78" s="2">
        <v>6130</v>
      </c>
      <c r="H78" s="2">
        <v>2.52</v>
      </c>
      <c r="P78" s="2" t="s">
        <v>365</v>
      </c>
      <c r="Q78" s="8">
        <v>2.5000000000000002E-6</v>
      </c>
      <c r="R78" s="8">
        <v>3.9999999999999998E-7</v>
      </c>
      <c r="S78" s="9">
        <f>Q78*$R78/0.000000000000000335</f>
        <v>2985.0746268656712</v>
      </c>
      <c r="T78" s="51">
        <v>115</v>
      </c>
      <c r="W78" s="2">
        <v>3.3367176046664802</v>
      </c>
      <c r="X78" s="2">
        <v>47.429655504574001</v>
      </c>
      <c r="Y78" s="2" t="s">
        <v>366</v>
      </c>
      <c r="AA78" s="5">
        <v>100</v>
      </c>
      <c r="AB78" s="5">
        <v>60</v>
      </c>
      <c r="AI78" s="5">
        <v>26730.819805670399</v>
      </c>
      <c r="AJ78" s="5">
        <v>0.13439341389200701</v>
      </c>
      <c r="AQ78" s="2">
        <v>239.98453865435999</v>
      </c>
      <c r="AR78" s="2">
        <v>2.2407910595396698</v>
      </c>
      <c r="AU78" s="5"/>
      <c r="AV78" s="5"/>
    </row>
    <row r="79" spans="3:52" ht="15.75" x14ac:dyDescent="0.25">
      <c r="C79" s="2">
        <v>57.2359942414</v>
      </c>
      <c r="D79" s="2">
        <v>7.5796628905890602</v>
      </c>
      <c r="F79" s="2" t="s">
        <v>367</v>
      </c>
      <c r="G79" s="2">
        <v>36.5</v>
      </c>
      <c r="H79" s="2">
        <v>1.4</v>
      </c>
      <c r="P79" s="2" t="s">
        <v>368</v>
      </c>
      <c r="Q79" s="8">
        <v>1.0000000000000001E-5</v>
      </c>
      <c r="R79" s="8">
        <v>6.5999999999999995E-8</v>
      </c>
      <c r="S79" s="9">
        <f>Q79*$R79/0.000000000000000335</f>
        <v>1970.1492537313432</v>
      </c>
      <c r="T79" s="51">
        <v>59.2</v>
      </c>
      <c r="W79" s="2">
        <v>2.3886683744341002</v>
      </c>
      <c r="X79" s="2">
        <v>61.466391195672998</v>
      </c>
      <c r="Y79" s="2" t="s">
        <v>369</v>
      </c>
      <c r="AA79" s="5">
        <v>14.5</v>
      </c>
      <c r="AB79" s="5">
        <v>53</v>
      </c>
      <c r="AI79" s="5">
        <v>26067.430629147399</v>
      </c>
      <c r="AJ79" s="5">
        <v>0.114157481297713</v>
      </c>
      <c r="AQ79" s="2">
        <v>150.39142703202</v>
      </c>
      <c r="AR79" s="2">
        <v>2.2081191069098298</v>
      </c>
      <c r="AU79" s="5"/>
      <c r="AV79" s="5"/>
    </row>
    <row r="80" spans="3:52" ht="15.75" x14ac:dyDescent="0.25">
      <c r="C80" s="2">
        <v>57.2359942414</v>
      </c>
      <c r="D80" s="2">
        <v>7.5796628905890602</v>
      </c>
      <c r="F80" s="2" t="s">
        <v>295</v>
      </c>
      <c r="G80" s="2">
        <v>1180</v>
      </c>
      <c r="H80" s="2">
        <v>11.1</v>
      </c>
      <c r="P80" s="2" t="s">
        <v>370</v>
      </c>
      <c r="Q80" s="8">
        <v>2.0000000000000002E-5</v>
      </c>
      <c r="R80" s="8">
        <v>4.6000000000000002E-8</v>
      </c>
      <c r="S80" s="9">
        <f>Q80*$R80/0.000000000000000335</f>
        <v>2746.2686567164183</v>
      </c>
      <c r="T80" s="51">
        <v>400</v>
      </c>
      <c r="W80" s="2">
        <v>1.65210209836963</v>
      </c>
      <c r="X80" s="2">
        <v>71.176707437771995</v>
      </c>
      <c r="Y80" s="321" t="s">
        <v>342</v>
      </c>
      <c r="Z80" s="322"/>
      <c r="AA80" s="5">
        <v>7826.2379102446603</v>
      </c>
      <c r="AB80" s="5">
        <v>28.0865328685354</v>
      </c>
      <c r="AI80" s="5">
        <v>31081.114937377799</v>
      </c>
      <c r="AJ80" s="5">
        <v>0.154933187678893</v>
      </c>
      <c r="AQ80" s="2">
        <v>123.10249628027999</v>
      </c>
      <c r="AR80" s="2">
        <v>2.2082775780638202</v>
      </c>
      <c r="AU80" s="5"/>
      <c r="AV80" s="5"/>
    </row>
    <row r="81" spans="3:48" ht="15.75" x14ac:dyDescent="0.25">
      <c r="C81" s="2">
        <v>81.797659392499995</v>
      </c>
      <c r="D81" s="2">
        <v>8.9507609037136895</v>
      </c>
      <c r="F81" s="8" t="s">
        <v>371</v>
      </c>
      <c r="G81" s="2">
        <v>10.7</v>
      </c>
      <c r="H81" s="2">
        <f>G81/I81</f>
        <v>1.4439946018893386</v>
      </c>
      <c r="I81" s="2">
        <v>7.41</v>
      </c>
      <c r="P81" s="2" t="s">
        <v>291</v>
      </c>
      <c r="R81" s="21"/>
      <c r="S81" s="52">
        <v>2638</v>
      </c>
      <c r="T81" s="52">
        <v>36</v>
      </c>
      <c r="W81" s="2">
        <v>193.17407439581899</v>
      </c>
      <c r="X81" s="2">
        <v>14.330984496457001</v>
      </c>
      <c r="Y81" s="321"/>
      <c r="Z81" s="322"/>
      <c r="AA81" s="5">
        <v>13153.536844329201</v>
      </c>
      <c r="AB81" s="5">
        <v>23.8677195262803</v>
      </c>
      <c r="AC81" s="4"/>
      <c r="AD81" s="4"/>
      <c r="AE81" s="4"/>
      <c r="AI81" s="5">
        <v>33514.963046951598</v>
      </c>
      <c r="AJ81" s="5">
        <v>0.16466263746382301</v>
      </c>
      <c r="AQ81" s="2">
        <v>123.10249628027999</v>
      </c>
      <c r="AR81" s="2">
        <v>2.2082775780638202</v>
      </c>
      <c r="AU81" s="5"/>
      <c r="AV81" s="5"/>
    </row>
    <row r="82" spans="3:48" ht="15.75" x14ac:dyDescent="0.25">
      <c r="C82" s="2">
        <v>81.797659392499995</v>
      </c>
      <c r="D82" s="2">
        <v>8.9507609037136895</v>
      </c>
      <c r="F82" s="8" t="s">
        <v>372</v>
      </c>
      <c r="G82" s="2">
        <v>10.8</v>
      </c>
      <c r="H82" s="2">
        <f>G82/I82</f>
        <v>1.3670886075949367</v>
      </c>
      <c r="I82" s="2">
        <v>7.9</v>
      </c>
      <c r="R82" s="8" t="s">
        <v>373</v>
      </c>
      <c r="S82" s="2">
        <v>12.96</v>
      </c>
      <c r="T82" s="2">
        <v>41.5</v>
      </c>
      <c r="W82" s="2">
        <v>142.54630969834901</v>
      </c>
      <c r="X82" s="2">
        <v>11.837337099340999</v>
      </c>
      <c r="Y82" s="321"/>
      <c r="Z82" s="322"/>
      <c r="AA82" s="5">
        <v>14661.9977386386</v>
      </c>
      <c r="AB82" s="5">
        <v>20.0562041026655</v>
      </c>
      <c r="AC82" s="6"/>
      <c r="AI82" s="5">
        <v>25741.935663423399</v>
      </c>
      <c r="AJ82" s="5">
        <v>1.45257476886304E-2</v>
      </c>
      <c r="AQ82" s="2">
        <v>103.07151650111</v>
      </c>
      <c r="AR82" s="2">
        <v>2.2976591786239098</v>
      </c>
      <c r="AU82" s="5"/>
      <c r="AV82" s="5"/>
    </row>
    <row r="83" spans="3:48" ht="15.75" x14ac:dyDescent="0.25">
      <c r="C83" s="2">
        <v>106.821371392</v>
      </c>
      <c r="D83" s="2">
        <v>7.6951030835616399</v>
      </c>
      <c r="F83" s="8" t="s">
        <v>374</v>
      </c>
      <c r="G83" s="2">
        <v>12.1</v>
      </c>
      <c r="H83" s="2">
        <f>G83/I83</f>
        <v>1.5277777777777777</v>
      </c>
      <c r="I83" s="2">
        <v>7.92</v>
      </c>
      <c r="R83" t="s">
        <v>299</v>
      </c>
      <c r="S83" s="2">
        <v>70.900000000000006</v>
      </c>
      <c r="T83" s="2">
        <v>18.649999999999999</v>
      </c>
      <c r="W83" s="2">
        <v>112.575936407344</v>
      </c>
      <c r="X83" s="2">
        <v>10.698620463656001</v>
      </c>
      <c r="Y83" s="321"/>
      <c r="Z83" s="322"/>
      <c r="AA83" s="5">
        <v>18560.578970487601</v>
      </c>
      <c r="AB83" s="5">
        <v>19.5011979799879</v>
      </c>
      <c r="AI83" s="5">
        <v>185094.82222299001</v>
      </c>
      <c r="AJ83" s="5">
        <v>3.7584389359144897E-2</v>
      </c>
      <c r="AQ83" s="2">
        <v>60.453525861411997</v>
      </c>
      <c r="AR83" s="2">
        <v>2.3909635874394799</v>
      </c>
      <c r="AU83" s="5"/>
      <c r="AV83" s="5"/>
    </row>
    <row r="84" spans="3:48" ht="15.75" x14ac:dyDescent="0.25">
      <c r="C84" s="2">
        <v>106.821371392</v>
      </c>
      <c r="D84" s="2">
        <v>7.6951030835616399</v>
      </c>
      <c r="F84" t="s">
        <v>299</v>
      </c>
      <c r="G84">
        <v>11.5</v>
      </c>
      <c r="H84">
        <v>3.0263157894736845</v>
      </c>
      <c r="R84" t="s">
        <v>301</v>
      </c>
      <c r="S84" s="52">
        <v>47.84</v>
      </c>
      <c r="T84" s="52">
        <v>47.84</v>
      </c>
      <c r="W84" s="2">
        <v>174.01351766226199</v>
      </c>
      <c r="X84" s="2">
        <v>8.7328112799115996</v>
      </c>
      <c r="Y84" s="321"/>
      <c r="Z84" s="322"/>
      <c r="AA84" s="5">
        <v>23163.835613961601</v>
      </c>
      <c r="AB84" s="5">
        <v>22.1882759150547</v>
      </c>
      <c r="AI84" s="5">
        <v>157200.14169109301</v>
      </c>
      <c r="AJ84" s="5">
        <v>2.71317610283539E-2</v>
      </c>
      <c r="AQ84" s="2">
        <v>150.67230249720001</v>
      </c>
      <c r="AR84" s="2">
        <v>2.6785093888247098</v>
      </c>
      <c r="AU84" s="5"/>
      <c r="AV84" s="5"/>
    </row>
    <row r="85" spans="3:48" ht="15.75" x14ac:dyDescent="0.25">
      <c r="C85" s="2">
        <v>159.580107553</v>
      </c>
      <c r="D85" s="2">
        <v>8.4256177151709402</v>
      </c>
      <c r="F85" t="s">
        <v>301</v>
      </c>
      <c r="G85">
        <v>68.010000000000005</v>
      </c>
      <c r="H85">
        <v>68.010000000000005</v>
      </c>
      <c r="R85" t="s">
        <v>375</v>
      </c>
      <c r="S85" s="52">
        <v>50</v>
      </c>
      <c r="T85" s="52">
        <v>89</v>
      </c>
      <c r="W85" s="2">
        <v>124.234301605317</v>
      </c>
      <c r="X85" s="2">
        <v>7.8050122162938997</v>
      </c>
      <c r="Y85" s="321"/>
      <c r="Z85" s="322"/>
      <c r="AA85" s="5">
        <v>32916.4993522359</v>
      </c>
      <c r="AB85" s="5">
        <v>17.043607928571401</v>
      </c>
      <c r="AI85" s="5">
        <v>142166.32131212699</v>
      </c>
      <c r="AJ85" s="5">
        <v>2.4510109621847999E-2</v>
      </c>
      <c r="AQ85" s="2">
        <v>150.56421144614001</v>
      </c>
      <c r="AR85" s="2">
        <v>2.4867677138678599</v>
      </c>
      <c r="AU85" s="5"/>
      <c r="AV85" s="5"/>
    </row>
    <row r="86" spans="3:48" ht="15.75" x14ac:dyDescent="0.25">
      <c r="C86" s="2">
        <v>159.47898604900001</v>
      </c>
      <c r="D86" s="2">
        <v>6.9224939053084302</v>
      </c>
      <c r="F86" t="s">
        <v>376</v>
      </c>
      <c r="G86" s="2">
        <v>33.4</v>
      </c>
      <c r="H86" s="2">
        <v>278.2</v>
      </c>
      <c r="R86" t="s">
        <v>376</v>
      </c>
      <c r="S86" s="2">
        <v>9</v>
      </c>
      <c r="T86" s="2">
        <v>75.3</v>
      </c>
      <c r="Y86" s="321"/>
      <c r="Z86" s="322"/>
      <c r="AA86" s="5">
        <v>33127.123376642099</v>
      </c>
      <c r="AB86" s="5">
        <v>18.333648603992</v>
      </c>
      <c r="AI86" s="5">
        <v>97518.261013520096</v>
      </c>
      <c r="AJ86" s="5">
        <v>2.6639858572587698E-2</v>
      </c>
      <c r="AQ86" s="2">
        <v>256.95338645217998</v>
      </c>
      <c r="AR86" s="2">
        <v>2.63850833339793</v>
      </c>
      <c r="AU86" s="5"/>
      <c r="AV86" s="5"/>
    </row>
    <row r="87" spans="3:48" ht="18.75" x14ac:dyDescent="0.25">
      <c r="C87" s="2">
        <v>159.47898604900001</v>
      </c>
      <c r="D87" s="2">
        <v>6.9224939053084302</v>
      </c>
      <c r="F87" t="s">
        <v>377</v>
      </c>
      <c r="G87" s="2">
        <v>31.8</v>
      </c>
      <c r="H87" s="2">
        <v>278</v>
      </c>
      <c r="R87" t="s">
        <v>377</v>
      </c>
      <c r="S87" s="2">
        <v>9.1</v>
      </c>
      <c r="T87" s="2">
        <v>79.8</v>
      </c>
      <c r="Y87" s="321" t="s">
        <v>359</v>
      </c>
      <c r="Z87" s="321"/>
      <c r="AA87" s="5">
        <v>118</v>
      </c>
      <c r="AB87" s="5">
        <v>60</v>
      </c>
      <c r="AI87" s="5">
        <v>82821.789743669695</v>
      </c>
      <c r="AJ87" s="5">
        <v>3.8496463910740499E-2</v>
      </c>
      <c r="AQ87" s="2">
        <v>975.69290357627006</v>
      </c>
      <c r="AR87" s="2">
        <v>2.4851026200837398</v>
      </c>
      <c r="AU87" s="5"/>
      <c r="AV87" s="5"/>
    </row>
    <row r="88" spans="3:48" ht="18.75" x14ac:dyDescent="0.25">
      <c r="C88" s="2">
        <v>194.77129524099999</v>
      </c>
      <c r="D88" s="2">
        <v>5.68752624306076</v>
      </c>
      <c r="F88" t="s">
        <v>378</v>
      </c>
      <c r="G88" s="2">
        <v>78.5</v>
      </c>
      <c r="H88" s="2">
        <v>223.9</v>
      </c>
      <c r="R88" t="s">
        <v>378</v>
      </c>
      <c r="S88" s="2">
        <v>20.3</v>
      </c>
      <c r="T88" s="2">
        <v>57.9</v>
      </c>
      <c r="Y88" s="321" t="s">
        <v>361</v>
      </c>
      <c r="Z88" s="321"/>
      <c r="AA88" s="51">
        <v>162</v>
      </c>
      <c r="AB88" s="51">
        <v>81</v>
      </c>
      <c r="AI88" s="5">
        <v>47646.990052970199</v>
      </c>
      <c r="AJ88" s="5">
        <v>3.02066229161254E-2</v>
      </c>
      <c r="AQ88" s="2">
        <v>835.34818412814002</v>
      </c>
      <c r="AR88" s="2">
        <v>2.5985037027268398</v>
      </c>
      <c r="AU88" s="5"/>
      <c r="AV88" s="5"/>
    </row>
    <row r="89" spans="3:48" ht="18.75" x14ac:dyDescent="0.25">
      <c r="C89" s="2">
        <v>194.75230227399999</v>
      </c>
      <c r="D89" s="2">
        <v>5.5181602789360102</v>
      </c>
      <c r="F89" t="s">
        <v>379</v>
      </c>
      <c r="G89" s="2">
        <v>88.2</v>
      </c>
      <c r="H89" s="2">
        <v>233.4</v>
      </c>
      <c r="R89" t="s">
        <v>379</v>
      </c>
      <c r="S89" s="2">
        <v>22.8</v>
      </c>
      <c r="T89" s="2">
        <v>60.3</v>
      </c>
      <c r="Y89" s="20"/>
      <c r="Z89" s="20" t="s">
        <v>380</v>
      </c>
      <c r="AA89" s="5">
        <v>609.1</v>
      </c>
      <c r="AB89" s="5">
        <v>15.7</v>
      </c>
      <c r="AI89" s="5">
        <v>35242.5113732475</v>
      </c>
      <c r="AJ89" s="5">
        <v>2.9037031273378498E-2</v>
      </c>
      <c r="AQ89" s="2">
        <v>612.08266732083996</v>
      </c>
      <c r="AR89" s="2">
        <v>2.7307197038158701</v>
      </c>
      <c r="AU89" s="5"/>
      <c r="AV89" s="5"/>
    </row>
    <row r="90" spans="3:48" ht="18.75" x14ac:dyDescent="0.25">
      <c r="C90" s="2">
        <v>290.954032428</v>
      </c>
      <c r="D90" s="2">
        <v>6.1340338841563602</v>
      </c>
      <c r="F90" t="s">
        <v>381</v>
      </c>
      <c r="G90" s="2">
        <v>110.1</v>
      </c>
      <c r="H90" s="2">
        <v>225.2</v>
      </c>
      <c r="R90" t="s">
        <v>381</v>
      </c>
      <c r="S90" s="2">
        <v>27.4</v>
      </c>
      <c r="T90" s="2">
        <v>56.1</v>
      </c>
      <c r="Y90" s="20"/>
      <c r="Z90" s="8" t="s">
        <v>295</v>
      </c>
      <c r="AA90" s="8">
        <v>1890</v>
      </c>
      <c r="AB90" s="2">
        <v>17.399999999999999</v>
      </c>
      <c r="AI90" s="5">
        <v>43090.274757749103</v>
      </c>
      <c r="AJ90" s="5">
        <v>3.70636484511115E-2</v>
      </c>
      <c r="AQ90" s="2">
        <v>401.25720216975998</v>
      </c>
      <c r="AR90" s="2">
        <v>2.8556021018170101</v>
      </c>
      <c r="AU90" s="5"/>
      <c r="AV90" s="5"/>
    </row>
    <row r="91" spans="3:48" ht="18.75" x14ac:dyDescent="0.25">
      <c r="C91" s="2">
        <v>290.85474200599998</v>
      </c>
      <c r="D91" s="2">
        <v>5.5181602789360102</v>
      </c>
      <c r="F91" t="s">
        <v>382</v>
      </c>
      <c r="G91" s="2">
        <v>72.3</v>
      </c>
      <c r="H91" s="2">
        <v>318.3</v>
      </c>
      <c r="R91" t="s">
        <v>382</v>
      </c>
      <c r="S91" s="2">
        <v>15.9</v>
      </c>
      <c r="T91" s="2">
        <v>70.2</v>
      </c>
      <c r="Y91" s="20"/>
      <c r="Z91" s="8" t="s">
        <v>383</v>
      </c>
      <c r="AA91" s="8">
        <v>97.5</v>
      </c>
      <c r="AB91" s="2">
        <v>79.2</v>
      </c>
      <c r="AI91" s="5">
        <v>48249.464381121703</v>
      </c>
      <c r="AJ91" s="5">
        <v>4.8303510471812902E-2</v>
      </c>
      <c r="AQ91" s="2">
        <v>314.31968040151997</v>
      </c>
      <c r="AR91" s="2">
        <v>3.0157241796863001</v>
      </c>
      <c r="AU91" s="5"/>
      <c r="AV91" s="5"/>
    </row>
    <row r="92" spans="3:48" ht="18.75" x14ac:dyDescent="0.25">
      <c r="C92" s="2">
        <v>332.33130821100002</v>
      </c>
      <c r="D92" s="2">
        <v>4.8896514164126401</v>
      </c>
      <c r="I92" s="313" t="s">
        <v>263</v>
      </c>
      <c r="J92" s="313" t="s">
        <v>384</v>
      </c>
      <c r="R92" t="s">
        <v>385</v>
      </c>
      <c r="S92" s="2">
        <v>1</v>
      </c>
      <c r="T92" s="2">
        <v>62</v>
      </c>
      <c r="Y92" s="20"/>
      <c r="Z92" s="8" t="s">
        <v>386</v>
      </c>
      <c r="AA92" s="8">
        <v>118.3</v>
      </c>
      <c r="AB92" s="2">
        <v>56.6</v>
      </c>
      <c r="AI92" s="5">
        <v>51378.051081538302</v>
      </c>
      <c r="AJ92" s="5">
        <v>4.1014343450127402E-2</v>
      </c>
      <c r="AQ92" s="2">
        <v>1667.1135823238999</v>
      </c>
      <c r="AR92" s="2">
        <v>2.9842199672515601</v>
      </c>
      <c r="AU92" s="5"/>
      <c r="AV92" s="5"/>
    </row>
    <row r="93" spans="3:48" ht="18.75" x14ac:dyDescent="0.25">
      <c r="C93" s="2">
        <v>332.33130821100002</v>
      </c>
      <c r="D93" s="2">
        <v>4.8896514164126401</v>
      </c>
      <c r="F93" s="313" t="s">
        <v>387</v>
      </c>
      <c r="G93" s="315">
        <f>I93*J93*1000000</f>
        <v>3671.0999999999995</v>
      </c>
      <c r="H93" s="2">
        <v>34.9</v>
      </c>
      <c r="I93" s="2">
        <v>3671.1</v>
      </c>
      <c r="J93" s="8">
        <v>9.9999999999999995E-7</v>
      </c>
      <c r="R93" t="s">
        <v>385</v>
      </c>
      <c r="S93" s="2">
        <v>1.3</v>
      </c>
      <c r="T93" s="2">
        <v>67</v>
      </c>
      <c r="Y93" s="20"/>
      <c r="Z93" s="8" t="s">
        <v>388</v>
      </c>
      <c r="AA93" s="2">
        <v>129</v>
      </c>
      <c r="AB93" s="2">
        <v>59.4</v>
      </c>
      <c r="AI93" s="5">
        <v>56811.183093763102</v>
      </c>
      <c r="AJ93" s="5">
        <v>6.9700951405721898E-2</v>
      </c>
      <c r="AQ93" s="2">
        <v>96.879316468680997</v>
      </c>
      <c r="AR93" s="2">
        <v>3.7700665467733199</v>
      </c>
      <c r="AU93" s="5"/>
      <c r="AV93" s="5"/>
    </row>
    <row r="94" spans="3:48" ht="18.75" x14ac:dyDescent="0.25">
      <c r="C94" s="2">
        <v>291.12432344500002</v>
      </c>
      <c r="D94" s="2">
        <v>7.3539519473171104</v>
      </c>
      <c r="F94" s="313" t="s">
        <v>389</v>
      </c>
      <c r="G94" s="315">
        <f>I94*J94*1000000</f>
        <v>3920</v>
      </c>
      <c r="H94" s="2">
        <v>23.1</v>
      </c>
      <c r="I94" s="2">
        <v>3920</v>
      </c>
      <c r="J94" s="8">
        <v>9.9999999999999995E-7</v>
      </c>
      <c r="R94" t="s">
        <v>390</v>
      </c>
      <c r="S94" s="2">
        <v>96.2</v>
      </c>
      <c r="T94" s="2">
        <v>22.9</v>
      </c>
      <c r="Y94" s="20"/>
      <c r="Z94" s="8" t="s">
        <v>391</v>
      </c>
      <c r="AA94" s="2">
        <v>149</v>
      </c>
      <c r="AB94" s="2">
        <v>55.5</v>
      </c>
      <c r="AI94" s="5">
        <v>68594.488563446401</v>
      </c>
      <c r="AJ94" s="5">
        <v>7.8716787413117398E-2</v>
      </c>
      <c r="AQ94" s="2">
        <v>21.786318991647999</v>
      </c>
      <c r="AR94" s="2">
        <v>3.1875940799351898</v>
      </c>
      <c r="AU94" s="5"/>
      <c r="AV94" s="5"/>
    </row>
    <row r="95" spans="3:48" ht="18.75" x14ac:dyDescent="0.25">
      <c r="C95" s="2">
        <v>238.535745706</v>
      </c>
      <c r="D95" s="2">
        <v>11.0602177206174</v>
      </c>
      <c r="F95" s="313" t="s">
        <v>392</v>
      </c>
      <c r="G95" s="315">
        <f>I95*J95*1000000</f>
        <v>3772.6999999999994</v>
      </c>
      <c r="H95" s="2">
        <v>27.9</v>
      </c>
      <c r="I95" s="2">
        <v>3772.7</v>
      </c>
      <c r="J95" s="8">
        <v>9.9999999999999995E-7</v>
      </c>
      <c r="R95" t="s">
        <v>393</v>
      </c>
      <c r="S95" s="2">
        <v>145</v>
      </c>
      <c r="T95" s="2">
        <v>25.4</v>
      </c>
      <c r="Y95" s="20"/>
      <c r="Z95" t="s">
        <v>376</v>
      </c>
      <c r="AA95" s="2">
        <v>9</v>
      </c>
      <c r="AB95" s="2">
        <v>28.2</v>
      </c>
      <c r="AI95" s="5">
        <v>62034.461269855899</v>
      </c>
      <c r="AJ95" s="5">
        <v>8.9012779464806693E-2</v>
      </c>
      <c r="AQ95" s="2">
        <v>21.786318991647999</v>
      </c>
      <c r="AR95" s="2">
        <v>3.1875940799351898</v>
      </c>
      <c r="AU95" s="5"/>
      <c r="AV95" s="5"/>
    </row>
    <row r="96" spans="3:48" ht="18.75" x14ac:dyDescent="0.25">
      <c r="C96" s="2">
        <v>233.42713388199999</v>
      </c>
      <c r="D96" s="2">
        <v>13.461791030111399</v>
      </c>
      <c r="G96" s="313" t="s">
        <v>394</v>
      </c>
      <c r="H96" s="313" t="s">
        <v>187</v>
      </c>
      <c r="R96" t="s">
        <v>395</v>
      </c>
      <c r="S96" s="2">
        <v>264</v>
      </c>
      <c r="T96" s="2">
        <v>27.9</v>
      </c>
      <c r="Y96" s="20"/>
      <c r="Z96" t="s">
        <v>377</v>
      </c>
      <c r="AA96" s="2">
        <v>9.1</v>
      </c>
      <c r="AB96" s="2">
        <v>25.6</v>
      </c>
      <c r="AI96" s="5">
        <v>53351.754249722297</v>
      </c>
      <c r="AJ96" s="5">
        <v>9.8643590301616499E-2</v>
      </c>
      <c r="AQ96" s="2">
        <v>16.660238829581001</v>
      </c>
      <c r="AR96" s="2">
        <v>2.78894694522408</v>
      </c>
      <c r="AU96" s="5"/>
      <c r="AV96" s="5"/>
    </row>
    <row r="97" spans="3:48" ht="18.75" x14ac:dyDescent="0.25">
      <c r="C97" s="2">
        <v>195.465807657</v>
      </c>
      <c r="D97" s="2">
        <v>17.144928069392801</v>
      </c>
      <c r="G97" s="2">
        <f>460.8*0.0000000001</f>
        <v>4.608E-8</v>
      </c>
      <c r="R97" s="77" t="s">
        <v>396</v>
      </c>
      <c r="S97" s="52">
        <v>395</v>
      </c>
      <c r="T97" s="52">
        <v>36.299999999999997</v>
      </c>
      <c r="Y97" s="20"/>
      <c r="Z97" t="s">
        <v>397</v>
      </c>
      <c r="AA97" s="2">
        <v>76.099999999999994</v>
      </c>
      <c r="AB97" s="2">
        <v>21.8</v>
      </c>
      <c r="AI97" s="5">
        <v>52027.702964536002</v>
      </c>
      <c r="AJ97" s="5">
        <v>6.8319201310693495E-2</v>
      </c>
      <c r="AQ97" s="2">
        <v>12.779338795358001</v>
      </c>
      <c r="AR97" s="2">
        <v>3.3500510546753302</v>
      </c>
      <c r="AU97" s="5"/>
      <c r="AV97" s="5"/>
    </row>
    <row r="98" spans="3:48" ht="18.75" x14ac:dyDescent="0.25">
      <c r="C98" s="2">
        <v>130.80463650499999</v>
      </c>
      <c r="D98" s="2">
        <v>14.3008236214334</v>
      </c>
      <c r="G98" s="313" t="s">
        <v>339</v>
      </c>
      <c r="R98" t="s">
        <v>397</v>
      </c>
      <c r="S98" s="2">
        <v>76.099999999999994</v>
      </c>
      <c r="T98" s="2">
        <v>18.100000000000001</v>
      </c>
      <c r="Y98" s="20"/>
      <c r="Z98"/>
      <c r="AA98" s="2">
        <v>75.3</v>
      </c>
      <c r="AB98" s="2">
        <v>20.3</v>
      </c>
      <c r="AI98" s="5">
        <v>81787.622778872101</v>
      </c>
      <c r="AJ98" s="5">
        <v>6.9588460187065104E-2</v>
      </c>
      <c r="AQ98" s="2">
        <v>12.502360808373</v>
      </c>
      <c r="AR98" s="2">
        <v>3.4682356660231002</v>
      </c>
      <c r="AU98" s="5"/>
      <c r="AV98" s="5"/>
    </row>
    <row r="99" spans="3:48" ht="18.75" x14ac:dyDescent="0.25">
      <c r="C99" s="2">
        <v>122.233018528</v>
      </c>
      <c r="D99" s="2">
        <v>10.7308610974339</v>
      </c>
      <c r="G99" s="2">
        <v>700</v>
      </c>
      <c r="R99"/>
      <c r="S99" s="2">
        <v>75.3</v>
      </c>
      <c r="T99" s="2">
        <v>17.7</v>
      </c>
      <c r="Y99" s="20"/>
      <c r="Z99"/>
      <c r="AA99" s="2">
        <v>99.5</v>
      </c>
      <c r="AB99" s="2">
        <v>17.5</v>
      </c>
      <c r="AI99" s="5">
        <v>88192.111533151096</v>
      </c>
      <c r="AJ99" s="5">
        <v>5.90840296353696E-2</v>
      </c>
      <c r="AQ99" s="2">
        <v>13.074332425937</v>
      </c>
      <c r="AR99" s="2">
        <v>3.5551204944932802</v>
      </c>
      <c r="AU99" s="5"/>
      <c r="AV99" s="5"/>
    </row>
    <row r="100" spans="3:48" ht="18.75" x14ac:dyDescent="0.25">
      <c r="C100" s="2">
        <v>122.298596313</v>
      </c>
      <c r="D100" s="2">
        <v>12.671984672741701</v>
      </c>
      <c r="R100"/>
      <c r="S100" s="2">
        <v>99.5</v>
      </c>
      <c r="T100" s="2">
        <v>17.3</v>
      </c>
      <c r="Y100" s="20"/>
      <c r="Z100"/>
      <c r="AA100" s="2">
        <v>114.1</v>
      </c>
      <c r="AB100" s="2">
        <v>19.600000000000001</v>
      </c>
      <c r="AI100" s="5">
        <v>97518.261013520096</v>
      </c>
      <c r="AJ100" s="5">
        <v>6.6752584485143096E-2</v>
      </c>
      <c r="AQ100" s="2">
        <v>6.5631364393456</v>
      </c>
      <c r="AR100" s="2">
        <v>3.7365171521297902</v>
      </c>
      <c r="AU100" s="5"/>
      <c r="AV100" s="5"/>
    </row>
    <row r="101" spans="3:48" ht="18.75" x14ac:dyDescent="0.25">
      <c r="C101" s="2">
        <v>48.005113309000002</v>
      </c>
      <c r="D101" s="2">
        <v>15.8969171301654</v>
      </c>
      <c r="R101"/>
      <c r="S101" s="2">
        <v>114.1</v>
      </c>
      <c r="T101" s="2">
        <v>17.3</v>
      </c>
      <c r="Y101" s="20"/>
      <c r="Z101"/>
      <c r="AA101" s="2">
        <v>189</v>
      </c>
      <c r="AB101" s="2">
        <v>17.7</v>
      </c>
      <c r="AI101" s="5">
        <v>98751.334681370296</v>
      </c>
      <c r="AJ101" s="5">
        <v>8.5276010596432306E-2</v>
      </c>
      <c r="AQ101" s="2">
        <v>6.5634504487853</v>
      </c>
      <c r="AR101" s="2">
        <v>3.75506544398388</v>
      </c>
      <c r="AU101" s="5"/>
      <c r="AV101" s="5"/>
    </row>
    <row r="102" spans="3:48" ht="18.75" x14ac:dyDescent="0.25">
      <c r="C102" s="2">
        <v>74.972054830399998</v>
      </c>
      <c r="D102" s="2">
        <v>16.6343779377139</v>
      </c>
      <c r="R102"/>
      <c r="S102" s="2">
        <v>189</v>
      </c>
      <c r="T102" s="2">
        <v>15.9</v>
      </c>
      <c r="Y102" s="20"/>
      <c r="Z102"/>
      <c r="AA102" s="2">
        <v>314.2</v>
      </c>
      <c r="AB102" s="2">
        <v>18.2</v>
      </c>
      <c r="AI102" s="5">
        <v>123813.910562563</v>
      </c>
      <c r="AJ102" s="5">
        <v>5.1139946364956002E-2</v>
      </c>
      <c r="AQ102" s="2">
        <v>5.0294793861895002</v>
      </c>
      <c r="AR102" s="2">
        <v>4.0650655165962704</v>
      </c>
      <c r="AU102" s="5"/>
      <c r="AV102" s="5"/>
    </row>
    <row r="103" spans="3:48" ht="18.75" x14ac:dyDescent="0.25">
      <c r="C103" s="2">
        <v>75.015934845900006</v>
      </c>
      <c r="D103" s="2">
        <v>19.942572593774301</v>
      </c>
      <c r="R103"/>
      <c r="S103" s="2">
        <v>314.2</v>
      </c>
      <c r="T103" s="2">
        <v>16.600000000000001</v>
      </c>
      <c r="Y103" s="20"/>
      <c r="Z103"/>
      <c r="AA103" s="2">
        <v>448.7</v>
      </c>
      <c r="AB103" s="2">
        <v>13.9</v>
      </c>
      <c r="AI103" s="5">
        <v>658497.13252021198</v>
      </c>
      <c r="AJ103" s="5">
        <v>9.7550855367479705E-2</v>
      </c>
      <c r="AQ103" s="2">
        <v>4.5004462293156999</v>
      </c>
      <c r="AR103" s="2">
        <v>4.1056878261702501</v>
      </c>
      <c r="AU103" s="5"/>
      <c r="AV103" s="5"/>
    </row>
    <row r="104" spans="3:48" ht="18.75" x14ac:dyDescent="0.25">
      <c r="C104" s="2">
        <v>60.031518950200002</v>
      </c>
      <c r="D104" s="2">
        <v>19.942572593774301</v>
      </c>
      <c r="R104"/>
      <c r="S104" s="2">
        <v>448.7</v>
      </c>
      <c r="T104" s="2">
        <v>11.8</v>
      </c>
      <c r="Y104" s="20"/>
      <c r="Z104" s="2" t="s">
        <v>398</v>
      </c>
      <c r="AA104" s="2">
        <v>2802</v>
      </c>
      <c r="AB104" s="2">
        <v>27.5</v>
      </c>
      <c r="AI104" s="5">
        <v>518645.23908492801</v>
      </c>
      <c r="AJ104" s="5">
        <v>8.9997341125783198E-2</v>
      </c>
      <c r="AQ104" s="2">
        <v>3.2239691472651999</v>
      </c>
      <c r="AR104" s="2">
        <v>4.16763292787215</v>
      </c>
      <c r="AU104" s="5"/>
      <c r="AV104" s="5"/>
    </row>
    <row r="105" spans="3:48" ht="18.75" x14ac:dyDescent="0.25">
      <c r="C105" s="2">
        <v>60.025665024600002</v>
      </c>
      <c r="D105" s="2">
        <v>19.348712822385501</v>
      </c>
      <c r="R105" t="s">
        <v>304</v>
      </c>
      <c r="S105" s="2">
        <v>169.71899999999999</v>
      </c>
      <c r="T105" s="2">
        <v>19.105</v>
      </c>
      <c r="Y105" s="20"/>
      <c r="AA105" s="2">
        <v>3390.7</v>
      </c>
      <c r="AB105" s="2">
        <v>26</v>
      </c>
      <c r="AI105" s="5">
        <v>287336.08977579599</v>
      </c>
      <c r="AJ105" s="5">
        <v>8.4873246465893795E-2</v>
      </c>
      <c r="AQ105" s="2">
        <v>2.2597030783370999</v>
      </c>
      <c r="AR105" s="2">
        <v>4.4233492522256901</v>
      </c>
      <c r="AU105" s="5"/>
      <c r="AV105" s="5"/>
    </row>
    <row r="106" spans="3:48" ht="18.75" x14ac:dyDescent="0.25">
      <c r="C106" s="2">
        <v>60.025665024600002</v>
      </c>
      <c r="D106" s="2">
        <v>19.348712822385501</v>
      </c>
      <c r="R106" t="s">
        <v>306</v>
      </c>
      <c r="S106" s="2">
        <v>174.37</v>
      </c>
      <c r="T106" s="2">
        <v>19.187000000000001</v>
      </c>
      <c r="Y106" s="20"/>
      <c r="AA106" s="2">
        <v>3762.34</v>
      </c>
      <c r="AB106" s="2">
        <v>22</v>
      </c>
      <c r="AF106" s="2">
        <v>6656.2973480999999</v>
      </c>
      <c r="AG106" s="2">
        <v>0.39890756043723602</v>
      </c>
      <c r="AI106" s="5">
        <v>202112.62915423201</v>
      </c>
      <c r="AJ106" s="5">
        <v>7.3687083458798097E-2</v>
      </c>
      <c r="AQ106" s="2">
        <v>1.6925902616326001</v>
      </c>
      <c r="AR106" s="2">
        <v>4.5347035527777804</v>
      </c>
      <c r="AU106" s="5"/>
      <c r="AV106" s="5"/>
    </row>
    <row r="107" spans="3:48" ht="18.75" x14ac:dyDescent="0.25">
      <c r="C107" s="2">
        <v>42.024085426399999</v>
      </c>
      <c r="D107" s="2">
        <v>19.348712822385501</v>
      </c>
      <c r="R107" t="s">
        <v>310</v>
      </c>
      <c r="S107" s="2">
        <v>198.55</v>
      </c>
      <c r="T107" s="2">
        <v>15.055999999999999</v>
      </c>
      <c r="Y107" s="20"/>
      <c r="AA107" s="2">
        <v>3809</v>
      </c>
      <c r="AB107" s="2">
        <v>24</v>
      </c>
      <c r="AF107" s="2">
        <v>5099.8006230000001</v>
      </c>
      <c r="AG107" s="2">
        <v>0.35199154236418301</v>
      </c>
      <c r="AI107" s="5">
        <v>167393.29676352101</v>
      </c>
      <c r="AJ107" s="5">
        <v>7.3748671538949206E-2</v>
      </c>
      <c r="AQ107" s="2">
        <v>1.2131533350054999</v>
      </c>
      <c r="AR107" s="2">
        <v>4.8608057841977299</v>
      </c>
      <c r="AU107" s="5"/>
      <c r="AV107" s="5"/>
    </row>
    <row r="108" spans="3:48" ht="18.75" x14ac:dyDescent="0.25">
      <c r="C108" s="2">
        <v>13.493992588399999</v>
      </c>
      <c r="D108" s="2">
        <v>22.1683332567221</v>
      </c>
      <c r="R108"/>
      <c r="Y108" s="20"/>
      <c r="AA108" s="2">
        <v>4219.8999999999996</v>
      </c>
      <c r="AB108" s="2">
        <v>21</v>
      </c>
      <c r="AF108" s="2">
        <v>3354.8217375999998</v>
      </c>
      <c r="AG108" s="2">
        <v>0.49712812395118999</v>
      </c>
      <c r="AI108" s="5">
        <v>136906.99811406599</v>
      </c>
      <c r="AJ108" s="5">
        <v>0.106589811167008</v>
      </c>
      <c r="AQ108" s="2">
        <v>0.83163962214919995</v>
      </c>
      <c r="AR108" s="2">
        <v>5.1847047817929104</v>
      </c>
      <c r="AU108" s="5"/>
      <c r="AV108" s="5"/>
    </row>
    <row r="109" spans="3:48" ht="18.75" x14ac:dyDescent="0.25">
      <c r="C109" s="2">
        <v>11.8075734288</v>
      </c>
      <c r="D109" s="2">
        <v>23.550018209049298</v>
      </c>
      <c r="R109" s="8" t="s">
        <v>399</v>
      </c>
      <c r="S109" s="2">
        <v>6</v>
      </c>
      <c r="T109" s="2">
        <v>47</v>
      </c>
      <c r="Y109" s="20"/>
      <c r="AA109" s="2">
        <v>4517.1000000000004</v>
      </c>
      <c r="AB109" s="2">
        <v>21</v>
      </c>
      <c r="AF109" s="2">
        <v>2173.5935932000002</v>
      </c>
      <c r="AG109" s="2">
        <v>0.51775782065683695</v>
      </c>
      <c r="AI109" s="5">
        <v>169509.908198841</v>
      </c>
      <c r="AJ109" s="5">
        <v>0.10433721315243601</v>
      </c>
      <c r="AQ109" s="2">
        <v>0.68138805069880004</v>
      </c>
      <c r="AR109" s="2">
        <v>5.7248722971237402</v>
      </c>
      <c r="AU109" s="5"/>
      <c r="AV109" s="5"/>
    </row>
    <row r="110" spans="3:48" ht="18.75" x14ac:dyDescent="0.25">
      <c r="C110" s="2">
        <v>10.805417737599999</v>
      </c>
      <c r="D110" s="2">
        <v>26.981880223891501</v>
      </c>
      <c r="R110" s="8" t="s">
        <v>400</v>
      </c>
      <c r="S110" s="2">
        <v>1406</v>
      </c>
      <c r="T110" s="2">
        <v>26.03</v>
      </c>
      <c r="Y110" s="20"/>
      <c r="Z110" t="s">
        <v>304</v>
      </c>
      <c r="AA110" s="2">
        <v>169.71899999999999</v>
      </c>
      <c r="AB110" s="2">
        <v>41.872999999999998</v>
      </c>
      <c r="AF110" s="2">
        <v>1583.6994964999999</v>
      </c>
      <c r="AG110" s="2">
        <v>0.47618856368664703</v>
      </c>
      <c r="AI110" s="5">
        <v>194635.642837633</v>
      </c>
      <c r="AJ110" s="5">
        <v>0.10010197766120001</v>
      </c>
      <c r="AQ110" s="2">
        <v>0.51052808953630002</v>
      </c>
      <c r="AR110" s="2">
        <v>6.0459792824392604</v>
      </c>
      <c r="AU110" s="5"/>
      <c r="AV110" s="5"/>
    </row>
    <row r="111" spans="3:48" ht="18.75" x14ac:dyDescent="0.25">
      <c r="C111" s="2">
        <v>10.1101485109</v>
      </c>
      <c r="D111" s="2">
        <v>29.993287469988299</v>
      </c>
      <c r="R111" s="8" t="s">
        <v>399</v>
      </c>
      <c r="S111" s="2">
        <v>4.5</v>
      </c>
      <c r="T111" s="2">
        <v>26</v>
      </c>
      <c r="Y111" s="20"/>
      <c r="Z111" t="s">
        <v>306</v>
      </c>
      <c r="AA111" s="2">
        <v>174.37</v>
      </c>
      <c r="AB111" s="2">
        <v>41.183999999999997</v>
      </c>
      <c r="AF111" s="2">
        <v>1385.0644384</v>
      </c>
      <c r="AG111" s="2">
        <v>0.53181246758692002</v>
      </c>
      <c r="AI111" s="5">
        <v>220695.07062938501</v>
      </c>
      <c r="AJ111" s="5">
        <v>9.6044007234229206E-2</v>
      </c>
      <c r="AQ111" s="2">
        <v>0.42749693425059998</v>
      </c>
      <c r="AR111" s="2">
        <v>6.3533043537885501</v>
      </c>
      <c r="AU111" s="5"/>
      <c r="AV111" s="5"/>
    </row>
    <row r="112" spans="3:48" ht="18.75" x14ac:dyDescent="0.25">
      <c r="C112" s="2">
        <v>9.8897655370299997</v>
      </c>
      <c r="D112" s="2">
        <v>32.347954765504802</v>
      </c>
      <c r="R112" s="8" t="s">
        <v>401</v>
      </c>
      <c r="S112" s="2">
        <v>8.5</v>
      </c>
      <c r="T112" s="2">
        <v>44</v>
      </c>
      <c r="Y112" s="20"/>
      <c r="Z112" t="s">
        <v>310</v>
      </c>
      <c r="AA112" s="2">
        <v>198.55</v>
      </c>
      <c r="AB112" s="2">
        <v>41.225999999999999</v>
      </c>
      <c r="AF112" s="2">
        <v>1634.9233472999999</v>
      </c>
      <c r="AG112" s="2">
        <v>0.6547616263621</v>
      </c>
      <c r="AI112" s="5">
        <v>250243.54989666599</v>
      </c>
      <c r="AJ112" s="5">
        <v>0.122634131875182</v>
      </c>
      <c r="AQ112" s="2">
        <v>0.20065616369299999</v>
      </c>
      <c r="AR112" s="2">
        <v>6.3865737732139296</v>
      </c>
      <c r="AU112" s="5"/>
      <c r="AV112" s="5"/>
    </row>
    <row r="113" spans="3:48" ht="18.75" x14ac:dyDescent="0.25">
      <c r="C113" s="2">
        <v>9.4614612003200005</v>
      </c>
      <c r="D113" s="2">
        <v>35.418823862673598</v>
      </c>
      <c r="R113" s="8" t="s">
        <v>402</v>
      </c>
      <c r="S113" s="2">
        <v>339.5</v>
      </c>
      <c r="T113" s="2">
        <v>22.8</v>
      </c>
      <c r="Y113" s="20"/>
      <c r="Z113" s="77" t="s">
        <v>403</v>
      </c>
      <c r="AA113" s="52">
        <v>387.2</v>
      </c>
      <c r="AB113" s="52">
        <v>47.1</v>
      </c>
      <c r="AF113" s="2">
        <v>3028.3365328</v>
      </c>
      <c r="AG113" s="2">
        <v>0.79577087840779104</v>
      </c>
      <c r="AI113" s="5">
        <v>217939.32782251001</v>
      </c>
      <c r="AJ113" s="5">
        <v>0.15676908306391699</v>
      </c>
      <c r="AQ113" s="2">
        <v>0.20065616369299999</v>
      </c>
      <c r="AR113" s="2">
        <v>6.3865737732139296</v>
      </c>
      <c r="AU113" s="5"/>
      <c r="AV113" s="5"/>
    </row>
    <row r="114" spans="3:48" ht="18.75" x14ac:dyDescent="0.25">
      <c r="C114" s="2">
        <v>9.9143893509400005</v>
      </c>
      <c r="D114" s="2">
        <v>69.926042476409606</v>
      </c>
      <c r="R114" s="8" t="s">
        <v>401</v>
      </c>
      <c r="S114" s="2">
        <v>9.1999999999999993</v>
      </c>
      <c r="T114" s="2">
        <v>2.1</v>
      </c>
      <c r="Y114" s="20"/>
      <c r="Z114" s="313" t="s">
        <v>404</v>
      </c>
      <c r="AA114" s="2">
        <v>117</v>
      </c>
      <c r="AB114" s="2">
        <v>84.5</v>
      </c>
      <c r="AF114" s="2">
        <v>2436.6819488000001</v>
      </c>
      <c r="AG114" s="2">
        <v>0.87636095767257005</v>
      </c>
      <c r="AI114" s="5">
        <v>178247.39532628399</v>
      </c>
      <c r="AJ114" s="5">
        <v>0.17025835546475199</v>
      </c>
      <c r="AQ114" s="2">
        <v>0.13748123412630001</v>
      </c>
      <c r="AR114" s="2">
        <v>6.45101222308549</v>
      </c>
      <c r="AU114" s="5"/>
      <c r="AV114" s="5"/>
    </row>
    <row r="115" spans="3:48" ht="18.75" x14ac:dyDescent="0.25">
      <c r="C115" s="2">
        <v>16.921518412400001</v>
      </c>
      <c r="D115" s="2">
        <v>65.823465577835293</v>
      </c>
      <c r="R115" s="8" t="s">
        <v>405</v>
      </c>
      <c r="S115" s="2">
        <v>3</v>
      </c>
      <c r="T115" s="2">
        <v>36.1</v>
      </c>
      <c r="Y115" s="20"/>
      <c r="Z115" t="s">
        <v>314</v>
      </c>
      <c r="AA115" s="2">
        <v>9686</v>
      </c>
      <c r="AB115" s="2">
        <v>27</v>
      </c>
      <c r="AF115" s="2">
        <v>2783.3383021999998</v>
      </c>
      <c r="AG115" s="2">
        <v>0.96579055848783602</v>
      </c>
      <c r="AI115" s="5">
        <v>157200.14169109301</v>
      </c>
      <c r="AJ115" s="5">
        <v>0.23615345035298299</v>
      </c>
      <c r="AQ115" s="2">
        <v>0.13756676890200001</v>
      </c>
      <c r="AR115" s="2">
        <v>6.8799416862031899</v>
      </c>
      <c r="AU115" s="5"/>
      <c r="AV115" s="5"/>
    </row>
    <row r="116" spans="3:48" ht="18.75" x14ac:dyDescent="0.25">
      <c r="C116" s="2">
        <v>16.921518412400001</v>
      </c>
      <c r="D116" s="2">
        <v>65.823465577835293</v>
      </c>
      <c r="R116" s="8" t="s">
        <v>406</v>
      </c>
      <c r="S116" s="2">
        <v>7.5</v>
      </c>
      <c r="T116" s="2">
        <v>42</v>
      </c>
      <c r="Y116" s="20"/>
      <c r="Z116"/>
      <c r="AF116" s="2">
        <v>1250.6069548</v>
      </c>
      <c r="AG116" s="2">
        <v>0.80543474423681705</v>
      </c>
      <c r="AI116" s="5">
        <v>120741.172473446</v>
      </c>
      <c r="AJ116" s="5">
        <v>0.213489255141391</v>
      </c>
      <c r="AQ116" s="2">
        <v>0.21958283486419999</v>
      </c>
      <c r="AR116" s="2">
        <v>7.1922836307371298</v>
      </c>
      <c r="AU116" s="5"/>
      <c r="AV116" s="5"/>
    </row>
    <row r="117" spans="3:48" ht="18.75" x14ac:dyDescent="0.25">
      <c r="C117" s="2">
        <v>22.600535350000001</v>
      </c>
      <c r="D117" s="2">
        <v>60.1164650547449</v>
      </c>
      <c r="R117" s="8" t="s">
        <v>406</v>
      </c>
      <c r="S117" s="2">
        <v>6.6</v>
      </c>
      <c r="T117" s="2">
        <v>19.2</v>
      </c>
      <c r="Y117" s="20"/>
      <c r="Z117"/>
      <c r="AF117" s="2">
        <v>991.07882214999995</v>
      </c>
      <c r="AG117" s="2">
        <v>0.65410515086751198</v>
      </c>
      <c r="AI117" s="5">
        <v>93910.655163911302</v>
      </c>
      <c r="AJ117" s="5">
        <v>0.19696942085679001</v>
      </c>
      <c r="AQ117" s="2">
        <v>0.33508258183840001</v>
      </c>
      <c r="AR117" s="2">
        <v>7.1556728728948604</v>
      </c>
      <c r="AU117" s="5"/>
      <c r="AV117" s="5"/>
    </row>
    <row r="118" spans="3:48" ht="18.75" x14ac:dyDescent="0.25">
      <c r="C118" s="2">
        <v>22.600535350000001</v>
      </c>
      <c r="D118" s="2">
        <v>60.1164650547449</v>
      </c>
      <c r="R118" s="8" t="s">
        <v>406</v>
      </c>
      <c r="S118" s="2">
        <v>2.8</v>
      </c>
      <c r="T118" s="2">
        <v>82</v>
      </c>
      <c r="Y118" s="20"/>
      <c r="Z118"/>
      <c r="AF118" s="2">
        <v>881.1209546</v>
      </c>
      <c r="AG118" s="2">
        <v>0.77212836602668899</v>
      </c>
      <c r="AI118" s="5">
        <v>79757.867458253706</v>
      </c>
      <c r="AJ118" s="5">
        <v>0.22738928801411301</v>
      </c>
      <c r="AQ118" s="2">
        <v>0.34250601973259998</v>
      </c>
      <c r="AR118" s="2">
        <v>6.9118340744822397</v>
      </c>
      <c r="AU118" s="5"/>
      <c r="AV118" s="5"/>
    </row>
    <row r="119" spans="3:48" ht="18.75" x14ac:dyDescent="0.25">
      <c r="C119" s="2">
        <v>24.703863336800001</v>
      </c>
      <c r="D119" s="2">
        <v>57.451289534973</v>
      </c>
      <c r="R119" s="8" t="s">
        <v>406</v>
      </c>
      <c r="S119" s="2">
        <v>3.8</v>
      </c>
      <c r="T119" s="2">
        <v>94</v>
      </c>
      <c r="Y119" s="20"/>
      <c r="Z119" t="s">
        <v>378</v>
      </c>
      <c r="AA119" s="2">
        <v>20.3</v>
      </c>
      <c r="AB119" s="2">
        <v>25.9</v>
      </c>
      <c r="AF119" s="2">
        <v>1057.7825131</v>
      </c>
      <c r="AG119" s="2">
        <v>0.91199579516864004</v>
      </c>
      <c r="AI119" s="5">
        <v>70340.147425246003</v>
      </c>
      <c r="AJ119" s="5">
        <v>0.20544030452724199</v>
      </c>
      <c r="AQ119" s="2">
        <v>0.34244047956820001</v>
      </c>
      <c r="AR119" s="2">
        <v>6.7762775061430798</v>
      </c>
      <c r="AU119" s="5"/>
      <c r="AV119" s="5"/>
    </row>
    <row r="120" spans="3:48" ht="18.75" x14ac:dyDescent="0.25">
      <c r="C120" s="2">
        <v>25.828461567200002</v>
      </c>
      <c r="D120" s="2">
        <v>56.589418306164099</v>
      </c>
      <c r="R120" s="8" t="s">
        <v>406</v>
      </c>
      <c r="S120" s="2">
        <v>1.7</v>
      </c>
      <c r="T120" s="2">
        <v>139</v>
      </c>
      <c r="Y120" s="20"/>
      <c r="Z120" t="s">
        <v>379</v>
      </c>
      <c r="AA120" s="2">
        <v>22.8</v>
      </c>
      <c r="AB120" s="2">
        <v>26.4</v>
      </c>
      <c r="AF120" s="2">
        <v>474.67832766999999</v>
      </c>
      <c r="AG120" s="2">
        <v>0.98939017086639403</v>
      </c>
      <c r="AI120" s="5">
        <v>52685.569397525498</v>
      </c>
      <c r="AJ120" s="5">
        <v>0.19348453193568799</v>
      </c>
      <c r="AQ120" s="2">
        <v>0.42776290403630002</v>
      </c>
      <c r="AR120" s="2">
        <v>6.7757371955279897</v>
      </c>
      <c r="AU120" s="5"/>
      <c r="AV120" s="5"/>
    </row>
    <row r="121" spans="3:48" ht="18.75" x14ac:dyDescent="0.25">
      <c r="C121" s="2">
        <v>27.604670341999999</v>
      </c>
      <c r="D121" s="2">
        <v>50.907687535233897</v>
      </c>
      <c r="R121" s="8" t="s">
        <v>407</v>
      </c>
      <c r="S121" s="2">
        <v>5.4</v>
      </c>
      <c r="T121" s="2">
        <v>112</v>
      </c>
      <c r="Y121" s="20"/>
      <c r="Z121" t="s">
        <v>381</v>
      </c>
      <c r="AA121" s="2">
        <v>27.4</v>
      </c>
      <c r="AB121" s="2">
        <v>25.1</v>
      </c>
      <c r="AF121" s="2">
        <v>247.2768925</v>
      </c>
      <c r="AG121" s="2">
        <v>1.32145545989852</v>
      </c>
      <c r="AI121" s="5">
        <v>55401.277814244902</v>
      </c>
      <c r="AJ121" s="5">
        <v>0.15141416876333699</v>
      </c>
      <c r="AQ121" s="2">
        <v>0.76217860191279996</v>
      </c>
      <c r="AR121" s="2">
        <v>6.2274106000671097</v>
      </c>
      <c r="AU121" s="5"/>
      <c r="AV121" s="5"/>
    </row>
    <row r="122" spans="3:48" ht="18.75" x14ac:dyDescent="0.25">
      <c r="C122" s="2">
        <v>26.3975850918</v>
      </c>
      <c r="D122" s="2">
        <v>48.650769693116104</v>
      </c>
      <c r="R122" s="8" t="s">
        <v>407</v>
      </c>
      <c r="S122" s="2">
        <v>5</v>
      </c>
      <c r="T122" s="2">
        <v>147</v>
      </c>
      <c r="Y122" s="20"/>
      <c r="Z122" t="s">
        <v>382</v>
      </c>
      <c r="AA122" s="2">
        <v>15.9</v>
      </c>
      <c r="AB122" s="2">
        <v>26.7</v>
      </c>
      <c r="AF122" s="2">
        <v>219.95974853000001</v>
      </c>
      <c r="AG122" s="2">
        <v>1.3963643145208</v>
      </c>
      <c r="AI122" s="5">
        <v>13907.431528479599</v>
      </c>
      <c r="AJ122" s="5">
        <v>0.518492160381121</v>
      </c>
      <c r="AQ122" s="2">
        <v>0.8517329116765</v>
      </c>
      <c r="AR122" s="2">
        <v>6.1353394501805303</v>
      </c>
      <c r="AU122" s="5"/>
      <c r="AV122" s="5"/>
    </row>
    <row r="123" spans="3:48" ht="18.75" x14ac:dyDescent="0.25">
      <c r="C123" s="2">
        <v>25.244513629899998</v>
      </c>
      <c r="D123" s="2">
        <v>47.202023056643199</v>
      </c>
      <c r="R123" s="8" t="s">
        <v>407</v>
      </c>
      <c r="S123" s="2">
        <v>4.5</v>
      </c>
      <c r="T123" s="2">
        <v>155</v>
      </c>
      <c r="Y123" s="20"/>
      <c r="Z123" t="s">
        <v>390</v>
      </c>
      <c r="AA123" s="2">
        <v>96.2</v>
      </c>
      <c r="AB123" s="2">
        <v>48.5</v>
      </c>
      <c r="AF123" s="2">
        <v>137.92720360999999</v>
      </c>
      <c r="AG123" s="2">
        <v>1.26621768274475</v>
      </c>
      <c r="AI123" s="5">
        <v>15378.116185733101</v>
      </c>
      <c r="AJ123" s="5">
        <v>0.50778917038628901</v>
      </c>
      <c r="AQ123" s="2">
        <v>0.95167305265180002</v>
      </c>
      <c r="AR123" s="2">
        <v>5.9554982282231599</v>
      </c>
      <c r="AU123" s="5"/>
      <c r="AV123" s="5"/>
    </row>
    <row r="124" spans="3:48" ht="18.75" x14ac:dyDescent="0.25">
      <c r="C124" s="2">
        <v>24.144163817900001</v>
      </c>
      <c r="D124" s="2">
        <v>47.202023056643199</v>
      </c>
      <c r="R124" s="2" t="s">
        <v>408</v>
      </c>
      <c r="S124" s="2">
        <v>14.7</v>
      </c>
      <c r="T124" s="2">
        <v>32.5</v>
      </c>
      <c r="Y124" s="20"/>
      <c r="Z124" t="s">
        <v>393</v>
      </c>
      <c r="AA124" s="2">
        <v>145</v>
      </c>
      <c r="AB124" s="2">
        <v>51.8</v>
      </c>
      <c r="AF124" s="2">
        <v>171.44045381000001</v>
      </c>
      <c r="AG124" s="2">
        <v>1.11838018311274</v>
      </c>
      <c r="AI124" s="5">
        <v>12112.105508038099</v>
      </c>
      <c r="AJ124" s="5">
        <v>1.08182548677403</v>
      </c>
      <c r="AQ124" s="2">
        <v>1.5170909405879001</v>
      </c>
      <c r="AR124" s="2">
        <v>5.4467298216934399</v>
      </c>
      <c r="AU124" s="5"/>
      <c r="AV124" s="5"/>
    </row>
    <row r="125" spans="3:48" ht="18.75" x14ac:dyDescent="0.25">
      <c r="C125" s="2">
        <v>18.486408461500002</v>
      </c>
      <c r="D125" s="2">
        <v>53.269304196675499</v>
      </c>
      <c r="R125" s="8" t="s">
        <v>409</v>
      </c>
      <c r="S125" s="2">
        <v>402.89</v>
      </c>
      <c r="T125" s="2">
        <v>12.49</v>
      </c>
      <c r="Y125" s="20"/>
      <c r="Z125" t="s">
        <v>395</v>
      </c>
      <c r="AA125" s="2">
        <v>264</v>
      </c>
      <c r="AB125" s="2">
        <v>55.6</v>
      </c>
      <c r="AF125" s="2">
        <v>261.01475182000001</v>
      </c>
      <c r="AG125" s="2">
        <v>0.57594119603063099</v>
      </c>
      <c r="AI125" s="5">
        <v>26730.819805670399</v>
      </c>
      <c r="AJ125" s="5">
        <v>0.280237933823271</v>
      </c>
      <c r="AQ125" s="2">
        <v>1.5169457823409001</v>
      </c>
      <c r="AR125" s="2">
        <v>5.3930540489708596</v>
      </c>
      <c r="AU125" s="5"/>
      <c r="AV125" s="5"/>
    </row>
    <row r="126" spans="3:48" ht="18.75" x14ac:dyDescent="0.25">
      <c r="C126" s="2">
        <v>21.125703536700001</v>
      </c>
      <c r="D126" s="2">
        <v>49.3917332851263</v>
      </c>
      <c r="R126" s="8" t="s">
        <v>410</v>
      </c>
      <c r="S126" s="2">
        <v>56.2</v>
      </c>
      <c r="T126" s="2">
        <v>23.4</v>
      </c>
      <c r="Y126" s="20"/>
      <c r="Z126" s="77" t="s">
        <v>396</v>
      </c>
      <c r="AA126" s="52">
        <v>395</v>
      </c>
      <c r="AB126" s="52">
        <v>61.2</v>
      </c>
      <c r="AF126" s="2">
        <v>36.291104173000001</v>
      </c>
      <c r="AG126" s="2">
        <v>1.3533386058721799</v>
      </c>
      <c r="AI126" s="5">
        <v>26730.819805670399</v>
      </c>
      <c r="AJ126" s="5">
        <v>0.448154365753476</v>
      </c>
      <c r="AQ126" s="2">
        <v>4.6076383821754998</v>
      </c>
      <c r="AR126" s="2">
        <v>4.69295918323024</v>
      </c>
      <c r="AU126" s="5"/>
      <c r="AV126" s="5"/>
    </row>
    <row r="127" spans="3:48" ht="18.75" x14ac:dyDescent="0.25">
      <c r="C127" s="2">
        <v>24.687005426500001</v>
      </c>
      <c r="D127" s="2">
        <v>46.493909001355902</v>
      </c>
      <c r="R127" s="8" t="s">
        <v>411</v>
      </c>
      <c r="S127" s="2">
        <v>304.39999999999998</v>
      </c>
      <c r="T127" s="2">
        <v>3.6</v>
      </c>
      <c r="X127" s="2" t="s">
        <v>412</v>
      </c>
      <c r="Z127" s="20"/>
      <c r="AA127" s="20">
        <v>20.57</v>
      </c>
      <c r="AB127" s="5">
        <v>18</v>
      </c>
      <c r="AF127" s="2">
        <v>20.940716569999999</v>
      </c>
      <c r="AG127" s="2">
        <v>1.1609021937655399</v>
      </c>
      <c r="AI127" s="5">
        <v>31081.114937377799</v>
      </c>
      <c r="AJ127" s="5">
        <v>0.40439997776876102</v>
      </c>
      <c r="AQ127" s="2">
        <v>5.7531991500095998</v>
      </c>
      <c r="AR127" s="2">
        <v>4.4880467815226597</v>
      </c>
      <c r="AU127" s="5"/>
      <c r="AV127" s="5"/>
    </row>
    <row r="128" spans="3:48" ht="18.75" x14ac:dyDescent="0.25">
      <c r="C128" s="2">
        <v>28.221187266000001</v>
      </c>
      <c r="D128" s="2">
        <v>47.920921869032398</v>
      </c>
      <c r="R128" s="8" t="s">
        <v>413</v>
      </c>
      <c r="S128" s="2">
        <v>6.83</v>
      </c>
      <c r="T128" s="2">
        <v>9.16</v>
      </c>
      <c r="X128" s="2" t="s">
        <v>414</v>
      </c>
      <c r="Z128" s="20"/>
      <c r="AA128" s="20">
        <v>21.83</v>
      </c>
      <c r="AB128" s="5">
        <v>20</v>
      </c>
      <c r="AF128" s="2">
        <v>15.77955526</v>
      </c>
      <c r="AG128" s="2">
        <v>1.01025057260877</v>
      </c>
      <c r="AI128" s="5">
        <v>35242.5113732475</v>
      </c>
      <c r="AJ128" s="5">
        <v>0.303707668917792</v>
      </c>
      <c r="AQ128" s="2">
        <v>8.9691372550901001</v>
      </c>
      <c r="AR128" s="2">
        <v>4.0843978733180801</v>
      </c>
      <c r="AU128" s="5"/>
      <c r="AV128" s="5"/>
    </row>
    <row r="129" spans="3:48" ht="18.75" x14ac:dyDescent="0.25">
      <c r="C129" s="2">
        <v>35.2706125383</v>
      </c>
      <c r="D129" s="2">
        <v>50.143981941034802</v>
      </c>
      <c r="R129" s="8" t="s">
        <v>415</v>
      </c>
      <c r="S129" s="2">
        <v>12.1</v>
      </c>
      <c r="T129" s="2">
        <v>19.8</v>
      </c>
      <c r="X129" s="2" t="s">
        <v>416</v>
      </c>
      <c r="Z129" s="20"/>
      <c r="AA129" s="20">
        <v>23.32</v>
      </c>
      <c r="AB129" s="5">
        <v>17</v>
      </c>
      <c r="AF129" s="2">
        <v>16.573989991000001</v>
      </c>
      <c r="AG129" s="2">
        <v>1.22642273316851</v>
      </c>
      <c r="AI129" s="5">
        <v>39462.089920858198</v>
      </c>
      <c r="AJ129" s="5">
        <v>0.70099228015781601</v>
      </c>
      <c r="AQ129" s="2">
        <v>15.285536902456</v>
      </c>
      <c r="AR129" s="2">
        <v>3.75392780374963</v>
      </c>
      <c r="AU129" s="5"/>
      <c r="AV129" s="5"/>
    </row>
    <row r="130" spans="3:48" ht="18.75" x14ac:dyDescent="0.25">
      <c r="C130" s="2">
        <v>37.694314724800002</v>
      </c>
      <c r="D130" s="2">
        <v>44.432669572589198</v>
      </c>
      <c r="R130" s="8" t="s">
        <v>417</v>
      </c>
      <c r="S130" s="2">
        <v>32</v>
      </c>
      <c r="T130" s="2">
        <v>23.5</v>
      </c>
      <c r="X130" s="2" t="s">
        <v>418</v>
      </c>
      <c r="Z130" s="20"/>
      <c r="AA130" s="20">
        <v>31.22</v>
      </c>
      <c r="AB130" s="5">
        <v>21</v>
      </c>
      <c r="AF130" s="2">
        <v>5.5102440307</v>
      </c>
      <c r="AG130" s="2">
        <v>1.22371916793324</v>
      </c>
      <c r="AI130" s="5">
        <v>232070.92682094401</v>
      </c>
      <c r="AJ130" s="5">
        <v>0.72449115958883403</v>
      </c>
      <c r="AQ130" s="2">
        <v>26.052672598903001</v>
      </c>
      <c r="AR130" s="2">
        <v>3.4845351584682702</v>
      </c>
      <c r="AU130" s="5"/>
      <c r="AV130" s="5"/>
    </row>
    <row r="131" spans="3:48" ht="18.75" x14ac:dyDescent="0.25">
      <c r="C131" s="2">
        <v>37.6869636212</v>
      </c>
      <c r="D131" s="2">
        <v>41.8257946905739</v>
      </c>
      <c r="R131" s="8" t="s">
        <v>419</v>
      </c>
      <c r="S131" s="8">
        <v>96.2</v>
      </c>
      <c r="T131" s="2">
        <v>23.1</v>
      </c>
      <c r="X131" s="2" t="s">
        <v>420</v>
      </c>
      <c r="Z131" s="20"/>
      <c r="AA131" s="20">
        <v>29.98</v>
      </c>
      <c r="AB131" s="5">
        <v>15.5</v>
      </c>
      <c r="AF131" s="2">
        <v>16.837079887000002</v>
      </c>
      <c r="AG131" s="2">
        <v>1.4887515805359099</v>
      </c>
      <c r="AI131" s="5">
        <v>253407.76477006401</v>
      </c>
      <c r="AJ131" s="5">
        <v>0.64072589809984004</v>
      </c>
      <c r="AQ131" s="2">
        <v>36.364316227709999</v>
      </c>
      <c r="AR131" s="2">
        <v>3.39891461532372</v>
      </c>
      <c r="AU131" s="5"/>
      <c r="AV131" s="5"/>
    </row>
    <row r="132" spans="3:48" ht="18.75" x14ac:dyDescent="0.25">
      <c r="C132" s="2">
        <v>40.286531547400003</v>
      </c>
      <c r="D132" s="2">
        <v>39.971509279700001</v>
      </c>
      <c r="R132" s="8" t="s">
        <v>295</v>
      </c>
      <c r="S132" s="8">
        <v>1890</v>
      </c>
      <c r="T132" s="2">
        <v>17.7</v>
      </c>
      <c r="X132" s="2" t="s">
        <v>421</v>
      </c>
      <c r="Z132" s="20"/>
      <c r="AA132" s="20">
        <v>36.5</v>
      </c>
      <c r="AB132" s="5">
        <v>16</v>
      </c>
      <c r="AF132" s="2">
        <v>14.954037191999999</v>
      </c>
      <c r="AG132" s="2">
        <v>2.16293596349005</v>
      </c>
      <c r="AI132" s="5">
        <v>192205.295067828</v>
      </c>
      <c r="AJ132" s="5">
        <v>0.57926620781317695</v>
      </c>
      <c r="AQ132" s="2">
        <v>75.762198222397998</v>
      </c>
      <c r="AR132" s="2">
        <v>3.3479147040542099</v>
      </c>
      <c r="AU132" s="5"/>
      <c r="AV132" s="5"/>
    </row>
    <row r="133" spans="3:48" ht="18.75" x14ac:dyDescent="0.25">
      <c r="C133" s="2">
        <v>40.286531547400003</v>
      </c>
      <c r="D133" s="2">
        <v>39.971509279700001</v>
      </c>
      <c r="R133" s="8" t="s">
        <v>362</v>
      </c>
      <c r="S133" s="52">
        <v>10710</v>
      </c>
      <c r="T133" s="52">
        <v>328</v>
      </c>
      <c r="X133" s="2" t="s">
        <v>422</v>
      </c>
      <c r="Z133" s="20"/>
      <c r="AA133" s="20">
        <v>16.989999999999998</v>
      </c>
      <c r="AB133" s="5">
        <v>17.5</v>
      </c>
      <c r="AF133" s="2">
        <v>20.187186860000001</v>
      </c>
      <c r="AG133" s="2">
        <v>2.2874568741475501</v>
      </c>
      <c r="AI133" s="5">
        <v>247118.84547699901</v>
      </c>
      <c r="AJ133" s="5">
        <v>0.50157707405792595</v>
      </c>
      <c r="AQ133" s="2">
        <v>75.762198222397998</v>
      </c>
      <c r="AR133" s="2">
        <v>3.3479147040542099</v>
      </c>
      <c r="AU133" s="5"/>
      <c r="AV133" s="5"/>
    </row>
    <row r="134" spans="3:48" ht="18.75" x14ac:dyDescent="0.25">
      <c r="C134" s="2">
        <v>40.286531547400003</v>
      </c>
      <c r="D134" s="2">
        <v>39.971509279700001</v>
      </c>
      <c r="R134" s="8" t="s">
        <v>364</v>
      </c>
      <c r="S134" s="2">
        <v>2600</v>
      </c>
      <c r="T134" s="2">
        <v>1.1000000000000001</v>
      </c>
      <c r="X134" s="2" t="s">
        <v>423</v>
      </c>
      <c r="Z134" s="20"/>
      <c r="AA134" s="20">
        <v>21.28</v>
      </c>
      <c r="AB134" s="5">
        <v>18</v>
      </c>
      <c r="AF134" s="2">
        <v>35.039059659999999</v>
      </c>
      <c r="AG134" s="2">
        <v>1.9394944425642999</v>
      </c>
      <c r="AI134" s="5">
        <v>256611.989688753</v>
      </c>
      <c r="AJ134" s="5">
        <v>0.36176049495999102</v>
      </c>
      <c r="AQ134" s="2">
        <v>70.884335513996007</v>
      </c>
      <c r="AR134" s="2">
        <v>3.41497001381317</v>
      </c>
      <c r="AU134" s="5"/>
      <c r="AV134" s="5"/>
    </row>
    <row r="135" spans="3:48" ht="18.75" x14ac:dyDescent="0.25">
      <c r="C135" s="2">
        <v>44.029372922999997</v>
      </c>
      <c r="D135" s="2">
        <v>36.5059150213999</v>
      </c>
      <c r="R135" s="8" t="s">
        <v>388</v>
      </c>
      <c r="S135" s="2">
        <v>129</v>
      </c>
      <c r="T135" s="2">
        <v>23.3</v>
      </c>
      <c r="X135" s="2" t="s">
        <v>424</v>
      </c>
      <c r="Z135" s="20"/>
      <c r="AA135" s="20">
        <v>33.81</v>
      </c>
      <c r="AB135" s="5">
        <v>19.5</v>
      </c>
      <c r="AF135" s="2">
        <v>36.773607501000001</v>
      </c>
      <c r="AG135" s="2">
        <v>2.7799898895494102</v>
      </c>
      <c r="AI135" s="5">
        <v>269839.20443081501</v>
      </c>
      <c r="AJ135" s="5">
        <v>0.30718669230338302</v>
      </c>
      <c r="AQ135" s="2">
        <v>31.852311297195001</v>
      </c>
      <c r="AR135" s="2">
        <v>3.7715699491425698</v>
      </c>
      <c r="AU135" s="5"/>
      <c r="AV135" s="5"/>
    </row>
    <row r="136" spans="3:48" ht="18.75" x14ac:dyDescent="0.25">
      <c r="C136" s="2">
        <v>48.115252564599999</v>
      </c>
      <c r="D136" s="2">
        <v>32.347954765504802</v>
      </c>
      <c r="R136" s="8" t="s">
        <v>391</v>
      </c>
      <c r="S136" s="2">
        <v>149</v>
      </c>
      <c r="T136" s="2">
        <v>20.5</v>
      </c>
      <c r="X136" s="2" t="s">
        <v>425</v>
      </c>
      <c r="Z136" s="20"/>
      <c r="AA136" s="20">
        <v>39.74</v>
      </c>
      <c r="AB136" s="5">
        <v>22</v>
      </c>
      <c r="AF136" s="2">
        <v>794.04320604999998</v>
      </c>
      <c r="AG136" s="2">
        <v>1.7470621809173399</v>
      </c>
      <c r="AI136" s="5">
        <v>207256.18674251201</v>
      </c>
      <c r="AJ136" s="5">
        <v>0.50196833604573798</v>
      </c>
      <c r="AQ136" s="2">
        <v>24.952293097742999</v>
      </c>
      <c r="AR136" s="2">
        <v>4.0028251710936198</v>
      </c>
      <c r="AU136" s="5"/>
      <c r="AV136" s="5"/>
    </row>
    <row r="137" spans="3:48" ht="18.75" x14ac:dyDescent="0.25">
      <c r="C137" s="2">
        <v>55.062447196900003</v>
      </c>
      <c r="D137" s="2">
        <v>46.493909001355902</v>
      </c>
      <c r="R137" s="8" t="s">
        <v>426</v>
      </c>
      <c r="S137" s="2">
        <v>758</v>
      </c>
      <c r="T137" s="2">
        <v>16.100000000000001</v>
      </c>
      <c r="X137" s="2" t="s">
        <v>427</v>
      </c>
      <c r="Z137" s="20"/>
      <c r="AA137" s="20">
        <v>44.27</v>
      </c>
      <c r="AB137" s="5">
        <v>14</v>
      </c>
      <c r="AF137" s="2">
        <v>587.69124984999996</v>
      </c>
      <c r="AG137" s="2">
        <v>1.97767382383114</v>
      </c>
      <c r="AI137" s="5">
        <v>165303.114721124</v>
      </c>
      <c r="AJ137" s="5">
        <v>0.453717450192477</v>
      </c>
      <c r="AQ137" s="2">
        <v>13.694074754091</v>
      </c>
      <c r="AR137" s="2">
        <v>4.2910892357736401</v>
      </c>
      <c r="AU137" s="5"/>
      <c r="AV137" s="5"/>
    </row>
    <row r="138" spans="3:48" ht="18.75" x14ac:dyDescent="0.25">
      <c r="C138" s="2">
        <v>80.429244688300003</v>
      </c>
      <c r="D138" s="2">
        <v>47.920921869032398</v>
      </c>
      <c r="R138" s="8" t="s">
        <v>428</v>
      </c>
      <c r="S138" s="8">
        <v>97.5</v>
      </c>
      <c r="T138" s="2">
        <v>22.1</v>
      </c>
      <c r="X138" s="2" t="s">
        <v>429</v>
      </c>
      <c r="Z138" s="20"/>
      <c r="AA138" s="20">
        <v>49.5</v>
      </c>
      <c r="AB138" s="5">
        <v>18</v>
      </c>
      <c r="AF138" s="2">
        <v>442.10595186</v>
      </c>
      <c r="AG138" s="2">
        <v>2.4326928844231901</v>
      </c>
      <c r="AI138" s="5">
        <v>155237.23804095999</v>
      </c>
      <c r="AJ138" s="5">
        <v>0.393413890634216</v>
      </c>
      <c r="AQ138" s="2">
        <v>7.5150893311712998</v>
      </c>
      <c r="AR138" s="2">
        <v>4.5773902454411504</v>
      </c>
      <c r="AU138" s="5"/>
      <c r="AV138" s="5"/>
    </row>
    <row r="139" spans="3:48" ht="18.75" x14ac:dyDescent="0.25">
      <c r="C139" s="2">
        <v>82.237563290599994</v>
      </c>
      <c r="D139" s="2">
        <v>47.202023056643199</v>
      </c>
      <c r="R139" s="8" t="s">
        <v>430</v>
      </c>
      <c r="S139" s="8">
        <v>118.3</v>
      </c>
      <c r="T139" s="2">
        <v>30.5</v>
      </c>
      <c r="X139" s="2" t="s">
        <v>431</v>
      </c>
      <c r="Y139" s="20"/>
      <c r="Z139" s="20"/>
      <c r="AA139" s="5">
        <v>180</v>
      </c>
      <c r="AB139" s="5">
        <v>210</v>
      </c>
      <c r="AF139" s="2">
        <v>226.95276862</v>
      </c>
      <c r="AG139" s="2">
        <v>2.1448588933884798</v>
      </c>
      <c r="AI139" s="5">
        <v>128570.258894164</v>
      </c>
      <c r="AJ139" s="5">
        <v>0.35553821110874101</v>
      </c>
      <c r="AQ139" s="2">
        <v>5.0379083778828004</v>
      </c>
      <c r="AR139" s="2">
        <v>4.8343279212094696</v>
      </c>
      <c r="AU139" s="5"/>
      <c r="AV139" s="5"/>
    </row>
    <row r="140" spans="3:48" ht="18.75" x14ac:dyDescent="0.25">
      <c r="C140" s="2">
        <v>78.683705225500006</v>
      </c>
      <c r="D140" s="2">
        <v>53.269304196675499</v>
      </c>
      <c r="R140" s="8" t="s">
        <v>371</v>
      </c>
      <c r="S140" s="8">
        <v>95.7</v>
      </c>
      <c r="T140" s="2">
        <v>12.9</v>
      </c>
      <c r="X140" s="2" t="s">
        <v>432</v>
      </c>
      <c r="Y140" s="20"/>
      <c r="Z140" s="20"/>
      <c r="AA140" s="51">
        <v>328</v>
      </c>
      <c r="AB140" s="51">
        <v>370</v>
      </c>
      <c r="AF140" s="2">
        <v>173.78953526999999</v>
      </c>
      <c r="AG140" s="2">
        <v>2.1142406255041202</v>
      </c>
      <c r="AI140" s="5">
        <v>113388.826122402</v>
      </c>
      <c r="AJ140" s="5">
        <v>0.348548264118693</v>
      </c>
      <c r="AQ140" s="2">
        <v>3.5305993011504002</v>
      </c>
      <c r="AR140" s="2">
        <v>5.0552924641560901</v>
      </c>
      <c r="AU140" s="5"/>
      <c r="AV140" s="5"/>
    </row>
    <row r="141" spans="3:48" ht="18.75" x14ac:dyDescent="0.25">
      <c r="C141" s="2">
        <v>38.573770054699999</v>
      </c>
      <c r="D141" s="2">
        <v>56.589418306164099</v>
      </c>
      <c r="R141" s="8" t="s">
        <v>372</v>
      </c>
      <c r="S141" s="8">
        <v>101</v>
      </c>
      <c r="T141" s="2">
        <v>12.8</v>
      </c>
      <c r="X141" s="2" t="s">
        <v>433</v>
      </c>
      <c r="Y141" s="20"/>
      <c r="Z141" s="20"/>
      <c r="AA141" s="5">
        <v>16.57</v>
      </c>
      <c r="AB141" s="5">
        <v>45.6</v>
      </c>
      <c r="AF141" s="2">
        <v>157.18118744</v>
      </c>
      <c r="AG141" s="2">
        <v>2.2653072394314702</v>
      </c>
      <c r="AI141" s="5">
        <v>106484.189494216</v>
      </c>
      <c r="AJ141" s="5">
        <v>0.44541706060642899</v>
      </c>
      <c r="AQ141" s="2">
        <v>1.9379072891907001</v>
      </c>
      <c r="AR141" s="2">
        <v>5.5004573355581803</v>
      </c>
      <c r="AU141" s="5"/>
      <c r="AV141" s="5"/>
    </row>
    <row r="142" spans="3:48" ht="18.75" x14ac:dyDescent="0.25">
      <c r="C142" s="2">
        <v>33.774393785900003</v>
      </c>
      <c r="D142" s="2">
        <v>73.169923999542405</v>
      </c>
      <c r="R142" s="8" t="s">
        <v>374</v>
      </c>
      <c r="S142" s="8">
        <v>139.4</v>
      </c>
      <c r="T142" s="2">
        <v>17.600000000000001</v>
      </c>
      <c r="Y142" s="20"/>
      <c r="Z142" t="s">
        <v>299</v>
      </c>
      <c r="AA142">
        <v>70.900000000000006</v>
      </c>
      <c r="AB142">
        <v>50.642857142857153</v>
      </c>
      <c r="AF142" s="2">
        <v>3542.9807442000001</v>
      </c>
      <c r="AG142" s="2">
        <v>6.1759561462707104</v>
      </c>
      <c r="AI142" s="5">
        <v>90436.5096511757</v>
      </c>
      <c r="AJ142" s="5">
        <v>0.419262055498626</v>
      </c>
      <c r="AQ142" s="2">
        <v>1.5179621818136999</v>
      </c>
      <c r="AR142" s="2">
        <v>5.7801910795070501</v>
      </c>
      <c r="AU142" s="5"/>
      <c r="AV142" s="5"/>
    </row>
    <row r="143" spans="3:48" ht="18.75" x14ac:dyDescent="0.25">
      <c r="C143" s="2">
        <v>41.284803009500003</v>
      </c>
      <c r="D143" s="2">
        <v>78.914236863864005</v>
      </c>
      <c r="R143" s="8" t="s">
        <v>434</v>
      </c>
      <c r="S143" s="2">
        <v>218</v>
      </c>
      <c r="T143" s="2">
        <v>13.84</v>
      </c>
      <c r="Y143" s="20"/>
      <c r="Z143" t="s">
        <v>301</v>
      </c>
      <c r="AA143">
        <v>47.84</v>
      </c>
      <c r="AB143">
        <v>36.242424242424242</v>
      </c>
      <c r="AF143" s="2">
        <v>702.74299067000004</v>
      </c>
      <c r="AG143" s="2">
        <v>5.2864481693008303</v>
      </c>
      <c r="AI143" s="5">
        <v>95098.112311010598</v>
      </c>
      <c r="AJ143" s="5">
        <v>0.36335577398194502</v>
      </c>
      <c r="AQ143" s="2">
        <v>0.9738274754331</v>
      </c>
      <c r="AR143" s="2">
        <v>6.4464871270043602</v>
      </c>
      <c r="AU143" s="5"/>
      <c r="AV143" s="5"/>
    </row>
    <row r="144" spans="3:48" ht="18.75" x14ac:dyDescent="0.25">
      <c r="C144" s="2">
        <v>56.380101821099998</v>
      </c>
      <c r="D144" s="2">
        <v>70.991033882202501</v>
      </c>
      <c r="R144" s="8" t="s">
        <v>435</v>
      </c>
      <c r="S144" s="2">
        <v>100.6</v>
      </c>
      <c r="T144" s="2">
        <v>33.4</v>
      </c>
      <c r="X144" s="2" t="s">
        <v>290</v>
      </c>
      <c r="Y144" s="20"/>
      <c r="Z144" s="20"/>
      <c r="AA144" s="5">
        <v>94</v>
      </c>
      <c r="AB144" s="5">
        <v>8.6999999999999993</v>
      </c>
      <c r="AF144" s="2">
        <v>462.50462120999998</v>
      </c>
      <c r="AG144" s="2">
        <v>6.7766697628409798</v>
      </c>
      <c r="AI144" s="5">
        <v>98751.334681370296</v>
      </c>
      <c r="AJ144" s="5">
        <v>0.32141638307826198</v>
      </c>
      <c r="AQ144" s="2">
        <v>0.62489490768940004</v>
      </c>
      <c r="AR144" s="2">
        <v>7.3698168475784698</v>
      </c>
      <c r="AU144" s="5"/>
      <c r="AV144" s="5"/>
    </row>
    <row r="145" spans="3:48" ht="18.75" x14ac:dyDescent="0.25">
      <c r="C145" s="2">
        <v>64.438885434100001</v>
      </c>
      <c r="D145" s="2">
        <v>68.877027830390205</v>
      </c>
      <c r="R145" s="8" t="s">
        <v>436</v>
      </c>
      <c r="S145" s="8">
        <v>54000</v>
      </c>
      <c r="T145" s="2">
        <v>2.6</v>
      </c>
      <c r="Y145" s="20"/>
      <c r="Z145" s="8" t="s">
        <v>371</v>
      </c>
      <c r="AA145" s="8">
        <v>95.7</v>
      </c>
      <c r="AB145" s="5">
        <v>46</v>
      </c>
      <c r="AF145" s="2">
        <v>258.35770986</v>
      </c>
      <c r="AG145" s="2">
        <v>4.7886039367955497</v>
      </c>
      <c r="AI145" s="5">
        <v>84929.518720793305</v>
      </c>
      <c r="AJ145" s="5">
        <v>0.75805148439581005</v>
      </c>
      <c r="AQ145" s="2">
        <v>0.50056338355730001</v>
      </c>
      <c r="AR145" s="2">
        <v>7.8604646256023596</v>
      </c>
      <c r="AU145" s="5"/>
      <c r="AV145" s="5"/>
    </row>
    <row r="146" spans="3:48" ht="18.75" x14ac:dyDescent="0.25">
      <c r="C146" s="2">
        <v>60.289657656899998</v>
      </c>
      <c r="D146" s="2">
        <v>75.415689634589597</v>
      </c>
      <c r="R146" s="2" t="s">
        <v>290</v>
      </c>
      <c r="S146" s="2">
        <v>94</v>
      </c>
      <c r="T146" s="2">
        <v>3.6</v>
      </c>
      <c r="Y146" s="20"/>
      <c r="Z146" s="8" t="s">
        <v>372</v>
      </c>
      <c r="AA146" s="8">
        <v>101</v>
      </c>
      <c r="AB146" s="5">
        <v>45.1</v>
      </c>
      <c r="AF146" s="2">
        <v>266.94611601999998</v>
      </c>
      <c r="AG146" s="2">
        <v>9935799160069</v>
      </c>
      <c r="AI146" s="5">
        <v>97518.261013520096</v>
      </c>
      <c r="AJ146" s="5">
        <v>0.77321073026826104</v>
      </c>
      <c r="AQ146" s="2">
        <v>0.40083508028859999</v>
      </c>
      <c r="AR146" s="2">
        <v>8.0981539529388993</v>
      </c>
      <c r="AU146" s="5"/>
      <c r="AV146" s="5"/>
    </row>
    <row r="147" spans="3:48" ht="18.75" x14ac:dyDescent="0.25">
      <c r="C147" s="2">
        <v>44.158372484499999</v>
      </c>
      <c r="D147" s="2">
        <v>90.414133361578394</v>
      </c>
      <c r="R147" s="2" t="s">
        <v>433</v>
      </c>
      <c r="S147" s="2">
        <v>16.57</v>
      </c>
      <c r="T147" s="2">
        <v>42.6</v>
      </c>
      <c r="Y147" s="20"/>
      <c r="Z147" s="8" t="s">
        <v>374</v>
      </c>
      <c r="AA147" s="8">
        <v>139.4</v>
      </c>
      <c r="AB147" s="5">
        <v>73.2</v>
      </c>
      <c r="AF147" s="2">
        <v>262.54656647000002</v>
      </c>
      <c r="AG147" s="2">
        <v>5.4241430239120296</v>
      </c>
      <c r="AI147" s="5">
        <v>130195.970828148</v>
      </c>
      <c r="AJ147" s="5">
        <v>1.0488665855431401</v>
      </c>
      <c r="AQ147" s="2">
        <v>0.40129559892240002</v>
      </c>
      <c r="AR147" s="2">
        <v>9.1200822134465493</v>
      </c>
      <c r="AU147" s="5"/>
      <c r="AV147" s="5"/>
    </row>
    <row r="148" spans="3:48" ht="15.75" x14ac:dyDescent="0.25">
      <c r="C148" s="2">
        <v>33.073632358799998</v>
      </c>
      <c r="D148" s="2">
        <v>110.046311946763</v>
      </c>
      <c r="R148" s="2" t="s">
        <v>437</v>
      </c>
      <c r="S148" s="2">
        <v>16.48</v>
      </c>
      <c r="T148" s="2">
        <v>82.4</v>
      </c>
      <c r="Y148" s="8"/>
      <c r="Z148" s="8"/>
      <c r="AA148" s="8">
        <f>Y148*$Z148/0.000000000000000335</f>
        <v>0</v>
      </c>
      <c r="AB148" s="6"/>
      <c r="AF148" s="2">
        <v>103.06773615</v>
      </c>
      <c r="AG148" s="2">
        <v>6.2178118779329603</v>
      </c>
      <c r="AI148" s="5">
        <v>74901.135874810498</v>
      </c>
      <c r="AJ148" s="5">
        <v>1.68145509221774</v>
      </c>
      <c r="AQ148" s="2">
        <v>0.76429651595979997</v>
      </c>
      <c r="AR148" s="2">
        <v>8.2992386354556</v>
      </c>
      <c r="AU148" s="5"/>
      <c r="AV148" s="5"/>
    </row>
    <row r="149" spans="3:48" ht="18.75" x14ac:dyDescent="0.25">
      <c r="C149" s="2">
        <v>28.301111148299999</v>
      </c>
      <c r="D149" s="2">
        <v>115.15137989242101</v>
      </c>
      <c r="R149" s="2" t="s">
        <v>438</v>
      </c>
      <c r="S149" s="2">
        <v>10</v>
      </c>
      <c r="T149" s="2">
        <v>58.3</v>
      </c>
      <c r="X149" s="2" t="s">
        <v>364</v>
      </c>
      <c r="Y149" s="20"/>
      <c r="Z149" s="20"/>
      <c r="AA149" s="5">
        <v>2600</v>
      </c>
      <c r="AB149" s="5">
        <v>1.1000000000000001</v>
      </c>
      <c r="AF149" s="2">
        <v>62.478923379000001</v>
      </c>
      <c r="AG149" s="2">
        <v>6.2115777906506802</v>
      </c>
      <c r="AI149" s="5">
        <v>28108.6755100347</v>
      </c>
      <c r="AJ149" s="5">
        <v>3.24533814011094</v>
      </c>
      <c r="AQ149" s="2">
        <v>1.1397801623571</v>
      </c>
      <c r="AR149" s="2">
        <v>7.6281092612540196</v>
      </c>
      <c r="AU149" s="5"/>
      <c r="AV149" s="5"/>
    </row>
    <row r="150" spans="3:48" ht="18.75" x14ac:dyDescent="0.25">
      <c r="C150" s="2">
        <v>28.280419504800001</v>
      </c>
      <c r="D150" s="2">
        <v>91.791163600702504</v>
      </c>
      <c r="R150" s="2" t="s">
        <v>398</v>
      </c>
      <c r="S150" s="2">
        <v>2802</v>
      </c>
      <c r="T150" s="2">
        <v>21.01</v>
      </c>
      <c r="X150" s="2" t="s">
        <v>439</v>
      </c>
      <c r="Y150" s="20"/>
      <c r="Z150" s="20"/>
      <c r="AA150" s="5">
        <v>12060</v>
      </c>
      <c r="AB150" s="5">
        <v>22.8</v>
      </c>
      <c r="AF150" s="2">
        <v>41.870611867000001</v>
      </c>
      <c r="AG150" s="2">
        <v>5.9541190123855303</v>
      </c>
      <c r="AI150" s="5">
        <v>12420.346078934799</v>
      </c>
      <c r="AJ150" s="5">
        <v>27.215608614439599</v>
      </c>
      <c r="AQ150" s="2">
        <v>1.4876220482421001</v>
      </c>
      <c r="AR150" s="2">
        <v>7.1518509765264699</v>
      </c>
      <c r="AU150" s="5"/>
      <c r="AV150" s="5"/>
    </row>
    <row r="151" spans="3:48" ht="18.75" x14ac:dyDescent="0.25">
      <c r="C151" s="2">
        <v>28.897934551100001</v>
      </c>
      <c r="D151" s="2">
        <v>74.284320545697895</v>
      </c>
      <c r="S151" s="2">
        <v>3390.7</v>
      </c>
      <c r="T151" s="2">
        <v>16.920000000000002</v>
      </c>
      <c r="X151" s="2" t="s">
        <v>439</v>
      </c>
      <c r="Y151" s="20"/>
      <c r="Z151" s="20"/>
      <c r="AA151" s="5">
        <v>6570</v>
      </c>
      <c r="AB151" s="5">
        <v>14.8</v>
      </c>
      <c r="AF151" s="2">
        <v>33.706008101999998</v>
      </c>
      <c r="AG151" s="2">
        <v>5.9515314053198702</v>
      </c>
      <c r="AI151" s="5">
        <v>22989.4174942844</v>
      </c>
      <c r="AJ151" s="5">
        <v>33.287813894485801</v>
      </c>
      <c r="AQ151" s="2">
        <v>1.7765574005167</v>
      </c>
      <c r="AR151" s="2">
        <v>6.8058982267058603</v>
      </c>
      <c r="AU151" s="5"/>
      <c r="AV151" s="5"/>
    </row>
    <row r="152" spans="3:48" ht="18.75" x14ac:dyDescent="0.25">
      <c r="C152" s="2">
        <v>30.209040954199999</v>
      </c>
      <c r="D152" s="2">
        <v>69.926042476409606</v>
      </c>
      <c r="S152" s="2">
        <v>3762.34</v>
      </c>
      <c r="T152" s="2">
        <v>17.350000000000001</v>
      </c>
      <c r="X152" s="2" t="s">
        <v>440</v>
      </c>
      <c r="Y152" s="20"/>
      <c r="Z152" s="20"/>
      <c r="AA152" s="5">
        <v>13500</v>
      </c>
      <c r="AB152" s="5">
        <v>3.35</v>
      </c>
      <c r="AF152" s="2">
        <v>8.587340717</v>
      </c>
      <c r="AG152" s="2">
        <v>5.02683191428798</v>
      </c>
      <c r="AI152" s="5">
        <v>26067.430629147399</v>
      </c>
      <c r="AJ152" s="5">
        <v>0.114157481297713</v>
      </c>
      <c r="AQ152" s="2">
        <v>1.8987192812267</v>
      </c>
      <c r="AR152" s="2">
        <v>6.6393017983575398</v>
      </c>
      <c r="AU152" s="5"/>
      <c r="AV152" s="5"/>
    </row>
    <row r="153" spans="3:48" ht="15.75" x14ac:dyDescent="0.25">
      <c r="C153" s="2">
        <v>21.1555969369</v>
      </c>
      <c r="D153" s="2">
        <v>76.564289762358598</v>
      </c>
      <c r="S153" s="2">
        <v>3809</v>
      </c>
      <c r="T153" s="2">
        <v>14.23</v>
      </c>
      <c r="X153" s="2" t="s">
        <v>362</v>
      </c>
      <c r="Y153" s="21"/>
      <c r="AA153" s="51">
        <v>18900</v>
      </c>
      <c r="AB153" s="51">
        <v>64</v>
      </c>
      <c r="AF153" s="2">
        <v>4.4890358900000003</v>
      </c>
      <c r="AG153" s="2">
        <v>3.26856463808745</v>
      </c>
      <c r="AI153" s="5">
        <v>31081.114937377799</v>
      </c>
      <c r="AJ153" s="5">
        <v>0.154933187678893</v>
      </c>
      <c r="AQ153" s="2">
        <v>1.8987192812267</v>
      </c>
      <c r="AR153" s="2">
        <v>6.6393017983575398</v>
      </c>
      <c r="AU153" s="5"/>
      <c r="AV153" s="5"/>
    </row>
    <row r="154" spans="3:48" ht="15.75" x14ac:dyDescent="0.25">
      <c r="C154" s="2">
        <v>21.1555969369</v>
      </c>
      <c r="D154" s="2">
        <v>76.564289762358598</v>
      </c>
      <c r="S154" s="2">
        <v>4219.8999999999996</v>
      </c>
      <c r="T154" s="2">
        <v>12.62</v>
      </c>
      <c r="X154" s="2" t="s">
        <v>340</v>
      </c>
      <c r="Y154" s="8">
        <v>1.4E-5</v>
      </c>
      <c r="Z154" s="8">
        <v>2.1E-7</v>
      </c>
      <c r="AA154" s="9">
        <f>Y154*$Z154/0.000000000000000335</f>
        <v>8776.119402985074</v>
      </c>
      <c r="AB154" s="49">
        <v>410</v>
      </c>
      <c r="AF154" s="2">
        <v>5.4830426943999999</v>
      </c>
      <c r="AG154" s="2">
        <v>3.40853089863398</v>
      </c>
      <c r="AI154" s="5">
        <v>33514.963046951598</v>
      </c>
      <c r="AJ154" s="5">
        <v>0.16466263746382301</v>
      </c>
      <c r="AQ154" s="2">
        <v>0.97522621180640001</v>
      </c>
      <c r="AR154" s="2">
        <v>7.4789223705063899</v>
      </c>
      <c r="AU154" s="5"/>
      <c r="AV154" s="5"/>
    </row>
    <row r="155" spans="3:48" ht="15.75" x14ac:dyDescent="0.25">
      <c r="C155" s="2">
        <v>12.3909239556</v>
      </c>
      <c r="D155" s="2">
        <v>73.169923999542405</v>
      </c>
      <c r="S155" s="2">
        <v>4517.1000000000004</v>
      </c>
      <c r="T155" s="2">
        <v>12.5</v>
      </c>
      <c r="X155" s="50" t="s">
        <v>360</v>
      </c>
      <c r="AF155" s="2">
        <v>8.0200380444999997</v>
      </c>
      <c r="AG155" s="2">
        <v>7.0068602762371803</v>
      </c>
      <c r="AI155" s="5">
        <v>25741.935663423399</v>
      </c>
      <c r="AJ155" s="5">
        <v>1.45257476886304E-2</v>
      </c>
      <c r="AQ155" s="2">
        <v>1.0414385629581999</v>
      </c>
      <c r="AR155" s="2">
        <v>6.7068249644876703</v>
      </c>
      <c r="AU155" s="5"/>
      <c r="AV155" s="5"/>
    </row>
    <row r="156" spans="3:48" ht="18.75" x14ac:dyDescent="0.25">
      <c r="C156" s="2">
        <v>14.1565180845</v>
      </c>
      <c r="D156" s="2">
        <v>62.905278539977402</v>
      </c>
      <c r="R156" s="20" t="s">
        <v>441</v>
      </c>
      <c r="S156" s="5">
        <v>3640</v>
      </c>
      <c r="T156" s="5">
        <v>16.600000000000001</v>
      </c>
      <c r="X156" s="2" t="s">
        <v>365</v>
      </c>
      <c r="Y156" s="8">
        <v>5.0000000000000004E-6</v>
      </c>
      <c r="Z156" s="8">
        <v>1.1999999999999999E-6</v>
      </c>
      <c r="AA156" s="9">
        <f t="shared" ref="AA156:AA161" si="2">Y156*$Z156/0.000000000000000335</f>
        <v>17910.447761194031</v>
      </c>
      <c r="AB156" s="49">
        <v>32</v>
      </c>
      <c r="AF156" s="2">
        <v>9.3176428227999999</v>
      </c>
      <c r="AG156" s="2">
        <v>7.3061746532857796</v>
      </c>
      <c r="AI156" s="5">
        <v>185094.82222299001</v>
      </c>
      <c r="AJ156" s="5">
        <v>3.7584389359144897E-2</v>
      </c>
      <c r="AQ156" s="2">
        <v>1.4207736099438</v>
      </c>
      <c r="AR156" s="2">
        <v>6.1342143369295199</v>
      </c>
      <c r="AU156" s="5"/>
      <c r="AV156" s="5"/>
    </row>
    <row r="157" spans="3:48" ht="18.75" x14ac:dyDescent="0.25">
      <c r="C157" s="2">
        <v>9.2778099466199997</v>
      </c>
      <c r="D157" s="2">
        <v>81.336309644286104</v>
      </c>
      <c r="R157" s="20" t="s">
        <v>442</v>
      </c>
      <c r="S157" s="5">
        <v>2948</v>
      </c>
      <c r="T157" s="5">
        <v>20.7</v>
      </c>
      <c r="X157" s="2" t="s">
        <v>443</v>
      </c>
      <c r="Y157" s="8">
        <v>2.0000000000000002E-5</v>
      </c>
      <c r="Z157" s="8">
        <v>3.5999999999999998E-8</v>
      </c>
      <c r="AA157" s="9">
        <f t="shared" si="2"/>
        <v>2149.2537313432836</v>
      </c>
      <c r="AB157" s="49">
        <v>54.3</v>
      </c>
      <c r="AF157" s="2">
        <v>8.1391767371999997</v>
      </c>
      <c r="AG157" s="2">
        <v>10.4685128019164</v>
      </c>
      <c r="AI157" s="5">
        <v>157200.14169109301</v>
      </c>
      <c r="AJ157" s="5">
        <v>2.71317610283539E-2</v>
      </c>
      <c r="AQ157" s="2">
        <v>1.9401337470560001</v>
      </c>
      <c r="AR157" s="2">
        <v>6.19457513445278</v>
      </c>
      <c r="AU157" s="5"/>
      <c r="AV157" s="5"/>
    </row>
    <row r="158" spans="3:48" ht="15.75" x14ac:dyDescent="0.25">
      <c r="C158" s="2">
        <v>9.2791671894000007</v>
      </c>
      <c r="D158" s="2">
        <v>85.109515486786407</v>
      </c>
      <c r="R158" s="313" t="s">
        <v>444</v>
      </c>
      <c r="S158" s="2">
        <v>186.9</v>
      </c>
      <c r="T158" s="2">
        <v>16.5</v>
      </c>
      <c r="X158" s="2" t="s">
        <v>368</v>
      </c>
      <c r="Y158" s="8">
        <v>1.0000000000000001E-5</v>
      </c>
      <c r="Z158" s="8">
        <v>6.4000000000000004E-8</v>
      </c>
      <c r="AA158" s="8">
        <f t="shared" si="2"/>
        <v>1910.4477611940301</v>
      </c>
      <c r="AB158" s="6">
        <v>14.9</v>
      </c>
      <c r="AF158" s="2">
        <v>8.1299288099000009</v>
      </c>
      <c r="AG158" s="2">
        <v>13.246111543232001</v>
      </c>
      <c r="AI158" s="5">
        <v>142166.32131212699</v>
      </c>
      <c r="AJ158" s="5">
        <v>2.4510109621847999E-2</v>
      </c>
      <c r="AQ158" s="2">
        <v>2.9586544282746998</v>
      </c>
      <c r="AR158" s="2">
        <v>5.7502638790246801</v>
      </c>
      <c r="AU158" s="5"/>
      <c r="AV158" s="5"/>
    </row>
    <row r="159" spans="3:48" ht="15.75" x14ac:dyDescent="0.25">
      <c r="C159" s="2">
        <v>9.2845981463099996</v>
      </c>
      <c r="D159" s="2">
        <v>102.0358379118</v>
      </c>
      <c r="R159" s="313" t="s">
        <v>444</v>
      </c>
      <c r="S159" s="2">
        <v>220.4</v>
      </c>
      <c r="T159" s="2">
        <v>21.1</v>
      </c>
      <c r="X159" s="2" t="s">
        <v>370</v>
      </c>
      <c r="Y159" s="8">
        <v>2.0000000000000002E-5</v>
      </c>
      <c r="Z159" s="8">
        <v>5.5000000000000003E-8</v>
      </c>
      <c r="AA159" s="9">
        <f t="shared" si="2"/>
        <v>3283.5820895522393</v>
      </c>
      <c r="AB159" s="49">
        <v>81</v>
      </c>
      <c r="AC159" s="2" t="s">
        <v>187</v>
      </c>
      <c r="AF159" s="2">
        <v>5.7222362348000004</v>
      </c>
      <c r="AG159" s="2">
        <v>15.6288507270088</v>
      </c>
      <c r="AI159" s="5">
        <v>97518.261013520096</v>
      </c>
      <c r="AJ159" s="5">
        <v>2.6639858572587698E-2</v>
      </c>
      <c r="AQ159" s="2">
        <v>3.4565571844988998</v>
      </c>
      <c r="AR159" s="2">
        <v>5.6371736476759198</v>
      </c>
      <c r="AU159" s="5"/>
      <c r="AV159" s="5"/>
    </row>
    <row r="160" spans="3:48" ht="15.75" x14ac:dyDescent="0.25">
      <c r="C160" s="2">
        <v>6.2095673193699996</v>
      </c>
      <c r="D160" s="2">
        <v>70.991033882202501</v>
      </c>
      <c r="R160" s="313" t="s">
        <v>445</v>
      </c>
      <c r="S160" s="2">
        <v>0.91149999999999998</v>
      </c>
      <c r="T160" s="2">
        <v>21.27</v>
      </c>
      <c r="X160" s="2" t="s">
        <v>446</v>
      </c>
      <c r="Y160" s="8">
        <v>3.0000000000000001E-6</v>
      </c>
      <c r="Z160" s="8">
        <v>1.3E-6</v>
      </c>
      <c r="AA160" s="9">
        <f t="shared" si="2"/>
        <v>11641.791044776119</v>
      </c>
      <c r="AB160" s="49">
        <v>67</v>
      </c>
      <c r="AF160" s="2">
        <v>14.804780044999999</v>
      </c>
      <c r="AG160" s="2">
        <v>17.251963813937699</v>
      </c>
      <c r="AI160" s="5">
        <v>82821.789743669695</v>
      </c>
      <c r="AJ160" s="5">
        <v>3.8496463910740499E-2</v>
      </c>
      <c r="AQ160" s="2">
        <v>5.8927663348061001</v>
      </c>
      <c r="AR160" s="2">
        <v>5.3638052237505098</v>
      </c>
      <c r="AU160" s="5"/>
      <c r="AV160" s="5"/>
    </row>
    <row r="161" spans="3:44" ht="15.75" x14ac:dyDescent="0.25">
      <c r="C161" s="2">
        <v>6.20805362758</v>
      </c>
      <c r="D161" s="2">
        <v>65.823465577835293</v>
      </c>
      <c r="S161" s="2">
        <v>1.0669999999999999</v>
      </c>
      <c r="T161" s="2">
        <v>24.81</v>
      </c>
      <c r="X161" s="2" t="s">
        <v>447</v>
      </c>
      <c r="Y161" s="8">
        <v>1.9999999999999999E-6</v>
      </c>
      <c r="Z161" s="8">
        <v>3.9000000000000002E-9</v>
      </c>
      <c r="AA161" s="9">
        <f t="shared" si="2"/>
        <v>23.28358208955224</v>
      </c>
      <c r="AB161" s="49">
        <v>550</v>
      </c>
      <c r="AF161" s="2">
        <v>16.337393136999999</v>
      </c>
      <c r="AG161" s="2">
        <v>24.055414727634801</v>
      </c>
      <c r="AI161" s="5">
        <v>47646.990052970199</v>
      </c>
      <c r="AJ161" s="5">
        <v>3.02066229161254E-2</v>
      </c>
      <c r="AQ161" s="2">
        <v>8.9841687877029006</v>
      </c>
      <c r="AR161" s="2">
        <v>4.8573186827363104</v>
      </c>
    </row>
    <row r="162" spans="3:44" ht="15.75" x14ac:dyDescent="0.25">
      <c r="C162" s="2">
        <v>4.75632062694</v>
      </c>
      <c r="D162" s="2">
        <v>90.414133361578394</v>
      </c>
      <c r="S162" s="2">
        <v>2.0019999999999998</v>
      </c>
      <c r="T162" s="2">
        <v>41.7</v>
      </c>
      <c r="X162" s="2" t="s">
        <v>330</v>
      </c>
      <c r="Y162" s="8">
        <v>3.4999999999999999E-6</v>
      </c>
      <c r="Z162" s="8">
        <v>3.7599999999999999E-8</v>
      </c>
      <c r="AA162" s="8">
        <f>Y162*$Z162/0.000000000000000335</f>
        <v>392.83582089552232</v>
      </c>
      <c r="AB162" s="6">
        <v>21.4</v>
      </c>
      <c r="AF162" s="2">
        <v>11.130577726</v>
      </c>
      <c r="AG162" s="2">
        <v>24.036921805177101</v>
      </c>
      <c r="AI162" s="5">
        <v>35242.5113732475</v>
      </c>
      <c r="AJ162" s="5">
        <v>2.9037031273378498E-2</v>
      </c>
      <c r="AQ162" s="2">
        <v>10.729130807214</v>
      </c>
      <c r="AR162" s="2">
        <v>4.62235814446964</v>
      </c>
    </row>
    <row r="163" spans="3:44" ht="15.75" x14ac:dyDescent="0.25">
      <c r="C163" s="2">
        <v>4.4500605554100003</v>
      </c>
      <c r="D163" s="2">
        <v>98.9973643602641</v>
      </c>
      <c r="S163" s="2">
        <v>3.206</v>
      </c>
      <c r="T163" s="2">
        <v>40.07</v>
      </c>
      <c r="X163" s="2" t="s">
        <v>291</v>
      </c>
      <c r="AA163" s="52">
        <v>2602</v>
      </c>
      <c r="AB163" s="52">
        <v>34</v>
      </c>
      <c r="AF163" s="2">
        <v>22.418223603000001</v>
      </c>
      <c r="AG163" s="2">
        <v>27.2644318985874</v>
      </c>
      <c r="AI163" s="5">
        <v>43090.274757749103</v>
      </c>
      <c r="AJ163" s="5">
        <v>3.70636484511115E-2</v>
      </c>
      <c r="AQ163" s="2">
        <v>17.882686606957002</v>
      </c>
      <c r="AR163" s="2">
        <v>4.2483953960645202</v>
      </c>
    </row>
    <row r="164" spans="3:44" ht="15.75" x14ac:dyDescent="0.25">
      <c r="C164" s="2">
        <v>3.0483269909300001</v>
      </c>
      <c r="D164" s="2">
        <v>115.15137989242101</v>
      </c>
      <c r="R164" s="313" t="s">
        <v>448</v>
      </c>
      <c r="S164" s="2">
        <v>1.1259999999999999</v>
      </c>
      <c r="T164" s="2">
        <v>26.18</v>
      </c>
      <c r="AA164" s="2" t="s">
        <v>263</v>
      </c>
      <c r="AB164" s="2" t="s">
        <v>263</v>
      </c>
      <c r="AC164" s="2">
        <f>Z169*AB$166*(1/3/35)*10000000000000000</f>
        <v>590.82892416225752</v>
      </c>
      <c r="AF164" s="2">
        <v>36.947392137999998</v>
      </c>
      <c r="AG164" s="2">
        <v>33.128336158594102</v>
      </c>
      <c r="AI164" s="5">
        <v>48249.464381121703</v>
      </c>
      <c r="AJ164" s="5">
        <v>4.8303510471812902E-2</v>
      </c>
      <c r="AQ164" s="2">
        <v>35.599997128757003</v>
      </c>
      <c r="AR164" s="2">
        <v>3.7714195819313199</v>
      </c>
    </row>
    <row r="165" spans="3:44" ht="15.75" x14ac:dyDescent="0.25">
      <c r="C165" s="2">
        <v>4.0952655114400001</v>
      </c>
      <c r="D165" s="2">
        <v>645.10143617121003</v>
      </c>
      <c r="S165" s="2">
        <v>1.6020000000000001</v>
      </c>
      <c r="T165" s="2">
        <v>35.6</v>
      </c>
      <c r="Z165" s="2" t="s">
        <v>449</v>
      </c>
      <c r="AA165" s="2" t="s">
        <v>450</v>
      </c>
      <c r="AB165" s="2" t="s">
        <v>451</v>
      </c>
      <c r="AC165" s="2">
        <f>Z170*AB$166*(1/3/35)*10000000000000000</f>
        <v>1.1816578483245153</v>
      </c>
      <c r="AF165" s="2">
        <v>37.609260112000001</v>
      </c>
      <c r="AG165" s="2">
        <v>26.547442725424801</v>
      </c>
      <c r="AI165" s="5">
        <v>51378.051081538302</v>
      </c>
      <c r="AJ165" s="5">
        <v>4.1014343450127402E-2</v>
      </c>
      <c r="AQ165" s="2">
        <v>63.449508712453998</v>
      </c>
      <c r="AR165" s="2">
        <v>3.5707461887498502</v>
      </c>
    </row>
    <row r="166" spans="3:44" ht="15.75" x14ac:dyDescent="0.25">
      <c r="C166" s="2">
        <v>6.3914223256999998</v>
      </c>
      <c r="D166" s="2">
        <v>546.28332373216494</v>
      </c>
      <c r="S166" s="2">
        <v>1.9870000000000001</v>
      </c>
      <c r="T166" s="2">
        <v>45.15</v>
      </c>
      <c r="Z166" s="4">
        <v>1</v>
      </c>
      <c r="AA166" s="2">
        <f>Z166*(1/(3600*100000))</f>
        <v>2.777777777777778E-9</v>
      </c>
      <c r="AB166" s="2">
        <f>AA166*(3.35/7.5)*100</f>
        <v>1.240740740740741E-7</v>
      </c>
      <c r="AC166" s="2">
        <f>Z171*AB$166*(1/3/35)*10000000000000000</f>
        <v>5.908289241622577</v>
      </c>
      <c r="AF166" s="2">
        <v>40.933430770000001</v>
      </c>
      <c r="AG166" s="2">
        <v>20.411172343867801</v>
      </c>
      <c r="AI166" s="5">
        <v>56811.183093763102</v>
      </c>
      <c r="AJ166" s="5">
        <v>6.9700951405721898E-2</v>
      </c>
      <c r="AQ166" s="2">
        <v>67.864433685627006</v>
      </c>
      <c r="AR166" s="2">
        <v>3.7705475703186</v>
      </c>
    </row>
    <row r="167" spans="3:44" ht="18.75" x14ac:dyDescent="0.25">
      <c r="C167" s="2">
        <v>5.2261648129999996</v>
      </c>
      <c r="D167" s="2">
        <v>435.46140730472302</v>
      </c>
      <c r="O167" s="2">
        <v>3.3432929365731501E-2</v>
      </c>
      <c r="P167" s="2">
        <v>10.534507982899299</v>
      </c>
      <c r="R167" s="313" t="s">
        <v>452</v>
      </c>
      <c r="S167" s="2">
        <v>1.21</v>
      </c>
      <c r="T167" s="2">
        <v>21.22</v>
      </c>
      <c r="Y167" s="321" t="s">
        <v>453</v>
      </c>
      <c r="Z167" s="324"/>
      <c r="AA167" s="324"/>
      <c r="AB167" s="324"/>
      <c r="AC167" s="2">
        <f>Z172*AB$166*(1/3/35)*10000000000000000</f>
        <v>11.816578483245154</v>
      </c>
      <c r="AD167" s="19">
        <v>30</v>
      </c>
      <c r="AF167" s="2">
        <v>39.627086138000003</v>
      </c>
      <c r="AG167" s="2">
        <v>16.814013221808001</v>
      </c>
      <c r="AI167" s="5">
        <v>68594.488563446401</v>
      </c>
      <c r="AJ167" s="5">
        <v>7.8716787413117398E-2</v>
      </c>
      <c r="AQ167" s="2">
        <v>52.003557113843002</v>
      </c>
      <c r="AR167" s="2">
        <v>4.0818257725294096</v>
      </c>
    </row>
    <row r="168" spans="3:44" ht="15.75" x14ac:dyDescent="0.25">
      <c r="C168" s="2">
        <v>3.7418410848599999</v>
      </c>
      <c r="D168" s="2">
        <v>455.66253928884402</v>
      </c>
      <c r="O168" s="2">
        <v>5.4600434255545602E-2</v>
      </c>
      <c r="P168" s="2">
        <v>32.168142814375599</v>
      </c>
      <c r="S168" s="2">
        <v>1.5529999999999999</v>
      </c>
      <c r="T168" s="2">
        <v>20.98</v>
      </c>
      <c r="Y168" s="2" t="s">
        <v>339</v>
      </c>
      <c r="Z168" s="2" t="s">
        <v>228</v>
      </c>
      <c r="AC168" s="2">
        <f>Z173*AB$166*(1/3/35)*10000000000000000</f>
        <v>141.79894179894183</v>
      </c>
      <c r="AD168" s="19">
        <v>30</v>
      </c>
      <c r="AF168" s="2">
        <v>44.569294749000001</v>
      </c>
      <c r="AG168" s="2">
        <v>14.4424679314525</v>
      </c>
      <c r="AI168" s="5">
        <v>62034.461269855899</v>
      </c>
      <c r="AJ168" s="5">
        <v>8.9012779464806693E-2</v>
      </c>
      <c r="AQ168" s="2">
        <v>42.579592304213001</v>
      </c>
      <c r="AR168" s="2">
        <v>4.2052208758523104</v>
      </c>
    </row>
    <row r="169" spans="3:44" ht="15.75" x14ac:dyDescent="0.25">
      <c r="C169" s="2">
        <v>3.7394699835799998</v>
      </c>
      <c r="D169" s="2">
        <v>374.37268788314498</v>
      </c>
      <c r="O169" s="2">
        <v>0.179347965785806</v>
      </c>
      <c r="P169" s="2">
        <v>21.9224857004365</v>
      </c>
      <c r="R169" s="313" t="s">
        <v>454</v>
      </c>
      <c r="S169" s="2">
        <v>1.107</v>
      </c>
      <c r="T169" s="2">
        <v>23.06</v>
      </c>
      <c r="Y169" s="2">
        <v>50</v>
      </c>
      <c r="Z169" s="8">
        <f>Y169*0.000001</f>
        <v>4.9999999999999996E-5</v>
      </c>
      <c r="AC169" s="8">
        <f>Z174*AA$174*(1/3/35)*10000000000000000</f>
        <v>280</v>
      </c>
      <c r="AF169" s="2">
        <v>60.077818665000002</v>
      </c>
      <c r="AG169" s="2">
        <v>20.711612573012999</v>
      </c>
      <c r="AI169" s="5">
        <v>53351.754249722297</v>
      </c>
      <c r="AJ169" s="5">
        <v>9.8643590301616499E-2</v>
      </c>
      <c r="AQ169" s="2">
        <v>21.857312771394</v>
      </c>
      <c r="AR169" s="2">
        <v>4.46374178871468</v>
      </c>
    </row>
    <row r="170" spans="3:44" ht="15.75" x14ac:dyDescent="0.25">
      <c r="C170" s="2">
        <v>6.1065790188699998</v>
      </c>
      <c r="D170" s="2">
        <v>397.706201657961</v>
      </c>
      <c r="O170" s="2">
        <v>0.183278967773916</v>
      </c>
      <c r="P170" s="2">
        <v>24.538957652235801</v>
      </c>
      <c r="S170" s="2">
        <v>1.4059999999999999</v>
      </c>
      <c r="T170" s="2">
        <v>26.03</v>
      </c>
      <c r="Y170" s="2">
        <v>100</v>
      </c>
      <c r="Z170" s="8">
        <f>Y170*0.000000001</f>
        <v>1.0000000000000001E-7</v>
      </c>
      <c r="AF170" s="2">
        <v>91.168073746000005</v>
      </c>
      <c r="AG170" s="2">
        <v>21.017880619813301</v>
      </c>
      <c r="AI170" s="5">
        <v>52027.702964536002</v>
      </c>
      <c r="AJ170" s="5">
        <v>6.8319201310693495E-2</v>
      </c>
      <c r="AQ170" s="2">
        <v>15.668339014391</v>
      </c>
      <c r="AR170" s="2">
        <v>4.8563504874780596</v>
      </c>
    </row>
    <row r="171" spans="3:44" ht="15.75" x14ac:dyDescent="0.25">
      <c r="C171" s="2">
        <v>4.3722020024899999</v>
      </c>
      <c r="D171" s="2">
        <v>416.15586295015902</v>
      </c>
      <c r="O171" s="2">
        <v>0.240779614298333</v>
      </c>
      <c r="P171" s="2">
        <v>26.341506470506101</v>
      </c>
      <c r="R171" s="313" t="s">
        <v>455</v>
      </c>
      <c r="S171" s="2">
        <v>31</v>
      </c>
      <c r="T171" s="2">
        <v>31</v>
      </c>
      <c r="Y171" s="2">
        <v>500</v>
      </c>
      <c r="Z171" s="8">
        <f>Y171*0.000000001</f>
        <v>5.0000000000000008E-7</v>
      </c>
      <c r="AF171" s="2">
        <v>105.91864319</v>
      </c>
      <c r="AG171" s="2">
        <v>21.915708405238998</v>
      </c>
      <c r="AI171" s="5">
        <v>81787.622778872101</v>
      </c>
      <c r="AJ171" s="5">
        <v>6.9588460187065104E-2</v>
      </c>
      <c r="AQ171" s="2">
        <v>11.229108088317</v>
      </c>
      <c r="AR171" s="2">
        <v>5.1542838297483398</v>
      </c>
    </row>
    <row r="172" spans="3:44" ht="15.75" x14ac:dyDescent="0.25">
      <c r="C172" s="2">
        <v>244.935662237</v>
      </c>
      <c r="D172" s="2">
        <v>40.580285528889497</v>
      </c>
      <c r="O172" s="2">
        <v>0.52287373214666399</v>
      </c>
      <c r="P172" s="2">
        <v>25.477246504842402</v>
      </c>
      <c r="S172" s="2">
        <v>29</v>
      </c>
      <c r="T172" s="2">
        <v>29</v>
      </c>
      <c r="Y172" s="2">
        <v>1000</v>
      </c>
      <c r="Z172" s="8">
        <f>Y172*0.000000001</f>
        <v>1.0000000000000002E-6</v>
      </c>
      <c r="AF172" s="2">
        <v>168.97050757</v>
      </c>
      <c r="AG172" s="2">
        <v>22.552051336041899</v>
      </c>
      <c r="AI172" s="5">
        <v>88192.111533151096</v>
      </c>
      <c r="AJ172" s="5">
        <v>5.90840296353696E-2</v>
      </c>
      <c r="AQ172" s="2">
        <v>8.2278773820580007</v>
      </c>
      <c r="AR172" s="2">
        <v>5.4165419884463697</v>
      </c>
    </row>
    <row r="173" spans="3:44" ht="15.75" x14ac:dyDescent="0.25">
      <c r="C173" s="2">
        <v>183.50500511300001</v>
      </c>
      <c r="D173" s="2">
        <v>54.080609243449302</v>
      </c>
      <c r="O173" s="2">
        <v>0.53607348053458403</v>
      </c>
      <c r="P173" s="2">
        <v>20.5388022928658</v>
      </c>
      <c r="S173" s="2">
        <v>1623</v>
      </c>
      <c r="T173" s="2">
        <v>33</v>
      </c>
      <c r="Y173" s="2">
        <v>12000</v>
      </c>
      <c r="Z173" s="8">
        <f>Y173*0.000000001</f>
        <v>1.2E-5</v>
      </c>
      <c r="AF173" s="2">
        <v>199.82578986999999</v>
      </c>
      <c r="AG173" s="2">
        <v>18.844113529140898</v>
      </c>
      <c r="AI173" s="5">
        <v>97518.261013520096</v>
      </c>
      <c r="AJ173" s="5">
        <v>6.6752584485143096E-2</v>
      </c>
      <c r="AQ173" s="2">
        <v>4.8297428438635004</v>
      </c>
      <c r="AR173" s="2">
        <v>6.1315246852641803</v>
      </c>
    </row>
    <row r="174" spans="3:44" ht="15.75" x14ac:dyDescent="0.25">
      <c r="C174" s="2">
        <v>183.594503014</v>
      </c>
      <c r="D174" s="2">
        <v>62.905278539977402</v>
      </c>
      <c r="O174" s="2">
        <v>0.67416584412284497</v>
      </c>
      <c r="P174" s="2">
        <v>18.1463988191732</v>
      </c>
      <c r="Z174" s="8">
        <v>1.4E-5</v>
      </c>
      <c r="AA174" s="17">
        <v>2.1E-7</v>
      </c>
      <c r="AB174" s="5"/>
      <c r="AF174" s="2">
        <v>256.92764206999999</v>
      </c>
      <c r="AG174" s="2">
        <v>15.1078297935286</v>
      </c>
      <c r="AI174" s="5">
        <v>98751.334681370296</v>
      </c>
      <c r="AJ174" s="5">
        <v>8.5276010596432306E-2</v>
      </c>
      <c r="AQ174" s="2">
        <v>3.8680580878875999</v>
      </c>
      <c r="AR174" s="2">
        <v>6.4114739617644902</v>
      </c>
    </row>
    <row r="175" spans="3:44" ht="15.75" x14ac:dyDescent="0.25">
      <c r="C175" s="2">
        <v>183.64822270499999</v>
      </c>
      <c r="D175" s="2">
        <v>68.877027830390205</v>
      </c>
      <c r="O175" s="2">
        <v>0.78913224164125795</v>
      </c>
      <c r="P175" s="2">
        <v>22.4958912070975</v>
      </c>
      <c r="AA175" s="5"/>
      <c r="AB175" s="5"/>
      <c r="AF175" s="2">
        <v>283.52517791999998</v>
      </c>
      <c r="AG175" s="2">
        <v>21.0657241829038</v>
      </c>
      <c r="AI175" s="5">
        <v>123813.910562563</v>
      </c>
      <c r="AJ175" s="5">
        <v>5.1139946364956002E-2</v>
      </c>
      <c r="AQ175" s="2">
        <v>1.9433852508364</v>
      </c>
      <c r="AR175" s="2">
        <v>7.3668203895492601</v>
      </c>
    </row>
    <row r="176" spans="3:44" ht="15.75" x14ac:dyDescent="0.25">
      <c r="C176" s="2">
        <v>146.943035888</v>
      </c>
      <c r="D176" s="2">
        <v>65.823465577835293</v>
      </c>
      <c r="O176" s="2">
        <v>0.37286619193607701</v>
      </c>
      <c r="P176" s="2">
        <v>17.2734077620755</v>
      </c>
      <c r="AA176" s="5"/>
      <c r="AB176" s="5"/>
      <c r="AF176" s="2">
        <v>422.14090045</v>
      </c>
      <c r="AG176" s="2">
        <v>34.702094153341498</v>
      </c>
      <c r="AI176" s="5">
        <v>658497.13252021198</v>
      </c>
      <c r="AJ176" s="5">
        <v>9.7550855367479705E-2</v>
      </c>
      <c r="AQ176" s="2">
        <v>1.4560062971832</v>
      </c>
      <c r="AR176" s="2">
        <v>7.74159419647689</v>
      </c>
    </row>
    <row r="177" spans="3:44" ht="15.75" x14ac:dyDescent="0.25">
      <c r="C177" s="2">
        <v>146.892890386</v>
      </c>
      <c r="D177" s="2">
        <v>59.214611466639802</v>
      </c>
      <c r="O177" s="2">
        <v>0.79282724415422201</v>
      </c>
      <c r="P177" s="2">
        <v>14.0344904103092</v>
      </c>
      <c r="W177" s="2">
        <v>6.4293394626889001E-4</v>
      </c>
      <c r="X177" s="2">
        <v>21.2951062303881</v>
      </c>
      <c r="AA177" s="5"/>
      <c r="AB177" s="5"/>
      <c r="AF177" s="2">
        <v>369.11993649999999</v>
      </c>
      <c r="AG177" s="2">
        <v>40.3990483440896</v>
      </c>
      <c r="AI177" s="5">
        <v>518645.23908492801</v>
      </c>
      <c r="AJ177" s="5">
        <v>8.9997341125783198E-2</v>
      </c>
      <c r="AQ177" s="2">
        <v>1.3326099350613001</v>
      </c>
      <c r="AR177" s="2">
        <v>8.0946677238495308</v>
      </c>
    </row>
    <row r="178" spans="3:44" ht="15.75" x14ac:dyDescent="0.25">
      <c r="C178" s="2">
        <v>134.47795325800001</v>
      </c>
      <c r="D178" s="2">
        <v>76.564289762358598</v>
      </c>
      <c r="O178" s="2">
        <v>1.56987568408509</v>
      </c>
      <c r="P178" s="2">
        <v>15.1998826060232</v>
      </c>
      <c r="W178" s="2">
        <v>8.9646685597993304E-4</v>
      </c>
      <c r="X178" s="2">
        <v>20.7685356927865</v>
      </c>
      <c r="AA178" s="17">
        <v>1000000000</v>
      </c>
      <c r="AB178" s="5">
        <v>30</v>
      </c>
      <c r="AF178" s="2">
        <v>382.05405085000001</v>
      </c>
      <c r="AG178" s="2">
        <v>32.374921541867202</v>
      </c>
      <c r="AI178" s="5">
        <v>287336.08977579599</v>
      </c>
      <c r="AJ178" s="5">
        <v>8.4873246465893795E-2</v>
      </c>
      <c r="AQ178" s="2">
        <v>2.3739609281148</v>
      </c>
      <c r="AR178" s="2">
        <v>7.2936992906257396</v>
      </c>
    </row>
    <row r="179" spans="3:44" ht="15.75" x14ac:dyDescent="0.25">
      <c r="C179" s="2">
        <v>117.671496946</v>
      </c>
      <c r="D179" s="2">
        <v>81.336309644286104</v>
      </c>
      <c r="O179" s="2">
        <v>1.7587148686695999</v>
      </c>
      <c r="P179" s="2">
        <v>15.830433420828999</v>
      </c>
      <c r="W179" s="2">
        <v>1.1570874807555101E-3</v>
      </c>
      <c r="X179" s="2">
        <v>17.658468493199699</v>
      </c>
      <c r="AA179" s="17">
        <v>280</v>
      </c>
      <c r="AB179" s="5">
        <v>30</v>
      </c>
      <c r="AF179" s="2">
        <v>440.93964770000002</v>
      </c>
      <c r="AG179" s="2">
        <v>132.910697065493</v>
      </c>
      <c r="AI179" s="5">
        <v>202112.62915423201</v>
      </c>
      <c r="AJ179" s="5">
        <v>7.3687083458798097E-2</v>
      </c>
      <c r="AQ179" s="2">
        <v>2.7119280057175001</v>
      </c>
      <c r="AR179" s="2">
        <v>7.0100777431590702</v>
      </c>
    </row>
    <row r="180" spans="3:44" ht="15.75" x14ac:dyDescent="0.25">
      <c r="C180" s="2">
        <v>105.229122714</v>
      </c>
      <c r="D180" s="2">
        <v>73.169923999542405</v>
      </c>
      <c r="O180" s="2">
        <v>2.59999948550881</v>
      </c>
      <c r="P180" s="2">
        <v>11.270217581562701</v>
      </c>
      <c r="W180" s="2">
        <v>1.6920905608533499E-3</v>
      </c>
      <c r="X180" s="2">
        <v>18.968705017226501</v>
      </c>
      <c r="AA180" s="17">
        <v>280</v>
      </c>
      <c r="AB180" s="17">
        <v>1000000000</v>
      </c>
      <c r="AF180" s="2">
        <v>478.88708079000003</v>
      </c>
      <c r="AG180" s="2">
        <v>159.14320495449601</v>
      </c>
      <c r="AI180" s="5">
        <v>167393.29676352101</v>
      </c>
      <c r="AJ180" s="5">
        <v>7.3748671538949206E-2</v>
      </c>
      <c r="AQ180" s="2">
        <v>2.7704172008937</v>
      </c>
      <c r="AR180" s="2">
        <v>6.3805673591129901</v>
      </c>
    </row>
    <row r="181" spans="3:44" ht="15.75" x14ac:dyDescent="0.25">
      <c r="C181" s="2">
        <v>86.119738705100005</v>
      </c>
      <c r="D181" s="2">
        <v>76.564289762358598</v>
      </c>
      <c r="O181" s="2">
        <v>4.0128333798005604</v>
      </c>
      <c r="P181" s="2">
        <v>10.367353280154401</v>
      </c>
      <c r="W181" s="2">
        <v>1.7248253515696099E-3</v>
      </c>
      <c r="X181" s="2">
        <v>16.676403543793</v>
      </c>
      <c r="AA181" s="17">
        <v>1000000000</v>
      </c>
      <c r="AB181" s="17">
        <v>1000000000</v>
      </c>
      <c r="AF181" s="2">
        <v>348.64146240999997</v>
      </c>
      <c r="AG181" s="2">
        <v>172.81601386664801</v>
      </c>
      <c r="AI181" s="5">
        <v>136906.99811406599</v>
      </c>
      <c r="AJ181" s="5">
        <v>0.106589811167008</v>
      </c>
      <c r="AQ181" s="2">
        <v>3.5385472588494</v>
      </c>
      <c r="AR181" s="2">
        <v>6.3800077270761797</v>
      </c>
    </row>
    <row r="182" spans="3:44" ht="15.75" x14ac:dyDescent="0.25">
      <c r="C182" s="2">
        <v>77.051151702300004</v>
      </c>
      <c r="D182" s="2">
        <v>80.1161207554496</v>
      </c>
      <c r="O182" s="2">
        <v>4.7038300645013704</v>
      </c>
      <c r="P182" s="2">
        <v>11.133142935148699</v>
      </c>
      <c r="W182" s="2">
        <v>2.4955261252234701E-3</v>
      </c>
      <c r="X182" s="2">
        <v>19.807292159148901</v>
      </c>
      <c r="AA182" s="5"/>
      <c r="AB182" s="5"/>
      <c r="AF182" s="2">
        <v>159.12724177000001</v>
      </c>
      <c r="AG182" s="2">
        <v>177.38847389016701</v>
      </c>
      <c r="AI182" s="5">
        <v>169509.908198841</v>
      </c>
      <c r="AJ182" s="5">
        <v>0.10433721315243601</v>
      </c>
      <c r="AQ182" s="2">
        <v>3.9552648317371002</v>
      </c>
      <c r="AR182" s="2">
        <v>6.4432495193318697</v>
      </c>
    </row>
    <row r="183" spans="3:44" ht="15.75" x14ac:dyDescent="0.25">
      <c r="C183" s="2">
        <v>73.699857449000007</v>
      </c>
      <c r="D183" s="2">
        <v>82.575082320135706</v>
      </c>
      <c r="O183" s="2">
        <v>7.1012842740710802</v>
      </c>
      <c r="P183" s="2">
        <v>9.5324607961579506</v>
      </c>
      <c r="W183" s="2">
        <v>1.29200794240354E-2</v>
      </c>
      <c r="X183" s="2">
        <v>32.011389293811199</v>
      </c>
      <c r="AA183" s="5"/>
      <c r="AB183" s="5"/>
      <c r="AF183" s="2">
        <v>134.87157257000001</v>
      </c>
      <c r="AG183" s="2">
        <v>130.77265235028901</v>
      </c>
      <c r="AI183" s="5">
        <v>194635.642837633</v>
      </c>
      <c r="AJ183" s="5">
        <v>0.10010197766120001</v>
      </c>
      <c r="AQ183" s="2">
        <v>6.7419993732470003</v>
      </c>
      <c r="AR183" s="2">
        <v>6.0403895189024199</v>
      </c>
    </row>
    <row r="184" spans="3:44" ht="15.75" x14ac:dyDescent="0.25">
      <c r="C184" s="2">
        <v>68.940867147899993</v>
      </c>
      <c r="D184" s="2">
        <v>85.109515486786407</v>
      </c>
      <c r="O184" s="2">
        <v>9.1420851409628607</v>
      </c>
      <c r="P184" s="2">
        <v>7.9188176995374597</v>
      </c>
      <c r="W184" s="2">
        <v>3.4652539413946401E-2</v>
      </c>
      <c r="X184" s="2">
        <v>31.519290211403401</v>
      </c>
      <c r="AA184" s="5"/>
      <c r="AB184" s="5"/>
      <c r="AF184" s="2">
        <v>173.41222644999999</v>
      </c>
      <c r="AG184" s="2">
        <v>104.843932844132</v>
      </c>
      <c r="AI184" s="5">
        <v>220695.07062938501</v>
      </c>
      <c r="AJ184" s="5">
        <v>9.6044007234229206E-2</v>
      </c>
      <c r="AQ184" s="2">
        <v>6.7419993732470003</v>
      </c>
      <c r="AR184" s="2">
        <v>6.0403895189024199</v>
      </c>
    </row>
    <row r="185" spans="3:44" ht="15.75" x14ac:dyDescent="0.25">
      <c r="C185" s="2">
        <v>65.958403449200006</v>
      </c>
      <c r="D185" s="2">
        <v>94.608461057738793</v>
      </c>
      <c r="O185" s="2">
        <v>11.2482070293372</v>
      </c>
      <c r="P185" s="2">
        <v>6.3799657490095996</v>
      </c>
      <c r="R185" s="2" t="s">
        <v>232</v>
      </c>
      <c r="W185" s="2">
        <v>3.9432352559169201E-2</v>
      </c>
      <c r="X185" s="2">
        <v>8.7412187161113994</v>
      </c>
      <c r="AA185" s="5"/>
      <c r="AB185" s="5"/>
      <c r="AF185" s="2">
        <v>165.06700470000001</v>
      </c>
      <c r="AG185" s="2">
        <v>90.026033196608694</v>
      </c>
      <c r="AI185" s="5">
        <v>250243.54989666599</v>
      </c>
      <c r="AJ185" s="5">
        <v>0.122634131875182</v>
      </c>
      <c r="AQ185" s="2">
        <v>21.403026758391999</v>
      </c>
      <c r="AR185" s="2">
        <v>5.0771069522446997</v>
      </c>
    </row>
    <row r="186" spans="3:44" ht="15.75" x14ac:dyDescent="0.25">
      <c r="C186" s="2">
        <v>86.216373412400003</v>
      </c>
      <c r="D186" s="2">
        <v>108.39542210823799</v>
      </c>
      <c r="O186" s="2">
        <v>13.5083582243777</v>
      </c>
      <c r="P186" s="2">
        <v>5.93433817905564</v>
      </c>
      <c r="R186" s="2">
        <v>5923</v>
      </c>
      <c r="S186" s="2">
        <v>1800.7</v>
      </c>
      <c r="T186" s="2">
        <v>513.91</v>
      </c>
      <c r="W186" s="2">
        <v>8.3904530640298194E-2</v>
      </c>
      <c r="X186" s="2">
        <v>13.091323430995899</v>
      </c>
      <c r="AA186" s="5"/>
      <c r="AB186" s="5"/>
      <c r="AF186" s="2">
        <v>139.83111170999999</v>
      </c>
      <c r="AG186" s="2">
        <v>74.140477013692603</v>
      </c>
      <c r="AI186" s="5">
        <v>217939.32782251001</v>
      </c>
      <c r="AJ186" s="5">
        <v>0.15676908306391699</v>
      </c>
      <c r="AQ186" s="2">
        <v>23.914402662981999</v>
      </c>
      <c r="AR186" s="2">
        <v>4.9282850124459001</v>
      </c>
    </row>
    <row r="187" spans="3:44" ht="15.75" x14ac:dyDescent="0.25">
      <c r="C187" s="2">
        <v>96.415366261100004</v>
      </c>
      <c r="D187" s="2">
        <v>122.32841602745999</v>
      </c>
      <c r="O187" s="2">
        <v>6.9800943551504604</v>
      </c>
      <c r="P187" s="2">
        <v>5.4230191480279002</v>
      </c>
      <c r="R187" s="2">
        <v>5925</v>
      </c>
      <c r="S187" s="2">
        <v>2100.6999999999998</v>
      </c>
      <c r="T187" s="2">
        <v>605.64</v>
      </c>
      <c r="W187" s="2">
        <v>0.13273040771979999</v>
      </c>
      <c r="X187" s="2">
        <v>45.1545114444544</v>
      </c>
      <c r="AA187" s="5"/>
      <c r="AB187" s="5"/>
      <c r="AF187" s="2">
        <v>107.06879228</v>
      </c>
      <c r="AG187" s="2">
        <v>74.100822644770702</v>
      </c>
      <c r="AI187" s="5">
        <v>178247.39532628399</v>
      </c>
      <c r="AJ187" s="5">
        <v>0.17025835546475199</v>
      </c>
      <c r="AQ187" s="2">
        <v>41.654733945685997</v>
      </c>
      <c r="AR187" s="2">
        <v>4.3320699027849798</v>
      </c>
    </row>
    <row r="188" spans="3:44" ht="15.75" x14ac:dyDescent="0.25">
      <c r="C188" s="2">
        <v>123.15431599599999</v>
      </c>
      <c r="D188" s="2">
        <v>110.046311946763</v>
      </c>
      <c r="O188" s="2">
        <v>6.8345471104296802</v>
      </c>
      <c r="P188" s="2">
        <v>4.5556240840943101</v>
      </c>
      <c r="R188" s="2">
        <v>6001</v>
      </c>
      <c r="S188" s="2">
        <v>17687</v>
      </c>
      <c r="T188" s="2">
        <v>459.24</v>
      </c>
      <c r="W188" s="2">
        <v>0.15388922257945301</v>
      </c>
      <c r="X188" s="2">
        <v>16.8885447024802</v>
      </c>
      <c r="AA188" s="5"/>
      <c r="AB188" s="5"/>
      <c r="AF188" s="2">
        <v>80.653070774</v>
      </c>
      <c r="AG188" s="2">
        <v>69.106091686541305</v>
      </c>
      <c r="AI188" s="5">
        <v>157200.14169109301</v>
      </c>
      <c r="AJ188" s="5">
        <v>0.23615345035298299</v>
      </c>
      <c r="AQ188" s="2">
        <v>55.603428395248002</v>
      </c>
      <c r="AR188" s="2">
        <v>4.1633813763335699</v>
      </c>
    </row>
    <row r="189" spans="3:44" ht="15.75" x14ac:dyDescent="0.25">
      <c r="C189" s="2">
        <v>67.497295186399995</v>
      </c>
      <c r="D189" s="2">
        <v>49327284628504</v>
      </c>
      <c r="O189" s="2">
        <v>4.1292042464073599</v>
      </c>
      <c r="P189" s="2">
        <v>5.7773525672169201</v>
      </c>
      <c r="R189" s="2">
        <v>10480</v>
      </c>
      <c r="S189" s="2">
        <v>1487.5</v>
      </c>
      <c r="T189" s="2">
        <v>724.03</v>
      </c>
      <c r="W189" s="2">
        <v>0.17300155302936099</v>
      </c>
      <c r="X189" s="2">
        <v>33.607256130334697</v>
      </c>
      <c r="AA189" s="5"/>
      <c r="AB189" s="5"/>
      <c r="AF189" s="2">
        <v>78.032138764999999</v>
      </c>
      <c r="AG189" s="2">
        <v>64.480360886858904</v>
      </c>
      <c r="AI189" s="5">
        <v>120741.172473446</v>
      </c>
      <c r="AJ189" s="5">
        <v>0.213489255141391</v>
      </c>
      <c r="AQ189" s="2">
        <v>81.099795657197006</v>
      </c>
      <c r="AR189" s="2">
        <v>3.8457304503648002</v>
      </c>
    </row>
    <row r="190" spans="3:44" ht="15.75" x14ac:dyDescent="0.25">
      <c r="C190" s="2">
        <v>61.759496703400004</v>
      </c>
      <c r="D190" s="2">
        <v>131.931988854227</v>
      </c>
      <c r="O190" s="2">
        <v>16.531151416539899</v>
      </c>
      <c r="P190" s="2">
        <v>8.2341406500678094</v>
      </c>
      <c r="R190" s="2">
        <v>5065097</v>
      </c>
      <c r="S190" s="2">
        <v>6783.1</v>
      </c>
      <c r="T190" s="2">
        <v>8972.07</v>
      </c>
      <c r="W190" s="2">
        <v>0.22985168459033201</v>
      </c>
      <c r="X190" s="2">
        <v>35.334828207501403</v>
      </c>
      <c r="AA190" s="5"/>
      <c r="AB190" s="5"/>
      <c r="AF190" s="2">
        <v>75.526676395999999</v>
      </c>
      <c r="AG190" s="2">
        <v>55.369014270477699</v>
      </c>
      <c r="AI190" s="5">
        <v>93910.655163911302</v>
      </c>
      <c r="AJ190" s="5">
        <v>0.19696942085679001</v>
      </c>
      <c r="AQ190" s="2">
        <v>81.099795657197006</v>
      </c>
      <c r="AR190" s="2">
        <v>3.8457304503648002</v>
      </c>
    </row>
    <row r="191" spans="3:44" ht="15.75" x14ac:dyDescent="0.25">
      <c r="C191" s="2">
        <v>49.449566681</v>
      </c>
      <c r="D191" s="2">
        <v>155.79738899098101</v>
      </c>
      <c r="O191" s="2">
        <v>25.4856565795893</v>
      </c>
      <c r="P191" s="2">
        <v>8.4791686211332493</v>
      </c>
      <c r="W191" s="2">
        <v>0.27445080627526802</v>
      </c>
      <c r="X191" s="2">
        <v>31.111524471699099</v>
      </c>
      <c r="AA191" s="5"/>
      <c r="AB191" s="5"/>
      <c r="AF191" s="2">
        <v>86.335021244000004</v>
      </c>
      <c r="AG191" s="2">
        <v>52.400460274204399</v>
      </c>
      <c r="AI191" s="5">
        <v>79757.867458253706</v>
      </c>
      <c r="AJ191" s="5">
        <v>0.22738928801411301</v>
      </c>
      <c r="AQ191" s="2">
        <v>60.708584328672003</v>
      </c>
      <c r="AR191" s="2">
        <v>3.6967460598169799</v>
      </c>
    </row>
    <row r="192" spans="3:44" ht="15.75" x14ac:dyDescent="0.25">
      <c r="C192" s="2">
        <v>45.250378959499997</v>
      </c>
      <c r="D192" s="2">
        <v>175.823364546243</v>
      </c>
      <c r="O192" s="2">
        <v>38.4791265562286</v>
      </c>
      <c r="P192" s="2">
        <v>7.1859803382866403</v>
      </c>
      <c r="W192" s="2">
        <v>0.293054663114443</v>
      </c>
      <c r="X192" s="2">
        <v>68.860478340009706</v>
      </c>
      <c r="AA192" s="5"/>
      <c r="AB192" s="5"/>
      <c r="AF192" s="2">
        <v>86.410111052999994</v>
      </c>
      <c r="AG192" s="2">
        <v>43.770302267771903</v>
      </c>
      <c r="AI192" s="5">
        <v>70340.147425246003</v>
      </c>
      <c r="AJ192" s="5">
        <v>0.20544030452724199</v>
      </c>
      <c r="AQ192" s="2">
        <v>8.5956548075499004</v>
      </c>
      <c r="AR192" s="2">
        <v>5.0038779136484104</v>
      </c>
    </row>
    <row r="193" spans="3:44" ht="15.75" x14ac:dyDescent="0.25">
      <c r="C193" s="2">
        <v>61.834826628099997</v>
      </c>
      <c r="D193" s="2">
        <v>192.51469915021801</v>
      </c>
      <c r="O193" s="2">
        <v>48.371684582655803</v>
      </c>
      <c r="P193" s="2">
        <v>6.6148396814610697</v>
      </c>
      <c r="W193" s="2">
        <v>0.29209980129145502</v>
      </c>
      <c r="X193" s="2">
        <v>49.402866853808902</v>
      </c>
      <c r="AA193" s="5"/>
      <c r="AB193" s="5"/>
      <c r="AF193" s="2">
        <v>86.410111052999994</v>
      </c>
      <c r="AG193" s="2">
        <v>43.770302267771903</v>
      </c>
      <c r="AI193" s="5">
        <v>52685.569397525498</v>
      </c>
      <c r="AJ193" s="5">
        <v>0.19348453193568799</v>
      </c>
      <c r="AQ193" s="2">
        <v>5.0400781152130998</v>
      </c>
      <c r="AR193" s="2">
        <v>5.0546475406646998</v>
      </c>
    </row>
    <row r="194" spans="3:44" ht="15.75" x14ac:dyDescent="0.25">
      <c r="C194" s="2">
        <v>45.268033481499998</v>
      </c>
      <c r="D194" s="2">
        <v>198.42345061476399</v>
      </c>
      <c r="O194" s="2">
        <v>41.341343461161699</v>
      </c>
      <c r="P194" s="2">
        <v>5.1213989744860999</v>
      </c>
      <c r="W194" s="2">
        <v>0.29651512493549897</v>
      </c>
      <c r="X194" s="2">
        <v>15.709520894884101</v>
      </c>
      <c r="AA194" s="5"/>
      <c r="AB194" s="5"/>
      <c r="AF194" s="2">
        <v>58.906185399999998</v>
      </c>
      <c r="AG194" s="2">
        <v>38.6133832051326</v>
      </c>
      <c r="AI194" s="5">
        <v>55401.277814244902</v>
      </c>
      <c r="AJ194" s="5">
        <v>0.15141416876333699</v>
      </c>
      <c r="AQ194" s="2">
        <v>5.0400781152130998</v>
      </c>
      <c r="AR194" s="2">
        <v>5.0546475406646998</v>
      </c>
    </row>
    <row r="195" spans="3:44" ht="15.75" x14ac:dyDescent="0.25">
      <c r="C195" s="2">
        <v>31.6783341117</v>
      </c>
      <c r="D195" s="2">
        <v>173.18570226779201</v>
      </c>
      <c r="O195" s="2">
        <v>26.821315238682899</v>
      </c>
      <c r="P195" s="2">
        <v>4.8724191185479198</v>
      </c>
      <c r="W195" s="2">
        <v>0.338250906749197</v>
      </c>
      <c r="X195" s="2">
        <v>25.476147811741399</v>
      </c>
      <c r="AA195" s="5"/>
      <c r="AB195" s="5"/>
      <c r="AF195" s="2">
        <v>62.984437702999998</v>
      </c>
      <c r="AG195" s="2">
        <v>37.047597029481402</v>
      </c>
      <c r="AI195" s="5">
        <v>13907.431528479599</v>
      </c>
      <c r="AJ195" s="5">
        <v>0.518492160381121</v>
      </c>
      <c r="AQ195" s="2">
        <v>2.5862250332725001</v>
      </c>
      <c r="AR195" s="2">
        <v>5.1569971195450304</v>
      </c>
    </row>
    <row r="196" spans="3:44" ht="15.75" x14ac:dyDescent="0.25">
      <c r="C196" s="2">
        <v>30.962128161399999</v>
      </c>
      <c r="D196" s="2">
        <v>144.45660966680799</v>
      </c>
      <c r="O196" s="2">
        <v>20.4181829220996</v>
      </c>
      <c r="P196" s="2">
        <v>4.4926817026954398</v>
      </c>
      <c r="W196" s="2">
        <v>0.36580516017624498</v>
      </c>
      <c r="X196" s="2">
        <v>19.822877494961801</v>
      </c>
      <c r="AA196" s="5"/>
      <c r="AB196" s="5"/>
      <c r="AF196" s="2">
        <v>73.238670099000004</v>
      </c>
      <c r="AG196" s="2">
        <v>32.267928102670702</v>
      </c>
      <c r="AI196" s="5">
        <v>15378.116185733101</v>
      </c>
      <c r="AJ196" s="5">
        <v>0.50778917038628901</v>
      </c>
      <c r="AQ196" s="2">
        <v>2.5847406577754</v>
      </c>
      <c r="AR196" s="2">
        <v>4.8594881406253796</v>
      </c>
    </row>
    <row r="197" spans="3:44" ht="15.75" x14ac:dyDescent="0.25">
      <c r="C197" s="2">
        <v>28.952939714199999</v>
      </c>
      <c r="D197" s="2">
        <v>133.94134658852599</v>
      </c>
      <c r="O197" s="2">
        <v>104.96864602704601</v>
      </c>
      <c r="P197" s="2">
        <v>6.8740491928101601</v>
      </c>
      <c r="W197" s="2">
        <v>0.40808027958887599</v>
      </c>
      <c r="X197" s="2">
        <v>30.7369333923033</v>
      </c>
      <c r="AA197" s="5"/>
      <c r="AB197" s="5"/>
      <c r="AF197" s="2">
        <v>58.024530196000001</v>
      </c>
      <c r="AG197" s="2">
        <v>27.697218244423301</v>
      </c>
      <c r="AI197" s="5">
        <v>12112.105508038099</v>
      </c>
      <c r="AJ197" s="5">
        <v>1.08182548677403</v>
      </c>
      <c r="AQ197" s="2">
        <v>2.4694184923320002</v>
      </c>
      <c r="AR197" s="2">
        <v>4.3150390281010296</v>
      </c>
    </row>
    <row r="198" spans="3:44" ht="15.75" x14ac:dyDescent="0.25">
      <c r="C198" s="2">
        <v>25.334530118899998</v>
      </c>
      <c r="D198" s="2">
        <v>142.289504338261</v>
      </c>
      <c r="O198" s="2">
        <v>65.0855765908819</v>
      </c>
      <c r="P198" s="2">
        <v>6.3426587948118698</v>
      </c>
      <c r="R198" s="2" t="s">
        <v>263</v>
      </c>
      <c r="S198" s="2" t="s">
        <v>187</v>
      </c>
      <c r="U198" s="2" t="s">
        <v>188</v>
      </c>
      <c r="V198" s="2" t="s">
        <v>320</v>
      </c>
      <c r="W198" s="2">
        <v>0.51523988802729803</v>
      </c>
      <c r="X198" s="2">
        <v>25.503126464620401</v>
      </c>
      <c r="AA198" s="5"/>
      <c r="AB198" s="5"/>
      <c r="AF198" s="2">
        <v>46.631948579000003</v>
      </c>
      <c r="AG198" s="2">
        <v>39.133304094687603</v>
      </c>
      <c r="AI198" s="5">
        <v>26730.819805670399</v>
      </c>
      <c r="AJ198" s="5">
        <v>0.280237933823271</v>
      </c>
      <c r="AQ198" s="2">
        <v>2.9501735040703001</v>
      </c>
      <c r="AR198" s="2">
        <v>4.2722431651255102</v>
      </c>
    </row>
    <row r="199" spans="3:44" ht="15.75" x14ac:dyDescent="0.25">
      <c r="C199" s="2">
        <v>24.2278939027</v>
      </c>
      <c r="D199" s="2">
        <v>138.052337236574</v>
      </c>
      <c r="O199" s="2">
        <v>144.745217417437</v>
      </c>
      <c r="P199" s="2">
        <v>5.5361168528683402</v>
      </c>
      <c r="Q199" s="313" t="s">
        <v>456</v>
      </c>
      <c r="R199" s="2">
        <v>338</v>
      </c>
      <c r="S199" s="2">
        <f>R199*1000000*V$61</f>
        <v>845.00000000000011</v>
      </c>
      <c r="U199" s="2">
        <v>1.5</v>
      </c>
      <c r="V199" s="2">
        <f>0.0000015</f>
        <v>1.5E-6</v>
      </c>
      <c r="W199" s="2">
        <v>0.53394851664763399</v>
      </c>
      <c r="X199" s="2">
        <v>18.5993575970971</v>
      </c>
      <c r="AA199" s="5"/>
      <c r="AB199" s="5"/>
      <c r="AF199" s="2">
        <v>40.766788832000003</v>
      </c>
      <c r="AG199" s="2">
        <v>47.4895294377637</v>
      </c>
      <c r="AI199" s="5">
        <v>26730.819805670399</v>
      </c>
      <c r="AJ199" s="5">
        <v>0.448154365753476</v>
      </c>
      <c r="AQ199" s="2">
        <v>41.581061916255997</v>
      </c>
      <c r="AR199" s="2">
        <v>3.6068313755556298</v>
      </c>
    </row>
    <row r="200" spans="3:44" ht="15.75" x14ac:dyDescent="0.25">
      <c r="C200" s="2">
        <v>24.2208069026</v>
      </c>
      <c r="D200" s="2">
        <v>126.08297716252299</v>
      </c>
      <c r="O200" s="2">
        <v>112.76514217971101</v>
      </c>
      <c r="P200" s="2">
        <v>4.9495955399379499</v>
      </c>
      <c r="Q200" s="313" t="s">
        <v>457</v>
      </c>
      <c r="R200" s="2">
        <v>225</v>
      </c>
      <c r="S200" s="2">
        <f>R200*1000000*V$61</f>
        <v>562.5</v>
      </c>
      <c r="U200" s="2">
        <v>1.5</v>
      </c>
      <c r="V200" s="2">
        <f>0.0000015</f>
        <v>1.5E-6</v>
      </c>
      <c r="W200" s="2">
        <v>0.57882593471203303</v>
      </c>
      <c r="X200" s="2">
        <v>55.067011542803002</v>
      </c>
      <c r="AA200" s="5"/>
      <c r="AB200" s="5"/>
      <c r="AF200" s="2">
        <v>31.725509153000001</v>
      </c>
      <c r="AG200" s="2">
        <v>52.295437707638101</v>
      </c>
      <c r="AI200" s="5">
        <v>31081.114937377799</v>
      </c>
      <c r="AJ200" s="5">
        <v>0.40439997776876102</v>
      </c>
      <c r="AQ200" s="2">
        <v>39.712557039517002</v>
      </c>
      <c r="AR200" s="2">
        <v>3.09361545807353</v>
      </c>
    </row>
    <row r="201" spans="3:44" ht="15.75" x14ac:dyDescent="0.25">
      <c r="C201" s="2">
        <v>20.715644048200001</v>
      </c>
      <c r="D201" s="2">
        <v>113.42390498123601</v>
      </c>
      <c r="O201" s="2">
        <v>89.9953745003954</v>
      </c>
      <c r="P201" s="2">
        <v>3.8725115599832098</v>
      </c>
      <c r="Q201" s="313" t="s">
        <v>458</v>
      </c>
      <c r="R201" s="2">
        <v>240</v>
      </c>
      <c r="S201" s="2">
        <f>R201*1000000*V$61</f>
        <v>600</v>
      </c>
      <c r="U201" s="2">
        <v>1.5</v>
      </c>
      <c r="V201" s="2">
        <f>0.0000015</f>
        <v>1.5E-6</v>
      </c>
      <c r="W201" s="2">
        <v>0.58517342883707901</v>
      </c>
      <c r="X201" s="2">
        <v>38.887915297145</v>
      </c>
      <c r="AA201" s="5"/>
      <c r="AB201" s="5"/>
      <c r="AF201" s="2">
        <v>24.722453224999999</v>
      </c>
      <c r="AG201" s="2">
        <v>43.660672570960301</v>
      </c>
      <c r="AI201" s="5">
        <v>35242.5113732475</v>
      </c>
      <c r="AJ201" s="5">
        <v>0.303707668917792</v>
      </c>
      <c r="AQ201" s="2">
        <v>39.712557039517002</v>
      </c>
      <c r="AR201" s="2">
        <v>3.09361545807353</v>
      </c>
    </row>
    <row r="202" spans="3:44" ht="15.75" x14ac:dyDescent="0.25">
      <c r="C202" s="2">
        <v>19.374202292</v>
      </c>
      <c r="D202" s="2">
        <v>110.046311946763</v>
      </c>
      <c r="O202" s="2">
        <v>98.658426812381094</v>
      </c>
      <c r="P202" s="2">
        <v>3.6031220963975801</v>
      </c>
      <c r="W202" s="2">
        <v>0.69857316906322897</v>
      </c>
      <c r="X202" s="2">
        <v>34.633145913005499</v>
      </c>
      <c r="AA202" s="5"/>
      <c r="AB202" s="5"/>
      <c r="AF202" s="2">
        <v>20.596280460999999</v>
      </c>
      <c r="AG202" s="2">
        <v>35.955320261815302</v>
      </c>
      <c r="AI202" s="5">
        <v>39462.089920858198</v>
      </c>
      <c r="AJ202" s="5">
        <v>0.70099228015781601</v>
      </c>
      <c r="AQ202" s="2">
        <v>14.923506706047</v>
      </c>
      <c r="AR202" s="2">
        <v>3.1410170382560199</v>
      </c>
    </row>
    <row r="203" spans="3:44" ht="15.75" x14ac:dyDescent="0.25">
      <c r="C203" s="2">
        <v>19.374202292</v>
      </c>
      <c r="D203" s="2">
        <v>110.046311946763</v>
      </c>
      <c r="O203" s="2">
        <v>123.946871614453</v>
      </c>
      <c r="P203" s="2">
        <v>3.5272741804792398</v>
      </c>
      <c r="W203" s="2">
        <v>0.77697229597254902</v>
      </c>
      <c r="X203" s="2">
        <v>27.717378889376899</v>
      </c>
      <c r="AA203" s="5"/>
      <c r="AB203" s="5"/>
      <c r="AF203" s="2">
        <v>17.731533503000001</v>
      </c>
      <c r="AG203" s="2">
        <v>33.079632149058199</v>
      </c>
      <c r="AI203" s="5">
        <v>232070.92682094401</v>
      </c>
      <c r="AJ203" s="5">
        <v>0.72449115958883403</v>
      </c>
      <c r="AQ203" s="2">
        <v>14.595167476352</v>
      </c>
      <c r="AR203" s="2">
        <v>3.1410420844451301</v>
      </c>
    </row>
    <row r="204" spans="3:44" ht="15.75" x14ac:dyDescent="0.25">
      <c r="C204" s="2">
        <v>17.327298351300001</v>
      </c>
      <c r="D204" s="2">
        <v>102.0358379118</v>
      </c>
      <c r="O204" s="2">
        <v>190.65930589073201</v>
      </c>
      <c r="P204" s="2">
        <v>4.5516933676745301</v>
      </c>
      <c r="W204" s="2">
        <v>0.80072049256344602</v>
      </c>
      <c r="X204" s="2">
        <v>24.016766988924399</v>
      </c>
      <c r="AA204" s="5"/>
      <c r="AB204" s="5"/>
      <c r="AF204" s="2">
        <v>14.993591257</v>
      </c>
      <c r="AG204" s="2">
        <v>39.5886790455435</v>
      </c>
      <c r="AI204" s="5">
        <v>253407.76477006401</v>
      </c>
      <c r="AJ204" s="5">
        <v>0.64072589809984004</v>
      </c>
      <c r="AQ204" s="2">
        <v>9.5593212909345997</v>
      </c>
      <c r="AR204" s="2">
        <v>2.9897457043671301</v>
      </c>
    </row>
    <row r="205" spans="3:44" ht="15.75" x14ac:dyDescent="0.25">
      <c r="C205" s="2">
        <v>18.133767182700002</v>
      </c>
      <c r="D205" s="2">
        <v>135.98130735200399</v>
      </c>
      <c r="O205" s="2">
        <v>280.66190720212899</v>
      </c>
      <c r="P205" s="2">
        <v>4.9854123598453404</v>
      </c>
      <c r="W205" s="2">
        <v>0.758490828890237</v>
      </c>
      <c r="X205" s="2">
        <v>14.211368251440099</v>
      </c>
      <c r="AA205" s="5"/>
      <c r="AB205" s="5"/>
      <c r="AF205" s="2">
        <v>22.728438385</v>
      </c>
      <c r="AG205" s="2">
        <v>50.134590466978601</v>
      </c>
      <c r="AI205" s="5">
        <v>192205.295067828</v>
      </c>
      <c r="AJ205" s="5">
        <v>0.57926620781317695</v>
      </c>
      <c r="AQ205" s="2">
        <v>4.4815382457095998</v>
      </c>
      <c r="AR205" s="2">
        <v>2.6554569707859899</v>
      </c>
    </row>
    <row r="206" spans="3:44" ht="15.75" x14ac:dyDescent="0.25">
      <c r="C206" s="2">
        <v>20.280884515499999</v>
      </c>
      <c r="D206" s="2">
        <v>158.170222837203</v>
      </c>
      <c r="O206" s="2">
        <v>637.72127510164603</v>
      </c>
      <c r="P206" s="2">
        <v>4.9717614399252197</v>
      </c>
      <c r="W206" s="2">
        <v>0.77510395122555897</v>
      </c>
      <c r="X206" s="2">
        <v>75.501279351781804</v>
      </c>
      <c r="AA206" s="5"/>
      <c r="AB206" s="5"/>
      <c r="AF206" s="2">
        <v>29.667309167999999</v>
      </c>
      <c r="AG206" s="2">
        <v>56.0357959217569</v>
      </c>
      <c r="AI206" s="5">
        <v>247118.84547699901</v>
      </c>
      <c r="AJ206" s="5">
        <v>0.50157707405792595</v>
      </c>
      <c r="AQ206" s="2">
        <v>3.5886718876030002</v>
      </c>
      <c r="AR206" s="2">
        <v>2.7357542319811401</v>
      </c>
    </row>
    <row r="207" spans="3:44" ht="15.75" x14ac:dyDescent="0.25">
      <c r="C207" s="2">
        <v>22.176982274299998</v>
      </c>
      <c r="D207" s="2">
        <v>170.58760960122399</v>
      </c>
      <c r="O207" s="2">
        <v>1007.77346643676</v>
      </c>
      <c r="P207" s="2">
        <v>4.2128585592358299</v>
      </c>
      <c r="W207" s="2">
        <v>0.83446214323856405</v>
      </c>
      <c r="X207" s="2">
        <v>45.399749597329901</v>
      </c>
      <c r="AA207" s="5"/>
      <c r="AB207" s="5"/>
      <c r="AF207" s="2">
        <v>35.026174284</v>
      </c>
      <c r="AG207" s="2">
        <v>66.184204260041099</v>
      </c>
      <c r="AI207" s="5">
        <v>256611.989688753</v>
      </c>
      <c r="AJ207" s="5">
        <v>0.36176049495999102</v>
      </c>
      <c r="AQ207" s="2">
        <v>3.5071979551630998</v>
      </c>
      <c r="AR207" s="2">
        <v>2.5399349255761599</v>
      </c>
    </row>
    <row r="208" spans="3:44" ht="15.75" x14ac:dyDescent="0.25">
      <c r="C208" s="2">
        <v>22.680018090099999</v>
      </c>
      <c r="D208" s="2">
        <v>178.501199091828</v>
      </c>
      <c r="O208" s="2">
        <v>584.38839400161498</v>
      </c>
      <c r="P208" s="2">
        <v>3.3679990549664698</v>
      </c>
      <c r="W208" s="2">
        <v>0.86098048482475598</v>
      </c>
      <c r="X208" s="2">
        <v>17.147321559591301</v>
      </c>
      <c r="AA208" s="5"/>
      <c r="AB208" s="5"/>
      <c r="AF208" s="2">
        <v>45.017123114999997</v>
      </c>
      <c r="AG208" s="2">
        <v>57.657063267907901</v>
      </c>
      <c r="AI208" s="5">
        <v>269839.20443081501</v>
      </c>
      <c r="AJ208" s="5">
        <v>0.30718669230338302</v>
      </c>
      <c r="AQ208" s="2">
        <v>3.5040112830079999</v>
      </c>
      <c r="AR208" s="2">
        <v>2.3118652461756501</v>
      </c>
    </row>
    <row r="209" spans="3:44" ht="15.75" x14ac:dyDescent="0.25">
      <c r="C209" s="2">
        <v>29.645788958000001</v>
      </c>
      <c r="D209" s="2">
        <v>204.513556251349</v>
      </c>
      <c r="O209" s="2">
        <v>301.81428217020903</v>
      </c>
      <c r="P209" s="2">
        <v>3.23976313067176</v>
      </c>
      <c r="W209" s="2">
        <v>1.0042974674656899</v>
      </c>
      <c r="X209" s="2">
        <v>38.960146102147299</v>
      </c>
      <c r="AA209" s="5"/>
      <c r="AB209" s="5"/>
      <c r="AF209" s="2">
        <v>60.827741312999997</v>
      </c>
      <c r="AG209" s="2">
        <v>50.233593795243301</v>
      </c>
      <c r="AI209" s="5">
        <v>207256.18674251201</v>
      </c>
      <c r="AJ209" s="5">
        <v>0.50196833604573798</v>
      </c>
      <c r="AQ209" s="2">
        <v>0.29378724738970002</v>
      </c>
      <c r="AR209" s="2">
        <v>8.7668382535747806</v>
      </c>
    </row>
    <row r="210" spans="3:44" ht="15.75" x14ac:dyDescent="0.25">
      <c r="C210" s="2">
        <v>31.701511872299999</v>
      </c>
      <c r="D210" s="2">
        <v>217.26026571060601</v>
      </c>
      <c r="O210" s="2">
        <v>224.422689262614</v>
      </c>
      <c r="P210" s="2">
        <v>3.2098798838558298</v>
      </c>
      <c r="W210" s="2">
        <v>1.0962950923262</v>
      </c>
      <c r="X210" s="2">
        <v>33.944404424650102</v>
      </c>
      <c r="AA210" s="5"/>
      <c r="AB210" s="5"/>
      <c r="AF210" s="2">
        <v>69.555829367000001</v>
      </c>
      <c r="AG210" s="2">
        <v>44.3611432562532</v>
      </c>
      <c r="AI210" s="5">
        <v>165303.114721124</v>
      </c>
      <c r="AJ210" s="5">
        <v>0.453717450192477</v>
      </c>
      <c r="AQ210" s="2">
        <v>0.29353435291660002</v>
      </c>
      <c r="AR210" s="2">
        <v>8.0192444199272099</v>
      </c>
    </row>
    <row r="211" spans="3:44" ht="15.75" x14ac:dyDescent="0.25">
      <c r="C211" s="2">
        <v>35.449923568899997</v>
      </c>
      <c r="D211" s="2">
        <v>241.50835861669299</v>
      </c>
      <c r="O211" s="2">
        <v>1270.46830461482</v>
      </c>
      <c r="P211" s="2">
        <v>2.9099427706542</v>
      </c>
      <c r="W211" s="2">
        <v>1.1787267703064299</v>
      </c>
      <c r="X211" s="2">
        <v>27.938914760805201</v>
      </c>
      <c r="AA211" s="5"/>
      <c r="AB211" s="5"/>
      <c r="AF211" s="2">
        <v>93.972201178999995</v>
      </c>
      <c r="AG211" s="2">
        <v>39.734558618796001</v>
      </c>
      <c r="AI211" s="5">
        <v>155237.23804095999</v>
      </c>
      <c r="AJ211" s="5">
        <v>0.393413890634216</v>
      </c>
      <c r="AQ211" s="2">
        <v>0.2057698634233</v>
      </c>
      <c r="AR211" s="2">
        <v>8.6386685573638005</v>
      </c>
    </row>
    <row r="212" spans="3:44" ht="15.75" x14ac:dyDescent="0.25">
      <c r="C212" s="2">
        <v>35.451652130900001</v>
      </c>
      <c r="D212" s="2">
        <v>245.18659232255101</v>
      </c>
      <c r="O212" s="2">
        <v>3098.0291967817602</v>
      </c>
      <c r="P212" s="2">
        <v>2.3152378975529602</v>
      </c>
      <c r="W212" s="2">
        <v>1.15772254947179</v>
      </c>
      <c r="X212" s="2">
        <v>22.648676765300799</v>
      </c>
      <c r="AA212" s="5"/>
      <c r="AB212" s="5"/>
      <c r="AF212" s="2">
        <v>109.21297719</v>
      </c>
      <c r="AG212" s="2">
        <v>38.6611845493643</v>
      </c>
      <c r="AI212" s="5">
        <v>128570.258894164</v>
      </c>
      <c r="AJ212" s="5">
        <v>0.35553821110874101</v>
      </c>
      <c r="AQ212" s="2">
        <v>0.21527632298329999</v>
      </c>
      <c r="AR212" s="2">
        <v>9.2586423509174391</v>
      </c>
    </row>
    <row r="213" spans="3:44" ht="15.75" x14ac:dyDescent="0.25">
      <c r="C213" s="2">
        <v>37.904425024799998</v>
      </c>
      <c r="D213" s="2">
        <v>248.92084646294799</v>
      </c>
      <c r="O213" s="2">
        <v>7212.6659011821803</v>
      </c>
      <c r="P213" s="2">
        <v>1.9794948927579099</v>
      </c>
      <c r="W213" s="2">
        <v>1.23782157186396</v>
      </c>
      <c r="X213" s="2">
        <v>47.1658149900599</v>
      </c>
      <c r="AA213" s="5"/>
      <c r="AB213" s="5"/>
      <c r="AF213" s="2">
        <v>47.378504739</v>
      </c>
      <c r="AG213" s="2">
        <v>46.206665572153803</v>
      </c>
      <c r="AI213" s="5">
        <v>113388.826122402</v>
      </c>
      <c r="AJ213" s="5">
        <v>0.348548264118693</v>
      </c>
      <c r="AQ213" s="2">
        <v>0.28747474448900001</v>
      </c>
      <c r="AR213" s="2">
        <v>9.2576826458614505</v>
      </c>
    </row>
    <row r="214" spans="3:44" ht="15.75" x14ac:dyDescent="0.25">
      <c r="C214" s="2">
        <v>46.328710814099999</v>
      </c>
      <c r="D214" s="2">
        <v>260.46832871659097</v>
      </c>
      <c r="O214" s="2">
        <v>9477.4413943087893</v>
      </c>
      <c r="P214" s="2">
        <v>2.08175637087776</v>
      </c>
      <c r="W214" s="2">
        <v>1.2730397419791299</v>
      </c>
      <c r="X214" s="2">
        <v>17.257981797619699</v>
      </c>
      <c r="AA214" s="5"/>
      <c r="AB214" s="5"/>
      <c r="AF214" s="2">
        <v>50.563891892999997</v>
      </c>
      <c r="AG214" s="2">
        <v>65.322359322184795</v>
      </c>
      <c r="AI214" s="5">
        <v>106484.189494216</v>
      </c>
      <c r="AJ214" s="5">
        <v>0.44541706060642899</v>
      </c>
      <c r="AQ214" s="2">
        <v>0.22521120088070001</v>
      </c>
      <c r="AR214" s="2">
        <v>9.8740943929612808</v>
      </c>
    </row>
    <row r="215" spans="3:44" ht="15.75" x14ac:dyDescent="0.25">
      <c r="C215" s="2">
        <v>54.183547836700001</v>
      </c>
      <c r="D215" s="2">
        <v>317.02542388554002</v>
      </c>
      <c r="O215" s="2">
        <v>16420.305116861098</v>
      </c>
      <c r="P215" s="2">
        <v>1.62453197970577</v>
      </c>
      <c r="W215" s="2">
        <v>1.3918336615457101</v>
      </c>
      <c r="X215" s="2">
        <v>20.456450465955601</v>
      </c>
      <c r="AA215" s="5"/>
      <c r="AB215" s="5"/>
      <c r="AF215" s="2">
        <v>52.265719599999997</v>
      </c>
      <c r="AG215" s="2">
        <v>69.046038955282498</v>
      </c>
      <c r="AI215" s="5">
        <v>90436.5096511757</v>
      </c>
      <c r="AJ215" s="5">
        <v>0.419262055498626</v>
      </c>
      <c r="AQ215" s="2">
        <v>0.14770314683120001</v>
      </c>
      <c r="AR215" s="2">
        <v>10.796242109449199</v>
      </c>
    </row>
    <row r="216" spans="3:44" ht="15.75" x14ac:dyDescent="0.25">
      <c r="C216" s="2">
        <v>27.7856234204</v>
      </c>
      <c r="D216" s="2">
        <v>385.86311005651601</v>
      </c>
      <c r="O216" s="2">
        <v>28368.503719907199</v>
      </c>
      <c r="P216" s="2">
        <v>1.6894772839641401</v>
      </c>
      <c r="W216" s="2">
        <v>1.52445170235858</v>
      </c>
      <c r="X216" s="2">
        <v>39.181699971365802</v>
      </c>
      <c r="AA216" s="5"/>
      <c r="AB216" s="5"/>
      <c r="AF216" s="2">
        <v>34.995736772999997</v>
      </c>
      <c r="AG216" s="2">
        <v>79.233694683933507</v>
      </c>
      <c r="AI216" s="5">
        <v>95098.112311010598</v>
      </c>
      <c r="AJ216" s="5">
        <v>0.36335577398194502</v>
      </c>
      <c r="AQ216" s="2">
        <v>0.1580410616032</v>
      </c>
      <c r="AR216" s="2">
        <v>11.861027141949601</v>
      </c>
    </row>
    <row r="217" spans="3:44" ht="15.75" x14ac:dyDescent="0.25">
      <c r="C217" s="2">
        <v>14.5661370521</v>
      </c>
      <c r="D217" s="2">
        <v>435.46140730472302</v>
      </c>
      <c r="O217" s="2">
        <v>39050.921962132197</v>
      </c>
      <c r="P217" s="2">
        <v>1.61983696311281</v>
      </c>
      <c r="W217" s="2">
        <v>1.6442633475316699</v>
      </c>
      <c r="X217" s="2">
        <v>69.4310407846191</v>
      </c>
      <c r="AA217" s="5"/>
      <c r="AB217" s="5"/>
      <c r="AF217" s="2">
        <v>52.248246250000001</v>
      </c>
      <c r="AG217" s="2">
        <v>73.994356590506996</v>
      </c>
      <c r="AI217" s="5">
        <v>98751.334681370296</v>
      </c>
      <c r="AJ217" s="5">
        <v>0.32141638307826198</v>
      </c>
      <c r="AQ217" s="2">
        <v>0.2109936949915</v>
      </c>
      <c r="AR217" s="2">
        <v>11.5697674452905</v>
      </c>
    </row>
    <row r="218" spans="3:44" ht="15.75" x14ac:dyDescent="0.25">
      <c r="C218" s="2">
        <v>14.884194879900001</v>
      </c>
      <c r="D218" s="2">
        <v>352.408156696003</v>
      </c>
      <c r="O218" s="2">
        <v>34773.0372984676</v>
      </c>
      <c r="P218" s="2">
        <v>1.98942009730009</v>
      </c>
      <c r="W218" s="2">
        <v>1.63877021431083</v>
      </c>
      <c r="X218" s="2">
        <v>32.948676587383197</v>
      </c>
      <c r="AA218" s="5"/>
      <c r="AB218" s="5"/>
      <c r="AF218" s="2">
        <v>77.953902373999995</v>
      </c>
      <c r="AG218" s="2">
        <v>79.360966301429002</v>
      </c>
      <c r="AI218" s="5">
        <v>84929.518720793305</v>
      </c>
      <c r="AJ218" s="5">
        <v>0.75805148439581005</v>
      </c>
      <c r="AQ218" s="2">
        <v>0.25188985061550001</v>
      </c>
      <c r="AR218" s="2">
        <v>10.6350102389085</v>
      </c>
    </row>
    <row r="219" spans="3:44" ht="15.75" x14ac:dyDescent="0.25">
      <c r="C219" s="2">
        <v>8.7207128591299998</v>
      </c>
      <c r="D219" s="2">
        <v>374.37268788314498</v>
      </c>
      <c r="O219" s="2">
        <v>13021.1096483399</v>
      </c>
      <c r="P219" s="2">
        <v>2.4254044313360499</v>
      </c>
      <c r="W219" s="2">
        <v>1.8320190629156701</v>
      </c>
      <c r="X219" s="2">
        <v>25.822261377403599</v>
      </c>
      <c r="AF219" s="2">
        <v>86.144701581000007</v>
      </c>
      <c r="AG219" s="2">
        <v>82.742754539078206</v>
      </c>
      <c r="AI219" s="5">
        <v>97518.261013520096</v>
      </c>
      <c r="AJ219" s="5">
        <v>0.77321073026826104</v>
      </c>
      <c r="AQ219" s="2">
        <v>0.40164133507909999</v>
      </c>
      <c r="AR219" s="2">
        <v>9.9703016191787199</v>
      </c>
    </row>
    <row r="220" spans="3:44" ht="15.75" x14ac:dyDescent="0.25">
      <c r="C220" s="2">
        <v>8.1536172571299996</v>
      </c>
      <c r="D220" s="2">
        <v>331.732289575138</v>
      </c>
      <c r="O220" s="2">
        <v>17128.858844771799</v>
      </c>
      <c r="P220" s="2">
        <v>2.2785590602801098</v>
      </c>
      <c r="W220" s="2">
        <v>1.9530434660384799</v>
      </c>
      <c r="X220" s="2">
        <v>47.231489364273997</v>
      </c>
      <c r="AF220" s="2">
        <v>87.535545881999994</v>
      </c>
      <c r="AG220" s="2">
        <v>95.030749547781099</v>
      </c>
      <c r="AI220" s="5">
        <v>130195.970828148</v>
      </c>
      <c r="AJ220" s="5">
        <v>1.0488665855431401</v>
      </c>
      <c r="AQ220" s="2">
        <v>0.53623939884469995</v>
      </c>
      <c r="AR220" s="2">
        <v>9.7737484392063401</v>
      </c>
    </row>
    <row r="221" spans="3:44" ht="15.75" x14ac:dyDescent="0.25">
      <c r="C221" s="2">
        <v>13.889181171000001</v>
      </c>
      <c r="D221" s="2">
        <v>170.58760960122399</v>
      </c>
      <c r="O221" s="2">
        <v>17907.952062159799</v>
      </c>
      <c r="P221" s="2">
        <v>2.5503132529587198</v>
      </c>
      <c r="W221" s="2">
        <v>1.8023599297216799</v>
      </c>
      <c r="X221" s="2">
        <v>7.4009794884954996</v>
      </c>
      <c r="AF221" s="2">
        <v>47.255097231000001</v>
      </c>
      <c r="AG221" s="2">
        <v>79.281397604202098</v>
      </c>
      <c r="AI221" s="5">
        <v>74901.135874810498</v>
      </c>
      <c r="AJ221" s="5">
        <v>1.68145509221774</v>
      </c>
      <c r="AQ221" s="2">
        <v>1.0454822854107</v>
      </c>
      <c r="AR221" s="2">
        <v>10.016359819199501</v>
      </c>
    </row>
    <row r="222" spans="3:44" ht="15.75" x14ac:dyDescent="0.25">
      <c r="C222" s="2">
        <v>11.3730338648</v>
      </c>
      <c r="D222" s="2">
        <v>210.79058226730399</v>
      </c>
      <c r="O222" s="2">
        <v>16335.480956269799</v>
      </c>
      <c r="P222" s="2">
        <v>2.7409888672757501</v>
      </c>
      <c r="W222" s="2">
        <v>2.0342447189255499</v>
      </c>
      <c r="X222" s="2">
        <v>22.035736449843501</v>
      </c>
      <c r="AF222" s="2">
        <v>34.970002616000002</v>
      </c>
      <c r="AG222" s="2">
        <v>92.265965763670195</v>
      </c>
      <c r="AI222" s="5">
        <v>28108.6755100347</v>
      </c>
      <c r="AJ222" s="5">
        <v>3.24533814011094</v>
      </c>
      <c r="AQ222" s="2">
        <v>1.1438773197704</v>
      </c>
      <c r="AR222" s="2">
        <v>11.058766011293001</v>
      </c>
    </row>
    <row r="223" spans="3:44" ht="15.75" x14ac:dyDescent="0.25">
      <c r="C223" s="2">
        <v>16.1044433832</v>
      </c>
      <c r="D223" s="2">
        <v>14.3008236214334</v>
      </c>
      <c r="O223" s="2">
        <v>10572.2863580782</v>
      </c>
      <c r="P223" s="2">
        <v>3.3355777473547201</v>
      </c>
      <c r="W223" s="2">
        <v>2.0480926811573599</v>
      </c>
      <c r="X223" s="2">
        <v>17.458510778514999</v>
      </c>
      <c r="AF223" s="2">
        <v>34.944287381999999</v>
      </c>
      <c r="AG223" s="2">
        <v>107.44177047733901</v>
      </c>
      <c r="AI223" s="5">
        <v>12420.346078934799</v>
      </c>
      <c r="AJ223" s="5">
        <v>27.215608614439599</v>
      </c>
      <c r="AQ223" s="2">
        <v>0.85663693850919997</v>
      </c>
      <c r="AR223" s="2">
        <v>11.1148144856746</v>
      </c>
    </row>
    <row r="224" spans="3:44" ht="15.75" x14ac:dyDescent="0.25">
      <c r="C224" s="2">
        <v>21.997132053200001</v>
      </c>
      <c r="D224" s="2">
        <v>13.6668175301952</v>
      </c>
      <c r="O224" s="2">
        <v>7346.0953864540897</v>
      </c>
      <c r="P224" s="2">
        <v>3.1082710391455302</v>
      </c>
      <c r="W224" s="2">
        <v>2.28258012734518</v>
      </c>
      <c r="X224" s="2">
        <v>39.887875559053398</v>
      </c>
      <c r="AF224" s="2">
        <v>37.956682334</v>
      </c>
      <c r="AG224" s="2">
        <v>125.134593980205</v>
      </c>
      <c r="AI224" s="5">
        <v>22989.4174942844</v>
      </c>
      <c r="AJ224" s="5">
        <v>33.287813894485801</v>
      </c>
      <c r="AQ224" s="2">
        <v>0.7835120821596</v>
      </c>
      <c r="AR224" s="2">
        <v>10.843348587457699</v>
      </c>
    </row>
    <row r="225" spans="3:44" x14ac:dyDescent="0.25">
      <c r="C225" s="2">
        <v>24.577709065099999</v>
      </c>
      <c r="D225" s="2">
        <v>11.7495675340232</v>
      </c>
      <c r="O225" s="2">
        <v>5976.0670072432804</v>
      </c>
      <c r="P225" s="2">
        <v>3.5177945112692699</v>
      </c>
      <c r="W225" s="2">
        <v>2.42462299573651</v>
      </c>
      <c r="X225" s="2">
        <v>16.1773916553527</v>
      </c>
      <c r="AF225" s="2">
        <v>38.551458709999999</v>
      </c>
      <c r="AG225" s="2">
        <v>158.34170966236101</v>
      </c>
      <c r="AQ225" s="2">
        <v>0.7835120821596</v>
      </c>
      <c r="AR225" s="2">
        <v>10.843348587457699</v>
      </c>
    </row>
    <row r="226" spans="3:44" x14ac:dyDescent="0.25">
      <c r="C226" s="2">
        <v>27.517319532599998</v>
      </c>
      <c r="D226" s="2">
        <v>19.0584478164808</v>
      </c>
      <c r="O226" s="2">
        <v>5974.2466237286399</v>
      </c>
      <c r="P226" s="2">
        <v>3.6277214918299099</v>
      </c>
      <c r="W226" s="2">
        <v>2.21619817367205</v>
      </c>
      <c r="X226" s="2">
        <v>5.2322057382338203</v>
      </c>
      <c r="AF226" s="2">
        <v>35.451533212999998</v>
      </c>
      <c r="AG226" s="2">
        <v>172.02616854666499</v>
      </c>
      <c r="AQ226" s="2">
        <v>0.73313669848700003</v>
      </c>
      <c r="AR226" s="2">
        <v>11.1706125756949</v>
      </c>
    </row>
    <row r="227" spans="3:44" x14ac:dyDescent="0.25">
      <c r="C227" s="2">
        <v>18.841313413799998</v>
      </c>
      <c r="D227" s="2">
        <v>19.348712822385501</v>
      </c>
      <c r="O227" s="2">
        <v>3865.7336808989699</v>
      </c>
      <c r="P227" s="2">
        <v>4.5061611068832903</v>
      </c>
      <c r="W227" s="2">
        <v>2.1028552512125001</v>
      </c>
      <c r="X227" s="2">
        <v>75.947980856545797</v>
      </c>
      <c r="AF227" s="2">
        <v>29.544556295</v>
      </c>
      <c r="AG227" s="2">
        <v>132.19268609605399</v>
      </c>
      <c r="AQ227" s="2">
        <v>0.68609863485739997</v>
      </c>
      <c r="AR227" s="2">
        <v>11.679981378886</v>
      </c>
    </row>
    <row r="228" spans="3:44" x14ac:dyDescent="0.25">
      <c r="C228" s="2">
        <v>148.759720356</v>
      </c>
      <c r="D228" s="2">
        <v>2.9692564080285799</v>
      </c>
      <c r="O228" s="2">
        <v>2387.9501119947799</v>
      </c>
      <c r="P228" s="2">
        <v>6.0768927285738004</v>
      </c>
      <c r="W228" s="2">
        <v>2.45675030525571</v>
      </c>
      <c r="X228" s="2">
        <v>61.743719197311002</v>
      </c>
      <c r="AF228" s="2">
        <v>22.271781224000001</v>
      </c>
      <c r="AG228" s="2">
        <v>105.869071851447</v>
      </c>
      <c r="AQ228" s="2">
        <v>0.67100344967729997</v>
      </c>
      <c r="AR228" s="2">
        <v>11.680074514013601</v>
      </c>
    </row>
    <row r="229" spans="3:44" x14ac:dyDescent="0.25">
      <c r="C229" s="2">
        <v>145.346838757</v>
      </c>
      <c r="D229" s="2">
        <v>2.2280309806398799</v>
      </c>
      <c r="O229" s="2">
        <v>2341.2459967776999</v>
      </c>
      <c r="P229" s="2">
        <v>4.4676581836982496</v>
      </c>
      <c r="W229" s="2">
        <v>2.4648911627843302</v>
      </c>
      <c r="X229" s="2">
        <v>30.932456417676601</v>
      </c>
      <c r="AF229" s="2">
        <v>19.170141648000001</v>
      </c>
      <c r="AG229" s="2">
        <v>101.53189996688501</v>
      </c>
      <c r="AQ229" s="2">
        <v>0.41142414090000001</v>
      </c>
      <c r="AR229" s="2">
        <v>12.034414915945</v>
      </c>
    </row>
    <row r="230" spans="3:44" x14ac:dyDescent="0.25">
      <c r="C230" s="2">
        <v>1356.1492094</v>
      </c>
      <c r="D230" s="2">
        <v>10.411312218363101</v>
      </c>
      <c r="O230" s="2">
        <v>2878.56711938331</v>
      </c>
      <c r="P230" s="2">
        <v>3.8674024910016001</v>
      </c>
      <c r="W230" s="2">
        <v>2.6151939236867499</v>
      </c>
      <c r="X230" s="2">
        <v>11.768725454535</v>
      </c>
      <c r="AF230" s="2">
        <v>25.508436175</v>
      </c>
      <c r="AG230" s="2">
        <v>67.0641471436372</v>
      </c>
      <c r="AQ230" s="2">
        <v>0.58681958828019998</v>
      </c>
      <c r="AR230" s="2">
        <v>11.0067734917702</v>
      </c>
    </row>
    <row r="231" spans="3:44" x14ac:dyDescent="0.25">
      <c r="C231" s="2">
        <v>908.90034904499998</v>
      </c>
      <c r="D231" s="2">
        <v>13.8749666360037</v>
      </c>
      <c r="O231" s="2">
        <v>4060.0753890533401</v>
      </c>
      <c r="P231" s="2">
        <v>3.1789806759246999</v>
      </c>
      <c r="W231" s="2">
        <v>2.8699052677008101</v>
      </c>
      <c r="X231" s="2">
        <v>49.668466959474102</v>
      </c>
      <c r="AF231" s="2">
        <v>21.595635291000001</v>
      </c>
      <c r="AG231" s="2">
        <v>62.5583607618561</v>
      </c>
      <c r="AQ231" s="2">
        <v>0.1768726715784</v>
      </c>
      <c r="AR231" s="2">
        <v>13.624476680051</v>
      </c>
    </row>
    <row r="232" spans="3:44" x14ac:dyDescent="0.25">
      <c r="C232" s="2">
        <v>1843.36026169</v>
      </c>
      <c r="D232" s="2">
        <v>2.19460656467548</v>
      </c>
      <c r="O232" s="2">
        <v>4062.1374747097002</v>
      </c>
      <c r="P232" s="2">
        <v>3.0200590620101599</v>
      </c>
      <c r="W232" s="2">
        <v>3.0378068687649802</v>
      </c>
      <c r="X232" s="2">
        <v>24.551212869525401</v>
      </c>
      <c r="AF232" s="2">
        <v>14.718894457999999</v>
      </c>
      <c r="AG232" s="2">
        <v>57.528038588604701</v>
      </c>
      <c r="AQ232" s="2">
        <v>0.141681396111</v>
      </c>
      <c r="AR232" s="2">
        <v>14.531530321689599</v>
      </c>
    </row>
    <row r="233" spans="3:44" x14ac:dyDescent="0.25">
      <c r="C233" s="2">
        <v>2153.6878036200001</v>
      </c>
      <c r="D233" s="2">
        <v>1.9446446922529399</v>
      </c>
      <c r="O233" s="2">
        <v>4761.6241620844203</v>
      </c>
      <c r="P233" s="2">
        <v>3.2431372117233002</v>
      </c>
      <c r="W233" s="2">
        <v>3.05542567777742</v>
      </c>
      <c r="X233" s="2">
        <v>20.608139255295399</v>
      </c>
      <c r="AF233" s="2">
        <v>12.050543679</v>
      </c>
      <c r="AG233" s="2">
        <v>55.165735098543799</v>
      </c>
      <c r="AQ233" s="2">
        <v>18.01493038932</v>
      </c>
      <c r="AR233" s="2">
        <v>9.1076551521206905</v>
      </c>
    </row>
    <row r="234" spans="3:44" x14ac:dyDescent="0.25">
      <c r="C234" s="2">
        <v>4.6806290976699998</v>
      </c>
      <c r="D234" s="2">
        <v>625.89128714927006</v>
      </c>
      <c r="O234" s="2">
        <v>4242.5900703158804</v>
      </c>
      <c r="P234" s="2">
        <v>3.7453600811649101</v>
      </c>
      <c r="W234" s="2">
        <v>3.0335132210116198</v>
      </c>
      <c r="X234" s="2">
        <v>17.566075885959901</v>
      </c>
      <c r="AF234" s="2">
        <v>10.905484743000001</v>
      </c>
      <c r="AG234" s="2">
        <v>52.183645632348998</v>
      </c>
      <c r="AQ234" s="2">
        <v>11.020473612747001</v>
      </c>
      <c r="AR234" s="2">
        <v>7.3987865216303499</v>
      </c>
    </row>
    <row r="235" spans="3:44" x14ac:dyDescent="0.25">
      <c r="C235" s="2">
        <v>9.2223335861500004</v>
      </c>
      <c r="D235" s="2">
        <v>12.671984672741701</v>
      </c>
      <c r="O235" s="2">
        <v>13858.164651491999</v>
      </c>
      <c r="P235" s="2">
        <v>4.4869822601670499</v>
      </c>
      <c r="W235" s="2">
        <v>3.4777094242406301</v>
      </c>
      <c r="X235" s="2">
        <v>43.5288614808278</v>
      </c>
      <c r="AF235" s="2">
        <v>7.1739975701000001</v>
      </c>
      <c r="AG235" s="2">
        <v>73.700514733683406</v>
      </c>
      <c r="AQ235" s="2">
        <v>14.380297845156999</v>
      </c>
      <c r="AR235" s="2">
        <v>6.76720600340348</v>
      </c>
    </row>
    <row r="236" spans="3:44" x14ac:dyDescent="0.25">
      <c r="O236" s="2">
        <v>18657.9482617252</v>
      </c>
      <c r="P236" s="2">
        <v>4.0455673587080199</v>
      </c>
      <c r="W236" s="2">
        <v>3.3494582889028202</v>
      </c>
      <c r="X236" s="2">
        <v>36.384509103665103</v>
      </c>
      <c r="AF236" s="2">
        <v>12.232827878</v>
      </c>
      <c r="AG236" s="2">
        <v>77.979972452139094</v>
      </c>
      <c r="AQ236" s="2">
        <v>10.293681631070999</v>
      </c>
      <c r="AR236" s="2">
        <v>6.3460640340078598</v>
      </c>
    </row>
    <row r="237" spans="3:44" x14ac:dyDescent="0.25">
      <c r="O237" s="2">
        <v>25102.288978291501</v>
      </c>
      <c r="P237" s="2">
        <v>3.9190964608961498</v>
      </c>
      <c r="W237" s="2">
        <v>3.5614129593142798</v>
      </c>
      <c r="X237" s="2">
        <v>15.0496001368187</v>
      </c>
      <c r="AF237" s="2">
        <v>11.821857824</v>
      </c>
      <c r="AG237" s="2">
        <v>92.065650117446793</v>
      </c>
      <c r="AQ237" s="2">
        <v>16.784245514775002</v>
      </c>
      <c r="AR237" s="2">
        <v>6.0085880768435702</v>
      </c>
    </row>
    <row r="238" spans="3:44" x14ac:dyDescent="0.25">
      <c r="O238" s="2">
        <v>3520.9217700712302</v>
      </c>
      <c r="P238" s="2">
        <v>5.6485608750937999</v>
      </c>
      <c r="W238" s="2">
        <v>3.8346883387100901</v>
      </c>
      <c r="X238" s="2">
        <v>31.946710765961502</v>
      </c>
      <c r="AF238" s="2">
        <v>10.693521873</v>
      </c>
      <c r="AG238" s="2">
        <v>95.950312130484505</v>
      </c>
      <c r="AQ238" s="2">
        <v>8.2424552787423</v>
      </c>
      <c r="AR238" s="2">
        <v>6.5056655224712001</v>
      </c>
    </row>
    <row r="239" spans="3:44" x14ac:dyDescent="0.25">
      <c r="O239" s="2">
        <v>2795.17041872348</v>
      </c>
      <c r="P239" s="2">
        <v>7.5334571372231096</v>
      </c>
      <c r="W239" s="2">
        <v>3.8892971994994499</v>
      </c>
      <c r="X239" s="2">
        <v>27.098705099918099</v>
      </c>
      <c r="AF239" s="2">
        <v>4.1940205073000003</v>
      </c>
      <c r="AG239" s="2">
        <v>133.512017741417</v>
      </c>
      <c r="AQ239" s="2">
        <v>5.1692658288236997</v>
      </c>
      <c r="AR239" s="2">
        <v>6.9393908113378302</v>
      </c>
    </row>
    <row r="240" spans="3:44" x14ac:dyDescent="0.25">
      <c r="O240" s="2">
        <v>891.83378107880799</v>
      </c>
      <c r="P240" s="2">
        <v>9.6728841051842398</v>
      </c>
      <c r="W240" s="2">
        <v>3.9462391736999498</v>
      </c>
      <c r="X240" s="2">
        <v>69.680647512991101</v>
      </c>
      <c r="AF240" s="2">
        <v>3.2619046119999999</v>
      </c>
      <c r="AG240" s="2">
        <v>166.53057746928101</v>
      </c>
      <c r="AQ240" s="2">
        <v>6.1800700746487998</v>
      </c>
      <c r="AR240" s="2">
        <v>7.4003206033551203</v>
      </c>
    </row>
    <row r="241" spans="15:44" x14ac:dyDescent="0.25">
      <c r="O241" s="2">
        <v>605.65616539538905</v>
      </c>
      <c r="P241" s="2">
        <v>9.1073361515151596</v>
      </c>
      <c r="W241" s="2">
        <v>4.29801265476054</v>
      </c>
      <c r="X241" s="2">
        <v>9.4240262387193194</v>
      </c>
      <c r="AF241" s="2">
        <v>3.9164284514999999</v>
      </c>
      <c r="AG241" s="2">
        <v>191.32573249348701</v>
      </c>
      <c r="AQ241" s="2">
        <v>189.17072280353</v>
      </c>
      <c r="AR241" s="2">
        <v>4.5270442830073998</v>
      </c>
    </row>
    <row r="242" spans="15:44" x14ac:dyDescent="0.25">
      <c r="O242" s="2">
        <v>482.67411079976301</v>
      </c>
      <c r="P242" s="2">
        <v>8.22578288584522</v>
      </c>
      <c r="W242" s="2">
        <v>4.7371712052321797</v>
      </c>
      <c r="X242" s="2">
        <v>23.423176260278002</v>
      </c>
      <c r="AF242" s="2">
        <v>5.1967148874999998</v>
      </c>
      <c r="AG242" s="2">
        <v>226.02883313617599</v>
      </c>
      <c r="AQ242" s="2">
        <v>344.47806835038</v>
      </c>
      <c r="AR242" s="2">
        <v>3.9596511556676002</v>
      </c>
    </row>
    <row r="243" spans="15:44" x14ac:dyDescent="0.25">
      <c r="O243" s="2">
        <v>494.50737945558598</v>
      </c>
      <c r="P243" s="2">
        <v>7.1249414521241903</v>
      </c>
      <c r="W243" s="2">
        <v>4.5157412439019602</v>
      </c>
      <c r="X243" s="2">
        <v>19.195276445377601</v>
      </c>
      <c r="AF243" s="2">
        <v>8.4376266207999997</v>
      </c>
      <c r="AG243" s="2">
        <v>191.62024050235101</v>
      </c>
      <c r="AQ243" s="2">
        <v>188.61042033756999</v>
      </c>
      <c r="AR243" s="2">
        <v>3.3302886030973502</v>
      </c>
    </row>
    <row r="244" spans="15:44" x14ac:dyDescent="0.25">
      <c r="O244" s="2">
        <v>621.576633504813</v>
      </c>
      <c r="P244" s="2">
        <v>6.6262693994786703</v>
      </c>
      <c r="W244" s="2">
        <v>4.9772980513035199</v>
      </c>
      <c r="X244" s="2">
        <v>45.248109052426003</v>
      </c>
      <c r="AF244" s="2">
        <v>12.805808793000001</v>
      </c>
      <c r="AG244" s="2">
        <v>189.143950902119</v>
      </c>
      <c r="AQ244" s="2">
        <v>126.74204316586</v>
      </c>
      <c r="AR244" s="2">
        <v>4.5053293743480802</v>
      </c>
    </row>
    <row r="245" spans="15:44" x14ac:dyDescent="0.25">
      <c r="O245" s="2">
        <v>530.80526562959301</v>
      </c>
      <c r="P245" s="2">
        <v>5.5689625641621099</v>
      </c>
      <c r="W245" s="2">
        <v>5.1025585715794701</v>
      </c>
      <c r="X245" s="2">
        <v>39.208041646349997</v>
      </c>
      <c r="AF245" s="2">
        <v>19.421118865</v>
      </c>
      <c r="AG245" s="2">
        <v>217.40781752918099</v>
      </c>
      <c r="AQ245" s="2">
        <v>68.023716292019003</v>
      </c>
      <c r="AR245" s="2">
        <v>4.8059627849002098</v>
      </c>
    </row>
    <row r="246" spans="15:44" x14ac:dyDescent="0.25">
      <c r="O246" s="2">
        <v>442.39772946342703</v>
      </c>
      <c r="P246" s="2">
        <v>5.4592117640237996</v>
      </c>
      <c r="W246" s="2">
        <v>5.4107398705180803</v>
      </c>
      <c r="X246" s="2">
        <v>14.702112841076801</v>
      </c>
      <c r="AF246" s="2">
        <v>21.840359500999998</v>
      </c>
      <c r="AG246" s="2">
        <v>191.985803324762</v>
      </c>
      <c r="AQ246" s="2">
        <v>21.284572822674001</v>
      </c>
      <c r="AR246" s="2">
        <v>2.8586093539017301</v>
      </c>
    </row>
    <row r="247" spans="15:44" x14ac:dyDescent="0.25">
      <c r="O247" s="2">
        <v>280.20624499812402</v>
      </c>
      <c r="P247" s="2">
        <v>5.8745273657983201</v>
      </c>
      <c r="W247" s="2">
        <v>5.8424085254321696</v>
      </c>
      <c r="X247" s="2">
        <v>34.8186481083563</v>
      </c>
      <c r="AF247" s="2">
        <v>33.133875240000002</v>
      </c>
      <c r="AG247" s="2">
        <v>205.91689739658099</v>
      </c>
      <c r="AQ247" s="2">
        <v>25.984208234339</v>
      </c>
      <c r="AR247" s="2">
        <v>2.6537847284676102</v>
      </c>
    </row>
    <row r="248" spans="15:44" x14ac:dyDescent="0.25">
      <c r="O248" s="2">
        <v>238.704089789926</v>
      </c>
      <c r="P248" s="2">
        <v>6.3151825470472902</v>
      </c>
      <c r="W248" s="2">
        <v>5.6515462617959802</v>
      </c>
      <c r="X248" s="2">
        <v>29.293138377018298</v>
      </c>
      <c r="AF248" s="2">
        <v>38.489633523999998</v>
      </c>
      <c r="AG248" s="2">
        <v>220.74074812876401</v>
      </c>
      <c r="AQ248" s="2">
        <v>26.558593128135001</v>
      </c>
      <c r="AR248" s="2">
        <v>2.5506918003407701</v>
      </c>
    </row>
    <row r="249" spans="15:44" x14ac:dyDescent="0.25">
      <c r="O249" s="2">
        <v>222.83299203695501</v>
      </c>
      <c r="P249" s="2">
        <v>6.5811699164301203</v>
      </c>
      <c r="W249" s="2">
        <v>5.9170975655248101</v>
      </c>
      <c r="X249" s="2">
        <v>25.516255316235</v>
      </c>
      <c r="AF249" s="2">
        <v>43.968329877999999</v>
      </c>
      <c r="AG249" s="2">
        <v>239.922223946543</v>
      </c>
      <c r="AQ249" s="2">
        <v>29.650784031364001</v>
      </c>
      <c r="AR249" s="2">
        <v>2.27603259187444</v>
      </c>
    </row>
    <row r="250" spans="15:44" x14ac:dyDescent="0.25">
      <c r="O250" s="2">
        <v>306.43143499458603</v>
      </c>
      <c r="P250" s="2">
        <v>6.9914451556226602</v>
      </c>
      <c r="W250" s="2">
        <v>5.7770743690786297</v>
      </c>
      <c r="X250" s="2">
        <v>11.088394366970601</v>
      </c>
      <c r="AF250" s="2">
        <v>23.680325630999999</v>
      </c>
      <c r="AG250" s="2">
        <v>324.93494937803598</v>
      </c>
      <c r="AQ250" s="2">
        <v>45.221015432267002</v>
      </c>
      <c r="AR250" s="2">
        <v>2.1338102011517499</v>
      </c>
    </row>
    <row r="251" spans="15:44" x14ac:dyDescent="0.25">
      <c r="O251" s="2">
        <v>203.03941419176701</v>
      </c>
      <c r="P251" s="2">
        <v>7.9180135614581797</v>
      </c>
      <c r="W251" s="2">
        <v>6.0086252948846699</v>
      </c>
      <c r="X251" s="2">
        <v>71.287301377432996</v>
      </c>
      <c r="AF251" s="2">
        <v>16.676275338</v>
      </c>
      <c r="AG251" s="2">
        <v>343.19372166239702</v>
      </c>
      <c r="AQ251" s="2">
        <v>31.695733771057</v>
      </c>
      <c r="AR251" s="2">
        <v>2.26473586350015</v>
      </c>
    </row>
    <row r="252" spans="15:44" x14ac:dyDescent="0.25">
      <c r="O252" s="2">
        <v>193.969574297821</v>
      </c>
      <c r="P252" s="2">
        <v>8.0008639835373092</v>
      </c>
      <c r="W252" s="2">
        <v>6.5695281332295403</v>
      </c>
      <c r="X252" s="2">
        <v>18.199052557942899</v>
      </c>
      <c r="AF252" s="2">
        <v>8.8511722773999999</v>
      </c>
      <c r="AG252" s="2">
        <v>302.60759137744799</v>
      </c>
      <c r="AQ252" s="2">
        <v>22.725325658012999</v>
      </c>
      <c r="AR252" s="2">
        <v>2.5132207490164902</v>
      </c>
    </row>
    <row r="253" spans="15:44" x14ac:dyDescent="0.25">
      <c r="O253" s="2">
        <v>154.55151533044599</v>
      </c>
      <c r="P253" s="2">
        <v>7.3761840345768501</v>
      </c>
      <c r="W253" s="2">
        <v>7.1744275888706603</v>
      </c>
      <c r="X253" s="2">
        <v>21.529482883818702</v>
      </c>
      <c r="AF253" s="2">
        <v>12.364007889</v>
      </c>
      <c r="AG253" s="2">
        <v>271.06567419828798</v>
      </c>
      <c r="AQ253" s="2">
        <v>19.448114351968002</v>
      </c>
      <c r="AR253" s="2">
        <v>2.5133610337555998</v>
      </c>
    </row>
    <row r="254" spans="15:44" x14ac:dyDescent="0.25">
      <c r="O254" s="2">
        <v>97.840275993014998</v>
      </c>
      <c r="P254" s="2">
        <v>8.3550140706171891</v>
      </c>
      <c r="W254" s="2">
        <v>7.3641456608111104</v>
      </c>
      <c r="X254" s="2">
        <v>12.4085446414558</v>
      </c>
      <c r="AF254" s="2">
        <v>6.5483460873999997</v>
      </c>
      <c r="AG254" s="2">
        <v>372.21846742754701</v>
      </c>
      <c r="AQ254" s="2">
        <v>11.137615283640001</v>
      </c>
      <c r="AR254" s="2">
        <v>2.2101801192450798</v>
      </c>
    </row>
    <row r="255" spans="15:44" x14ac:dyDescent="0.25">
      <c r="O255" s="2">
        <v>93.488703658557498</v>
      </c>
      <c r="P255" s="2">
        <v>8.2710158122215294</v>
      </c>
      <c r="W255" s="2">
        <v>8.8148256775975398</v>
      </c>
      <c r="X255" s="2">
        <v>38.984562563490201</v>
      </c>
      <c r="AF255" s="2">
        <v>4.3898796188000002</v>
      </c>
      <c r="AG255" s="2">
        <v>332.93056677169301</v>
      </c>
      <c r="AQ255" s="2">
        <v>8.5386815078403</v>
      </c>
      <c r="AR255" s="2">
        <v>2.5141026688979902</v>
      </c>
    </row>
    <row r="256" spans="15:44" x14ac:dyDescent="0.25">
      <c r="O256" s="2">
        <v>120.03856651216999</v>
      </c>
      <c r="P256" s="2">
        <v>8.9707946795856301</v>
      </c>
      <c r="W256" s="2">
        <v>8.6135269405267305</v>
      </c>
      <c r="X256" s="2">
        <v>33.083049517398301</v>
      </c>
      <c r="AF256" s="2">
        <v>0.52761469370000003</v>
      </c>
      <c r="AG256" s="2">
        <v>309.34962257366402</v>
      </c>
      <c r="AQ256" s="2">
        <v>0.399265625407</v>
      </c>
      <c r="AR256" s="2">
        <v>5.3956348798678402</v>
      </c>
    </row>
    <row r="257" spans="15:44" x14ac:dyDescent="0.25">
      <c r="O257" s="2">
        <v>140.765981271095</v>
      </c>
      <c r="P257" s="2">
        <v>9.2461906170105994</v>
      </c>
      <c r="W257" s="2">
        <v>8.6015502384524805</v>
      </c>
      <c r="X257" s="2">
        <v>28.715700690588999</v>
      </c>
      <c r="AF257" s="2">
        <v>1.0603321809999999</v>
      </c>
      <c r="AG257" s="2">
        <v>554.06672063974497</v>
      </c>
      <c r="AQ257" s="2">
        <v>0.52086557292169999</v>
      </c>
      <c r="AR257" s="2">
        <v>4.8143626711504499</v>
      </c>
    </row>
    <row r="258" spans="15:44" x14ac:dyDescent="0.25">
      <c r="O258" s="2">
        <v>180.723767223538</v>
      </c>
      <c r="P258" s="2">
        <v>10.131865094392699</v>
      </c>
      <c r="W258" s="2">
        <v>8.5895901894163398</v>
      </c>
      <c r="X258" s="2">
        <v>24.924892903776701</v>
      </c>
      <c r="AF258" s="2">
        <v>1.0522792454000001</v>
      </c>
      <c r="AG258" s="2">
        <v>2684.88798801846</v>
      </c>
      <c r="AQ258" s="2">
        <v>0.81202035479309997</v>
      </c>
      <c r="AR258" s="2">
        <v>4.3813653494845104</v>
      </c>
    </row>
    <row r="259" spans="15:44" x14ac:dyDescent="0.25">
      <c r="O259" s="2">
        <v>193.45809734232</v>
      </c>
      <c r="P259" s="2">
        <v>10.4460869346841</v>
      </c>
      <c r="W259" s="2">
        <v>8.0832364263498899</v>
      </c>
      <c r="X259" s="2">
        <v>10.7855039423366</v>
      </c>
      <c r="AF259" s="2">
        <v>3.5820520761000001</v>
      </c>
      <c r="AG259" s="2">
        <v>637.88414105643699</v>
      </c>
      <c r="AQ259" s="2">
        <v>1.4145337024619</v>
      </c>
      <c r="AR259" s="2">
        <v>3.8896468227810699</v>
      </c>
    </row>
    <row r="260" spans="15:44" x14ac:dyDescent="0.25">
      <c r="O260" s="2">
        <v>221.74942695548401</v>
      </c>
      <c r="P260" s="2">
        <v>10.767593196646301</v>
      </c>
      <c r="W260" s="2">
        <v>8.9125244435567605</v>
      </c>
      <c r="X260" s="2">
        <v>73.614156184847999</v>
      </c>
      <c r="AF260" s="2">
        <v>4.2850259193999998</v>
      </c>
      <c r="AG260" s="2">
        <v>1569.20369863617</v>
      </c>
      <c r="AQ260" s="2">
        <v>1.9360538595256001</v>
      </c>
      <c r="AR260" s="2">
        <v>4.9818218909319398</v>
      </c>
    </row>
    <row r="261" spans="15:44" x14ac:dyDescent="0.25">
      <c r="O261" s="2">
        <v>278.33444489848898</v>
      </c>
      <c r="P261" s="2">
        <v>11.560305007699201</v>
      </c>
      <c r="W261" s="2">
        <v>9.7597062978569191</v>
      </c>
      <c r="X261" s="2">
        <v>17.273246949221601</v>
      </c>
      <c r="AF261" s="2">
        <v>8.0846574989000004</v>
      </c>
      <c r="AG261" s="2">
        <v>1330.72267118682</v>
      </c>
      <c r="AQ261" s="2">
        <v>1.2981875588788001</v>
      </c>
      <c r="AR261" s="2">
        <v>5.3933550822885996</v>
      </c>
    </row>
    <row r="262" spans="15:44" x14ac:dyDescent="0.25">
      <c r="O262" s="2">
        <v>349.46502367810001</v>
      </c>
      <c r="P262" s="2">
        <v>12.035287660706301</v>
      </c>
      <c r="W262" s="2">
        <v>9.3242473858135302</v>
      </c>
      <c r="X262" s="2">
        <v>14.277049389453101</v>
      </c>
      <c r="AF262" s="2">
        <v>17.720272066</v>
      </c>
      <c r="AG262" s="2">
        <v>1193.09313556605</v>
      </c>
      <c r="AQ262" s="2">
        <v>1.0630347135953</v>
      </c>
      <c r="AR262" s="2">
        <v>5.6116996997705497</v>
      </c>
    </row>
    <row r="263" spans="15:44" x14ac:dyDescent="0.25">
      <c r="O263" s="2">
        <v>391.62120546478099</v>
      </c>
      <c r="P263" s="2">
        <v>12.154737270469999</v>
      </c>
      <c r="W263" s="2">
        <v>10.916736763453001</v>
      </c>
      <c r="X263" s="2">
        <v>20.597721750406102</v>
      </c>
      <c r="AF263" s="2">
        <v>33.368470631000001</v>
      </c>
      <c r="AG263" s="2">
        <v>1511.5746130944401</v>
      </c>
      <c r="AQ263" s="2">
        <v>1.2153609077234</v>
      </c>
      <c r="AR263" s="2">
        <v>5.8671665428672801</v>
      </c>
    </row>
    <row r="264" spans="15:44" x14ac:dyDescent="0.25">
      <c r="O264" s="2">
        <v>677.13340261257702</v>
      </c>
      <c r="P264" s="2">
        <v>11.644845879074101</v>
      </c>
      <c r="W264" s="2">
        <v>9.4763789828715108</v>
      </c>
      <c r="X264" s="2">
        <v>12.476753776916199</v>
      </c>
      <c r="AF264" s="2">
        <v>21.554514742999999</v>
      </c>
      <c r="AG264" s="2">
        <v>2935.1235487785698</v>
      </c>
      <c r="AQ264" s="2">
        <v>1.2158261715059</v>
      </c>
      <c r="AR264" s="2">
        <v>6.1042548591673098</v>
      </c>
    </row>
    <row r="265" spans="15:44" x14ac:dyDescent="0.25">
      <c r="O265" s="2">
        <v>849.66235170130801</v>
      </c>
      <c r="P265" s="2">
        <v>12.892818510419101</v>
      </c>
      <c r="W265" s="2">
        <v>10.7502221926584</v>
      </c>
      <c r="X265" s="2">
        <v>7.3571154632023097</v>
      </c>
      <c r="AF265" s="2">
        <v>47.583309429000003</v>
      </c>
      <c r="AG265" s="2">
        <v>598.31905254375897</v>
      </c>
      <c r="AQ265" s="2">
        <v>0.77980976460660001</v>
      </c>
      <c r="AR265" s="2">
        <v>6.6414197756305704</v>
      </c>
    </row>
    <row r="266" spans="15:44" x14ac:dyDescent="0.25">
      <c r="O266" s="2">
        <v>1140.34778386108</v>
      </c>
      <c r="P266" s="2">
        <v>15.975783018980099</v>
      </c>
      <c r="W266" s="2">
        <v>11.3696722531551</v>
      </c>
      <c r="X266" s="2">
        <v>62.364271436094498</v>
      </c>
      <c r="AF266" s="2">
        <v>81.496159386000002</v>
      </c>
      <c r="AG266" s="2">
        <v>253.89587388221801</v>
      </c>
      <c r="AQ266" s="2">
        <v>0.59738569977059996</v>
      </c>
      <c r="AR266" s="2">
        <v>6.9792344723880699</v>
      </c>
    </row>
    <row r="267" spans="15:44" x14ac:dyDescent="0.25">
      <c r="O267" s="2">
        <v>644.19780442604201</v>
      </c>
      <c r="P267" s="2">
        <v>17.9179571807069</v>
      </c>
      <c r="W267" s="2">
        <v>12.7247129479957</v>
      </c>
      <c r="X267" s="2">
        <v>8.5623954186351696</v>
      </c>
      <c r="AF267" s="2">
        <v>63.489796120000001</v>
      </c>
      <c r="AG267" s="2">
        <v>224.042353243294</v>
      </c>
      <c r="AQ267" s="2">
        <v>0.57067781250780003</v>
      </c>
      <c r="AR267" s="2">
        <v>6.1362201175399802</v>
      </c>
    </row>
    <row r="268" spans="15:44" x14ac:dyDescent="0.25">
      <c r="O268" s="2">
        <v>457.01044501910502</v>
      </c>
      <c r="P268" s="2">
        <v>20.497129128309702</v>
      </c>
      <c r="W268" s="2">
        <v>13.6851604358879</v>
      </c>
      <c r="X268" s="2">
        <v>54.1010561706115</v>
      </c>
      <c r="AF268" s="2">
        <v>57.395464207000003</v>
      </c>
      <c r="AG268" s="2">
        <v>264.47619363155098</v>
      </c>
      <c r="AQ268" s="2">
        <v>0.61067864625900004</v>
      </c>
      <c r="AR268" s="2">
        <v>6.80850365685576</v>
      </c>
    </row>
    <row r="269" spans="15:44" x14ac:dyDescent="0.25">
      <c r="O269" s="2">
        <v>427.62210462016901</v>
      </c>
      <c r="P269" s="2">
        <v>16.871626581458798</v>
      </c>
      <c r="W269" s="2">
        <v>13.417298228581901</v>
      </c>
      <c r="X269" s="2">
        <v>42.993282070004703</v>
      </c>
      <c r="AF269" s="2">
        <v>8.8322511063999993</v>
      </c>
      <c r="AG269" s="2">
        <v>471.26232963930403</v>
      </c>
      <c r="AQ269" s="2">
        <v>0.61070786382310005</v>
      </c>
      <c r="AR269" s="2">
        <v>6.8423014711773202</v>
      </c>
    </row>
    <row r="270" spans="15:44" x14ac:dyDescent="0.25">
      <c r="O270" s="2">
        <v>448.39075681648399</v>
      </c>
      <c r="P270" s="2">
        <v>14.025229386303099</v>
      </c>
      <c r="W270" s="2">
        <v>12.850260720718101</v>
      </c>
      <c r="X270" s="2">
        <v>36.004763235478002</v>
      </c>
      <c r="AF270" s="2">
        <v>8.1716274034000005</v>
      </c>
      <c r="AG270" s="2">
        <v>145.26902466758199</v>
      </c>
      <c r="AQ270" s="2">
        <v>0.54641737525379996</v>
      </c>
      <c r="AR270" s="2">
        <v>6.8425742750296497</v>
      </c>
    </row>
    <row r="271" spans="15:44" x14ac:dyDescent="0.25">
      <c r="O271" s="2">
        <v>357.26979953954202</v>
      </c>
      <c r="P271" s="2">
        <v>12.930187701402399</v>
      </c>
      <c r="W271" s="2">
        <v>13.1030770359366</v>
      </c>
      <c r="X271" s="2">
        <v>30.822117835631399</v>
      </c>
      <c r="AF271" s="2">
        <v>14.658973140000001</v>
      </c>
      <c r="AG271" s="2">
        <v>133.847259531426</v>
      </c>
      <c r="AQ271" s="2">
        <v>0.47843594623719998</v>
      </c>
      <c r="AR271" s="2">
        <v>7.2978879462567701</v>
      </c>
    </row>
    <row r="272" spans="15:44" x14ac:dyDescent="0.25">
      <c r="O272" s="2">
        <v>180.467007469457</v>
      </c>
      <c r="P272" s="2">
        <v>11.696401372648699</v>
      </c>
      <c r="W272" s="2">
        <v>13.0848578266628</v>
      </c>
      <c r="X272" s="2">
        <v>26.7532383903302</v>
      </c>
      <c r="AF272" s="2">
        <v>19.469233282000001</v>
      </c>
      <c r="AG272" s="2">
        <v>130.266402637494</v>
      </c>
      <c r="AQ272" s="2">
        <v>0.47850462099020002</v>
      </c>
      <c r="AR272" s="2">
        <v>7.4071097805764996</v>
      </c>
    </row>
    <row r="273" spans="15:44" x14ac:dyDescent="0.25">
      <c r="O273" s="2">
        <v>176.166428188628</v>
      </c>
      <c r="P273" s="2">
        <v>13.365761744271699</v>
      </c>
      <c r="W273" s="2">
        <v>13.535370792362</v>
      </c>
      <c r="X273" s="2">
        <v>23.7584272704249</v>
      </c>
      <c r="AF273" s="2">
        <v>18.231748247999999</v>
      </c>
      <c r="AG273" s="2">
        <v>104.371729475246</v>
      </c>
      <c r="AQ273" s="2">
        <v>0.46797681128989999</v>
      </c>
      <c r="AR273" s="2">
        <v>7.4071688442078196</v>
      </c>
    </row>
    <row r="274" spans="15:44" x14ac:dyDescent="0.25">
      <c r="O274" s="2">
        <v>147.064035069824</v>
      </c>
      <c r="P274" s="2">
        <v>11.119301660054299</v>
      </c>
      <c r="W274" s="2">
        <v>11.591848033268199</v>
      </c>
      <c r="X274" s="2">
        <v>75.234520569912505</v>
      </c>
      <c r="AF274" s="2">
        <v>29.649458608</v>
      </c>
      <c r="AG274" s="2">
        <v>63.470692620512096</v>
      </c>
      <c r="AQ274" s="2">
        <v>0.53493256598939998</v>
      </c>
      <c r="AR274" s="2">
        <v>7.5924880534865897</v>
      </c>
    </row>
    <row r="275" spans="15:44" x14ac:dyDescent="0.25">
      <c r="O275" s="2">
        <v>119.868024068907</v>
      </c>
      <c r="P275" s="2">
        <v>10.356041481654101</v>
      </c>
      <c r="W275" s="2">
        <v>14.7833872780603</v>
      </c>
      <c r="X275" s="2">
        <v>16.938950433036901</v>
      </c>
      <c r="AF275" s="2">
        <v>42.113521083000002</v>
      </c>
      <c r="AG275" s="2">
        <v>56.856806859211197</v>
      </c>
      <c r="AQ275" s="2">
        <v>0.81646132170499996</v>
      </c>
      <c r="AR275" s="2">
        <v>7.7049515222703704</v>
      </c>
    </row>
    <row r="276" spans="15:44" x14ac:dyDescent="0.25">
      <c r="O276" s="2">
        <v>83.255814962417105</v>
      </c>
      <c r="P276" s="2">
        <v>10.054478661587201</v>
      </c>
      <c r="W276" s="2">
        <v>15.0950543966574</v>
      </c>
      <c r="X276" s="2">
        <v>87.057545103843097</v>
      </c>
      <c r="AF276" s="2">
        <v>20.179763159</v>
      </c>
      <c r="AG276" s="2">
        <v>78.058235008114494</v>
      </c>
      <c r="AQ276" s="2">
        <v>1.1390169865876001</v>
      </c>
      <c r="AR276" s="2">
        <v>7.1172051185730902</v>
      </c>
    </row>
    <row r="277" spans="15:44" x14ac:dyDescent="0.25">
      <c r="O277" s="2">
        <v>61.882113196924898</v>
      </c>
      <c r="P277" s="2">
        <v>10.378940933962699</v>
      </c>
      <c r="W277" s="2">
        <v>16.688024342270499</v>
      </c>
      <c r="X277" s="2">
        <v>20.363779008978099</v>
      </c>
      <c r="AF277" s="2">
        <v>25.496497886</v>
      </c>
      <c r="AG277" s="2">
        <v>73.888043503785596</v>
      </c>
      <c r="AQ277" s="2">
        <v>1.1390169865876001</v>
      </c>
      <c r="AR277" s="2">
        <v>7.1172051185730902</v>
      </c>
    </row>
    <row r="278" spans="15:44" x14ac:dyDescent="0.25">
      <c r="O278" s="2">
        <v>45.972188221132299</v>
      </c>
      <c r="P278" s="2">
        <v>11.2776594388544</v>
      </c>
      <c r="W278" s="2">
        <v>16.138576198223902</v>
      </c>
      <c r="X278" s="2">
        <v>10.5964841712756</v>
      </c>
      <c r="AF278" s="2">
        <v>21.198565093999999</v>
      </c>
      <c r="AG278" s="2">
        <v>92.173458287560294</v>
      </c>
      <c r="AQ278" s="2">
        <v>1.1906701644147</v>
      </c>
      <c r="AR278" s="2">
        <v>7.0121462561722696</v>
      </c>
    </row>
    <row r="279" spans="15:44" x14ac:dyDescent="0.25">
      <c r="O279" s="2">
        <v>22.647751131778101</v>
      </c>
      <c r="P279" s="2">
        <v>12.7849276424246</v>
      </c>
      <c r="W279" s="2">
        <v>16.3585866418533</v>
      </c>
      <c r="X279" s="2">
        <v>7.0763387595717004</v>
      </c>
      <c r="AQ279" s="2">
        <v>1.4865548406125</v>
      </c>
      <c r="AR279" s="2">
        <v>6.6398841747663697</v>
      </c>
    </row>
    <row r="280" spans="15:44" x14ac:dyDescent="0.25">
      <c r="O280" s="2">
        <v>16.831837891505</v>
      </c>
      <c r="P280" s="2">
        <v>13.3335639563167</v>
      </c>
      <c r="W280" s="2">
        <v>19.182403002353599</v>
      </c>
      <c r="X280" s="2">
        <v>14.3009319362054</v>
      </c>
      <c r="AQ280" s="2">
        <v>1.5197061655727999</v>
      </c>
      <c r="AR280" s="2">
        <v>6.5096092468584903</v>
      </c>
    </row>
    <row r="281" spans="15:44" x14ac:dyDescent="0.25">
      <c r="O281" s="2">
        <v>11.6765225759661</v>
      </c>
      <c r="P281" s="2">
        <v>14.640837072782499</v>
      </c>
      <c r="W281" s="2">
        <v>19.108034437307602</v>
      </c>
      <c r="X281" s="2">
        <v>8.8110472691291903</v>
      </c>
      <c r="AQ281" s="2">
        <v>1.7363071307522</v>
      </c>
      <c r="AR281" s="2">
        <v>6.3501135451331896</v>
      </c>
    </row>
    <row r="282" spans="15:44" x14ac:dyDescent="0.25">
      <c r="O282" s="2">
        <v>9.5075660969877003</v>
      </c>
      <c r="P282" s="2">
        <v>15.108699369883499</v>
      </c>
      <c r="W282" s="2">
        <v>19.110858605371</v>
      </c>
      <c r="X282" s="2">
        <v>56.609681592172201</v>
      </c>
      <c r="AQ282" s="2">
        <v>1.8975387161155</v>
      </c>
      <c r="AR282" s="2">
        <v>6.2253750115132904</v>
      </c>
    </row>
    <row r="283" spans="15:44" x14ac:dyDescent="0.25">
      <c r="O283" s="2">
        <v>6.5962246897170003</v>
      </c>
      <c r="P283" s="2">
        <v>16.420722004558801</v>
      </c>
      <c r="W283" s="2">
        <v>20.055586740565399</v>
      </c>
      <c r="X283" s="2">
        <v>39.8860930211018</v>
      </c>
      <c r="AQ283" s="2">
        <v>2.7075201763325998</v>
      </c>
      <c r="AR283" s="2">
        <v>5.9238602981768196</v>
      </c>
    </row>
    <row r="284" spans="15:44" x14ac:dyDescent="0.25">
      <c r="O284" s="2">
        <v>5.1294667627728296</v>
      </c>
      <c r="P284" s="2">
        <v>17.657838398041299</v>
      </c>
      <c r="W284" s="2">
        <v>19.9662153693405</v>
      </c>
      <c r="X284" s="2">
        <v>34.0733741919232</v>
      </c>
      <c r="AQ284" s="2">
        <v>2.7071315943393999</v>
      </c>
      <c r="AR284" s="2">
        <v>5.8365097785831503</v>
      </c>
    </row>
    <row r="285" spans="15:44" x14ac:dyDescent="0.25">
      <c r="O285" s="2">
        <v>3.3218027124026501</v>
      </c>
      <c r="P285" s="2">
        <v>20.2057228714567</v>
      </c>
      <c r="W285" s="2">
        <v>19.938742279884501</v>
      </c>
      <c r="X285" s="2">
        <v>29.618939595877201</v>
      </c>
      <c r="AQ285" s="2">
        <v>3.6963628734112</v>
      </c>
      <c r="AR285" s="2">
        <v>5.8358582602453701</v>
      </c>
    </row>
    <row r="286" spans="15:44" x14ac:dyDescent="0.25">
      <c r="O286" s="2">
        <v>1.9638770010262401</v>
      </c>
      <c r="P286" s="2">
        <v>22.892280977485999</v>
      </c>
      <c r="W286" s="2">
        <v>19.9110184011912</v>
      </c>
      <c r="X286" s="2">
        <v>25.7088937269992</v>
      </c>
      <c r="AQ286" s="2">
        <v>4.1312703009992999</v>
      </c>
      <c r="AR286" s="2">
        <v>5.8356255927504996</v>
      </c>
    </row>
    <row r="287" spans="15:44" x14ac:dyDescent="0.25">
      <c r="O287" s="2">
        <v>1.63379695190304</v>
      </c>
      <c r="P287" s="2">
        <v>26.991407759349599</v>
      </c>
      <c r="W287" s="2">
        <v>20.848669756154401</v>
      </c>
      <c r="X287" s="2">
        <v>22.623184617169802</v>
      </c>
      <c r="AQ287" s="2">
        <v>5.1586422326952004</v>
      </c>
      <c r="AR287" s="2">
        <v>5.6085235609812898</v>
      </c>
    </row>
    <row r="288" spans="15:44" x14ac:dyDescent="0.25">
      <c r="O288" s="2">
        <v>1.5245486851953101</v>
      </c>
      <c r="P288" s="2">
        <v>29.3062798497008</v>
      </c>
      <c r="W288" s="2">
        <v>21.182698530478199</v>
      </c>
      <c r="X288" s="2">
        <v>66.806283625224694</v>
      </c>
      <c r="AQ288" s="2">
        <v>4.7185122605799998</v>
      </c>
      <c r="AR288" s="2">
        <v>5.4987032161045697</v>
      </c>
    </row>
    <row r="289" spans="15:44" x14ac:dyDescent="0.25">
      <c r="O289" s="2">
        <v>1.4552638048837001</v>
      </c>
      <c r="P289" s="2">
        <v>32.145283562722597</v>
      </c>
      <c r="W289" s="2">
        <v>22.822779934980101</v>
      </c>
      <c r="X289" s="2">
        <v>16.4645934461855</v>
      </c>
      <c r="AQ289" s="2">
        <v>4.7185122605799998</v>
      </c>
      <c r="AR289" s="2">
        <v>5.4987032161045697</v>
      </c>
    </row>
    <row r="290" spans="15:44" x14ac:dyDescent="0.25">
      <c r="O290" s="2">
        <v>2.5192949265720102</v>
      </c>
      <c r="P290" s="2">
        <v>27.230244845473901</v>
      </c>
      <c r="W290" s="2">
        <v>25.140496065992</v>
      </c>
      <c r="X290" s="2">
        <v>11.939379043232799</v>
      </c>
      <c r="AQ290" s="2">
        <v>4.7151272393037003</v>
      </c>
      <c r="AR290" s="2">
        <v>5.1050773549650099</v>
      </c>
    </row>
    <row r="291" spans="15:44" x14ac:dyDescent="0.25">
      <c r="O291" s="2">
        <v>2.7604029967579899</v>
      </c>
      <c r="P291" s="2">
        <v>26.669216325968399</v>
      </c>
      <c r="W291" s="2">
        <v>20.7208182669848</v>
      </c>
      <c r="X291" s="2">
        <v>7.0896332939369202</v>
      </c>
      <c r="AQ291" s="2">
        <v>5.0405604059530003</v>
      </c>
      <c r="AR291" s="2">
        <v>5.1049552346210003</v>
      </c>
    </row>
    <row r="292" spans="15:44" x14ac:dyDescent="0.25">
      <c r="O292" s="2">
        <v>3.3928877455416599</v>
      </c>
      <c r="P292" s="2">
        <v>23.807465271685199</v>
      </c>
      <c r="W292" s="2">
        <v>26.632847821981802</v>
      </c>
      <c r="X292" s="2">
        <v>20.8431204006529</v>
      </c>
      <c r="AQ292" s="2">
        <v>10.044112822981999</v>
      </c>
      <c r="AR292" s="2">
        <v>5.00359861923019</v>
      </c>
    </row>
    <row r="293" spans="15:44" x14ac:dyDescent="0.25">
      <c r="O293" s="2">
        <v>5.4836598913494097</v>
      </c>
      <c r="P293" s="2">
        <v>20.802242240822999</v>
      </c>
      <c r="W293" s="2">
        <v>27.489373239513899</v>
      </c>
      <c r="X293" s="2">
        <v>73.230036445822094</v>
      </c>
      <c r="AQ293" s="2">
        <v>10.044112822981999</v>
      </c>
      <c r="AR293" s="2">
        <v>5.00359861923019</v>
      </c>
    </row>
    <row r="294" spans="15:44" x14ac:dyDescent="0.25">
      <c r="O294" s="2">
        <v>7.0509823551955897</v>
      </c>
      <c r="P294" s="2">
        <v>19.544265359196199</v>
      </c>
      <c r="W294" s="2">
        <v>27.435751404104199</v>
      </c>
      <c r="X294" s="2">
        <v>10.108974168922799</v>
      </c>
      <c r="AQ294" s="2">
        <v>17.521066178013001</v>
      </c>
      <c r="AR294" s="2">
        <v>5.1280061770286904</v>
      </c>
    </row>
    <row r="295" spans="15:44" x14ac:dyDescent="0.25">
      <c r="O295" s="2">
        <v>10.6382521418235</v>
      </c>
      <c r="P295" s="2">
        <v>17.796456421891701</v>
      </c>
      <c r="W295" s="2">
        <v>28.040587349377901</v>
      </c>
      <c r="X295" s="2">
        <v>8.6437925640689794</v>
      </c>
      <c r="AQ295" s="2">
        <v>13.42100774725</v>
      </c>
      <c r="AR295" s="2">
        <v>5.33573604594923</v>
      </c>
    </row>
    <row r="296" spans="15:44" x14ac:dyDescent="0.25">
      <c r="O296" s="2">
        <v>15.685609751019401</v>
      </c>
      <c r="P296" s="2">
        <v>16.542067130350901</v>
      </c>
      <c r="W296" s="2">
        <v>30.439507532017199</v>
      </c>
      <c r="X296" s="2">
        <v>39.654559069719703</v>
      </c>
      <c r="AQ296" s="2">
        <v>11.746762920256</v>
      </c>
      <c r="AR296" s="2">
        <v>5.4697536440316901</v>
      </c>
    </row>
    <row r="297" spans="15:44" x14ac:dyDescent="0.25">
      <c r="O297" s="2">
        <v>24.762379835970201</v>
      </c>
      <c r="P297" s="2">
        <v>15.531066491781999</v>
      </c>
      <c r="W297" s="2">
        <v>30.395848550194199</v>
      </c>
      <c r="X297" s="2">
        <v>34.266304322821298</v>
      </c>
      <c r="AQ297" s="2">
        <v>9.6171213339620003</v>
      </c>
      <c r="AR297" s="2">
        <v>5.5795741578195299</v>
      </c>
    </row>
    <row r="298" spans="15:44" x14ac:dyDescent="0.25">
      <c r="O298" s="2">
        <v>25.333412729309</v>
      </c>
      <c r="P298" s="2">
        <v>15.529883618183799</v>
      </c>
      <c r="W298" s="2">
        <v>30.354319902865502</v>
      </c>
      <c r="X298" s="2">
        <v>29.8161570828712</v>
      </c>
      <c r="AQ298" s="2">
        <v>9.1985948474354995</v>
      </c>
      <c r="AR298" s="2">
        <v>5.5796631402255299</v>
      </c>
    </row>
    <row r="299" spans="15:44" x14ac:dyDescent="0.25">
      <c r="O299" s="2">
        <v>23.1018835092096</v>
      </c>
      <c r="P299" s="2">
        <v>17.212557971233899</v>
      </c>
      <c r="W299" s="2">
        <v>30.3121136558016</v>
      </c>
      <c r="X299" s="2">
        <v>25.880076202922101</v>
      </c>
      <c r="AQ299" s="2">
        <v>10.490564238845</v>
      </c>
      <c r="AR299" s="2">
        <v>4.50935476602384</v>
      </c>
    </row>
    <row r="300" spans="15:44" x14ac:dyDescent="0.25">
      <c r="O300" s="2">
        <v>17.961225326251601</v>
      </c>
      <c r="P300" s="2">
        <v>18.892946108412101</v>
      </c>
      <c r="W300" s="2">
        <v>31.159045405797499</v>
      </c>
      <c r="X300" s="2">
        <v>63.348617996778501</v>
      </c>
      <c r="AQ300" s="2">
        <v>10.966824559508</v>
      </c>
      <c r="AR300" s="2">
        <v>4.4648453185200703</v>
      </c>
    </row>
    <row r="301" spans="15:44" x14ac:dyDescent="0.25">
      <c r="O301" s="2">
        <v>13.0479144122629</v>
      </c>
      <c r="P301" s="2">
        <v>19.705195031469401</v>
      </c>
      <c r="W301" s="2">
        <v>34.0471423723423</v>
      </c>
      <c r="X301" s="2">
        <v>17.472273475997099</v>
      </c>
      <c r="AQ301" s="2">
        <v>11.723743357952999</v>
      </c>
      <c r="AR301" s="2">
        <v>4.4647385133909196</v>
      </c>
    </row>
    <row r="302" spans="15:44" x14ac:dyDescent="0.25">
      <c r="O302" s="2">
        <v>8.8511190203870491</v>
      </c>
      <c r="P302" s="2">
        <v>20.768996518686901</v>
      </c>
      <c r="W302" s="2">
        <v>35.286869153777502</v>
      </c>
      <c r="X302" s="2">
        <v>14.6166559390104</v>
      </c>
      <c r="AQ302" s="2">
        <v>11.723743357952999</v>
      </c>
      <c r="AR302" s="2">
        <v>4.4647385133909196</v>
      </c>
    </row>
    <row r="303" spans="15:44" x14ac:dyDescent="0.25">
      <c r="O303" s="2">
        <v>7.0438255126583096</v>
      </c>
      <c r="P303" s="2">
        <v>21.655302455545101</v>
      </c>
      <c r="W303" s="2">
        <v>37.145366445501303</v>
      </c>
      <c r="X303" s="2">
        <v>12.939254960262099</v>
      </c>
      <c r="AQ303" s="2">
        <v>19.997252752405998</v>
      </c>
      <c r="AR303" s="2">
        <v>4.4860431489969903</v>
      </c>
    </row>
    <row r="304" spans="15:44" x14ac:dyDescent="0.25">
      <c r="O304" s="2">
        <v>5.4775376142473702</v>
      </c>
      <c r="P304" s="2">
        <v>23.2867855088566</v>
      </c>
      <c r="W304" s="2">
        <v>39.127115525126001</v>
      </c>
      <c r="X304" s="2">
        <v>53.998318418866603</v>
      </c>
      <c r="AQ304" s="2">
        <v>30.499677171498</v>
      </c>
      <c r="AR304" s="2">
        <v>4.2266013465494598</v>
      </c>
    </row>
    <row r="305" spans="15:44" x14ac:dyDescent="0.25">
      <c r="O305" s="2">
        <v>3.9771318349007401</v>
      </c>
      <c r="P305" s="2">
        <v>25.566015416937098</v>
      </c>
      <c r="W305" s="2">
        <v>39.984514555874199</v>
      </c>
      <c r="X305" s="2">
        <v>22.344657612979201</v>
      </c>
      <c r="AQ305" s="2">
        <v>33.327060139733</v>
      </c>
      <c r="AR305" s="2">
        <v>4.0824767841208596</v>
      </c>
    </row>
    <row r="306" spans="15:44" x14ac:dyDescent="0.25">
      <c r="O306" s="2">
        <v>2.69571663001356</v>
      </c>
      <c r="P306" s="2">
        <v>29.250530360666399</v>
      </c>
      <c r="W306" s="2">
        <v>37.908115993570398</v>
      </c>
      <c r="X306" s="2">
        <v>7.0723281718060296</v>
      </c>
      <c r="AQ306" s="2">
        <v>33.327060139733</v>
      </c>
      <c r="AR306" s="2">
        <v>4.0824767841208596</v>
      </c>
    </row>
    <row r="307" spans="15:44" x14ac:dyDescent="0.25">
      <c r="O307" s="2">
        <v>1.9120221355698399</v>
      </c>
      <c r="P307" s="2">
        <v>34.154447811530602</v>
      </c>
      <c r="W307" s="2">
        <v>40.332892800591402</v>
      </c>
      <c r="X307" s="2">
        <v>10.8690370532538</v>
      </c>
      <c r="AQ307" s="2">
        <v>25.497767136981</v>
      </c>
      <c r="AR307" s="2">
        <v>3.7532393994731299</v>
      </c>
    </row>
    <row r="308" spans="15:44" x14ac:dyDescent="0.25">
      <c r="O308" s="2">
        <v>1.2663785246918</v>
      </c>
      <c r="P308" s="2">
        <v>40.300878728081003</v>
      </c>
      <c r="W308" s="2">
        <v>46.593450510791897</v>
      </c>
      <c r="X308" s="2">
        <v>37.492492491981601</v>
      </c>
      <c r="AQ308" s="2">
        <v>22.803742928077</v>
      </c>
      <c r="AR308" s="2">
        <v>3.5897880709064198</v>
      </c>
    </row>
    <row r="309" spans="15:44" x14ac:dyDescent="0.25">
      <c r="O309" s="2">
        <v>0.87761589836115905</v>
      </c>
      <c r="P309" s="2">
        <v>49.031940149886097</v>
      </c>
      <c r="W309" s="2">
        <v>46.222904517863903</v>
      </c>
      <c r="X309" s="2">
        <v>30.8269884252041</v>
      </c>
      <c r="AQ309" s="2">
        <v>21.331467293054999</v>
      </c>
      <c r="AR309" s="2">
        <v>3.5898739455388098</v>
      </c>
    </row>
    <row r="310" spans="15:44" x14ac:dyDescent="0.25">
      <c r="O310" s="2">
        <v>0.85748542911044301</v>
      </c>
      <c r="P310" s="2">
        <v>51.089319432415998</v>
      </c>
      <c r="W310" s="2">
        <v>46.158562073139699</v>
      </c>
      <c r="X310" s="2">
        <v>26.7532383903302</v>
      </c>
      <c r="AQ310" s="2">
        <v>18.271865801305001</v>
      </c>
      <c r="AR310" s="2">
        <v>3.9442416400988698</v>
      </c>
    </row>
    <row r="311" spans="15:44" x14ac:dyDescent="0.25">
      <c r="O311" s="2">
        <v>0.55462458648205004</v>
      </c>
      <c r="P311" s="2">
        <v>66.118174693490502</v>
      </c>
      <c r="W311" s="2">
        <v>46.807459040175999</v>
      </c>
      <c r="X311" s="2">
        <v>45.4376188943817</v>
      </c>
      <c r="AQ311" s="2">
        <v>11.973156340381999</v>
      </c>
      <c r="AR311" s="2">
        <v>3.9448392525610299</v>
      </c>
    </row>
    <row r="312" spans="15:44" x14ac:dyDescent="0.25">
      <c r="O312" s="2">
        <v>0.58126624474535504</v>
      </c>
      <c r="P312" s="2">
        <v>57.8557230580073</v>
      </c>
      <c r="W312" s="2">
        <v>52.676110428547901</v>
      </c>
      <c r="X312" s="2">
        <v>19.169163358419802</v>
      </c>
      <c r="AQ312" s="2">
        <v>11.973156340381999</v>
      </c>
      <c r="AR312" s="2">
        <v>3.9448392525610299</v>
      </c>
    </row>
    <row r="313" spans="15:44" x14ac:dyDescent="0.25">
      <c r="O313" s="2">
        <v>0.62336241608833098</v>
      </c>
      <c r="P313" s="2">
        <v>49.594068441451498</v>
      </c>
      <c r="W313" s="2">
        <v>50.5726713354399</v>
      </c>
      <c r="X313" s="2">
        <v>16.136090980603299</v>
      </c>
      <c r="AQ313" s="2">
        <v>3.7726527700553998</v>
      </c>
      <c r="AR313" s="2">
        <v>4.8348290756695897</v>
      </c>
    </row>
    <row r="314" spans="15:44" x14ac:dyDescent="0.25">
      <c r="O314" s="2">
        <v>0.52027832711157895</v>
      </c>
      <c r="P314" s="2">
        <v>42.113614272870102</v>
      </c>
      <c r="W314" s="2">
        <v>55.339665445034903</v>
      </c>
      <c r="X314" s="2">
        <v>68.489123316116306</v>
      </c>
      <c r="AQ314" s="2">
        <v>0.58279062959100003</v>
      </c>
      <c r="AR314" s="2">
        <v>5.3949035190808701</v>
      </c>
    </row>
    <row r="315" spans="15:44" x14ac:dyDescent="0.25">
      <c r="O315" s="2">
        <v>0.52027832711157895</v>
      </c>
      <c r="P315" s="2">
        <v>42.113614272870102</v>
      </c>
      <c r="W315" s="2">
        <v>57.537421722860202</v>
      </c>
      <c r="X315" s="2">
        <v>12.7807601394704</v>
      </c>
      <c r="AQ315" s="2">
        <v>0.25103566454109999</v>
      </c>
      <c r="AR315" s="2">
        <v>7.4825610526386699</v>
      </c>
    </row>
    <row r="316" spans="15:44" x14ac:dyDescent="0.25">
      <c r="O316" s="2">
        <v>0.497340262533847</v>
      </c>
      <c r="P316" s="2">
        <v>40.014391706815601</v>
      </c>
      <c r="W316" s="2">
        <v>61.105312485253599</v>
      </c>
      <c r="X316" s="2">
        <v>52.524210959323099</v>
      </c>
      <c r="AQ316" s="2">
        <v>0.2679128845614</v>
      </c>
      <c r="AR316" s="2">
        <v>6.2917480544369599</v>
      </c>
    </row>
    <row r="317" spans="15:44" x14ac:dyDescent="0.25">
      <c r="O317" s="2">
        <v>0.50937787743627505</v>
      </c>
      <c r="P317" s="2">
        <v>35.742403040489798</v>
      </c>
      <c r="W317" s="2">
        <v>61.219035454481499</v>
      </c>
      <c r="X317" s="2">
        <v>23.521359611741801</v>
      </c>
      <c r="AQ317" s="2">
        <v>0.38231048814539997</v>
      </c>
      <c r="AR317" s="2">
        <v>6.0466060437042204</v>
      </c>
    </row>
    <row r="318" spans="15:44" x14ac:dyDescent="0.25">
      <c r="O318" s="2">
        <v>1.1853043257151601</v>
      </c>
      <c r="P318" s="2">
        <v>32.167326132685702</v>
      </c>
      <c r="W318" s="2">
        <v>61.2683895710258</v>
      </c>
      <c r="X318" s="2">
        <v>14.961083247345201</v>
      </c>
      <c r="AQ318" s="2">
        <v>44.357468025400003</v>
      </c>
      <c r="AR318" s="2">
        <v>2.9006285791475399</v>
      </c>
    </row>
    <row r="319" spans="15:44" x14ac:dyDescent="0.25">
      <c r="O319" s="2">
        <v>1.15941063248464</v>
      </c>
      <c r="P319" s="2">
        <v>29.941021137739501</v>
      </c>
      <c r="W319" s="2">
        <v>64.009366036888593</v>
      </c>
      <c r="X319" s="2">
        <v>60.616113634761803</v>
      </c>
      <c r="AQ319" s="2">
        <v>49.604959163662002</v>
      </c>
      <c r="AR319" s="2">
        <v>3.0780889712883899</v>
      </c>
    </row>
    <row r="320" spans="15:44" x14ac:dyDescent="0.25">
      <c r="O320" s="2">
        <v>1.1057088203649099</v>
      </c>
      <c r="P320" s="2">
        <v>36.017502045052602</v>
      </c>
      <c r="W320" s="2">
        <v>63.689649106592</v>
      </c>
      <c r="X320" s="2">
        <v>10.734407922568</v>
      </c>
      <c r="AQ320" s="2">
        <v>126.33642209308999</v>
      </c>
      <c r="AR320" s="2">
        <v>3.23326293895783</v>
      </c>
    </row>
    <row r="321" spans="15:44" x14ac:dyDescent="0.25">
      <c r="O321" s="2">
        <v>0.98508255476909601</v>
      </c>
      <c r="P321" s="2">
        <v>42.023898017930499</v>
      </c>
      <c r="W321" s="2">
        <v>67.011024742655593</v>
      </c>
      <c r="X321" s="2">
        <v>7.5628051784809598</v>
      </c>
      <c r="AQ321" s="2">
        <v>120.92515139079001</v>
      </c>
      <c r="AR321" s="2">
        <v>3.48261850276922</v>
      </c>
    </row>
    <row r="322" spans="15:44" x14ac:dyDescent="0.25">
      <c r="O322" s="2">
        <v>0.36924875215980002</v>
      </c>
      <c r="P322" s="2">
        <v>46.239070620335802</v>
      </c>
      <c r="W322" s="2">
        <v>71.137727952037395</v>
      </c>
      <c r="X322" s="2">
        <v>38.4790441627636</v>
      </c>
      <c r="AQ322" s="2">
        <v>96.763510149867997</v>
      </c>
      <c r="AR322" s="2">
        <v>3.33108535792522</v>
      </c>
    </row>
    <row r="323" spans="15:44" x14ac:dyDescent="0.25">
      <c r="O323" s="2">
        <v>0.30099550419313598</v>
      </c>
      <c r="P323" s="2">
        <v>42.625636287373602</v>
      </c>
      <c r="W323" s="2">
        <v>70.990552318332306</v>
      </c>
      <c r="X323" s="2">
        <v>31.167842799973101</v>
      </c>
      <c r="AQ323" s="2">
        <v>66.222238613154005</v>
      </c>
      <c r="AR323" s="2">
        <v>2.9876723549329198</v>
      </c>
    </row>
    <row r="324" spans="15:44" x14ac:dyDescent="0.25">
      <c r="O324" s="2">
        <v>0.262194065006777</v>
      </c>
      <c r="P324" s="2">
        <v>48.230662359319901</v>
      </c>
      <c r="W324" s="2">
        <v>71.066668907275002</v>
      </c>
      <c r="X324" s="2">
        <v>26.948401720501899</v>
      </c>
      <c r="AQ324" s="2">
        <v>57.997202963332001</v>
      </c>
      <c r="AR324" s="2">
        <v>3.2663542948425501</v>
      </c>
    </row>
    <row r="325" spans="15:44" x14ac:dyDescent="0.25">
      <c r="O325" s="2">
        <v>0.32138755332096203</v>
      </c>
      <c r="P325" s="2">
        <v>56.793334787307202</v>
      </c>
      <c r="W325" s="2">
        <v>78.600337726722202</v>
      </c>
      <c r="X325" s="2">
        <v>19.5779382650869</v>
      </c>
      <c r="AQ325" s="2">
        <v>57.997202963332001</v>
      </c>
      <c r="AR325" s="2">
        <v>3.2663542948425501</v>
      </c>
    </row>
    <row r="326" spans="15:44" x14ac:dyDescent="0.25">
      <c r="O326" s="2">
        <v>0.32849853436374399</v>
      </c>
      <c r="P326" s="2">
        <v>62.280874982425999</v>
      </c>
      <c r="W326" s="2">
        <v>80.447762806786301</v>
      </c>
      <c r="X326" s="2">
        <v>16.494704573096001</v>
      </c>
      <c r="AQ326" s="2">
        <v>37.162820639209002</v>
      </c>
      <c r="AR326" s="2">
        <v>3.2187034066862501</v>
      </c>
    </row>
    <row r="327" spans="15:44" x14ac:dyDescent="0.25">
      <c r="O327" s="2">
        <v>0.15490112735845499</v>
      </c>
      <c r="P327" s="2">
        <v>58.710980591739897</v>
      </c>
      <c r="W327" s="2">
        <v>83.023537229905997</v>
      </c>
      <c r="X327" s="2">
        <v>68.599837294723002</v>
      </c>
      <c r="AQ327" s="2">
        <v>24.338011331181001</v>
      </c>
      <c r="AR327" s="2">
        <v>3.0334748221168701</v>
      </c>
    </row>
    <row r="328" spans="15:44" x14ac:dyDescent="0.25">
      <c r="O328" s="2">
        <v>0.10982389469211901</v>
      </c>
      <c r="P328" s="2">
        <v>71.425093681513104</v>
      </c>
      <c r="W328" s="2">
        <v>86.719835803848099</v>
      </c>
      <c r="X328" s="2">
        <v>12.8369803379289</v>
      </c>
      <c r="AQ328" s="2">
        <v>34.718604019666003</v>
      </c>
      <c r="AR328" s="2">
        <v>2.8159635803499201</v>
      </c>
    </row>
    <row r="329" spans="15:44" x14ac:dyDescent="0.25">
      <c r="O329" s="2">
        <v>0.147486548366388</v>
      </c>
      <c r="P329" s="2">
        <v>83.222002352223299</v>
      </c>
      <c r="W329" s="2">
        <v>93.958279990352494</v>
      </c>
      <c r="X329" s="2">
        <v>51.522472140815999</v>
      </c>
    </row>
    <row r="330" spans="15:44" x14ac:dyDescent="0.25">
      <c r="O330" s="2">
        <v>3.4323955615879198E-2</v>
      </c>
      <c r="P330" s="2">
        <v>73.943714376019599</v>
      </c>
      <c r="W330" s="2">
        <v>93.741603088332496</v>
      </c>
      <c r="X330" s="2">
        <v>42.763647526481599</v>
      </c>
    </row>
    <row r="331" spans="15:44" x14ac:dyDescent="0.25">
      <c r="O331" s="2">
        <v>1.4959460350230601E-2</v>
      </c>
      <c r="P331" s="2">
        <v>198.482918864303</v>
      </c>
      <c r="W331" s="2">
        <v>97.099031722234997</v>
      </c>
      <c r="X331" s="2">
        <v>62.145673613308702</v>
      </c>
    </row>
    <row r="332" spans="15:44" x14ac:dyDescent="0.25">
      <c r="O332" s="2">
        <v>1.0850743744723401E-2</v>
      </c>
      <c r="P332" s="2">
        <v>241.44685051266899</v>
      </c>
      <c r="W332" s="2">
        <v>99.607607857010095</v>
      </c>
      <c r="X332" s="2">
        <v>25.288026356766999</v>
      </c>
    </row>
    <row r="333" spans="15:44" x14ac:dyDescent="0.25">
      <c r="O333" s="2">
        <v>2.0455021195193199E-2</v>
      </c>
      <c r="P333" s="2">
        <v>374.48846711123599</v>
      </c>
      <c r="W333" s="2">
        <v>97.966005033843004</v>
      </c>
      <c r="X333" s="2">
        <v>10.6087992120988</v>
      </c>
    </row>
    <row r="334" spans="15:44" x14ac:dyDescent="0.25">
      <c r="O334" s="2">
        <v>2.34344631305607E-2</v>
      </c>
      <c r="P334" s="2">
        <v>406.327206820676</v>
      </c>
      <c r="W334" s="2">
        <v>93.864603496779395</v>
      </c>
      <c r="X334" s="2">
        <v>8.7318929175409892</v>
      </c>
    </row>
    <row r="335" spans="15:44" x14ac:dyDescent="0.25">
      <c r="O335" s="2">
        <v>2.52454514474687E-2</v>
      </c>
      <c r="P335" s="2">
        <v>2206.6552852479399</v>
      </c>
      <c r="W335" s="2">
        <v>99.332622264770194</v>
      </c>
      <c r="X335" s="2">
        <v>7.3138327492473199</v>
      </c>
    </row>
    <row r="336" spans="15:44" x14ac:dyDescent="0.25">
      <c r="O336" s="2">
        <v>0.289910290325324</v>
      </c>
      <c r="P336" s="2">
        <v>188.627517846762</v>
      </c>
      <c r="W336" s="2">
        <v>111.757255815637</v>
      </c>
      <c r="X336" s="2">
        <v>34.7077432343578</v>
      </c>
    </row>
    <row r="337" spans="15:24" x14ac:dyDescent="0.25">
      <c r="O337" s="2">
        <v>0.29710825194322599</v>
      </c>
      <c r="P337" s="2">
        <v>158.43299658062</v>
      </c>
      <c r="W337" s="2">
        <v>105.23985167956801</v>
      </c>
      <c r="X337" s="2">
        <v>30.383060420153399</v>
      </c>
    </row>
    <row r="338" spans="15:24" x14ac:dyDescent="0.25">
      <c r="O338" s="2">
        <v>0.48116919036373901</v>
      </c>
      <c r="P338" s="2">
        <v>112.759416511407</v>
      </c>
      <c r="W338" s="2">
        <v>105.253395412126</v>
      </c>
      <c r="X338" s="2">
        <v>5.1834362584895697</v>
      </c>
    </row>
    <row r="339" spans="15:24" x14ac:dyDescent="0.25">
      <c r="O339" s="2">
        <v>1.0909857144367201</v>
      </c>
      <c r="P339" s="2">
        <v>139.47819303118499</v>
      </c>
      <c r="W339" s="2">
        <v>115.51673871398501</v>
      </c>
      <c r="X339" s="2">
        <v>14.656019061436</v>
      </c>
    </row>
    <row r="340" spans="15:24" x14ac:dyDescent="0.25">
      <c r="O340" s="2">
        <v>2.7170165720141299</v>
      </c>
      <c r="P340" s="2">
        <v>132.10241124704899</v>
      </c>
      <c r="W340" s="2">
        <v>119.78094360292199</v>
      </c>
      <c r="X340" s="2">
        <v>19.4296065590732</v>
      </c>
    </row>
    <row r="341" spans="15:24" x14ac:dyDescent="0.25">
      <c r="O341" s="2">
        <v>4.6120655783348798</v>
      </c>
      <c r="P341" s="2">
        <v>81.430838705578907</v>
      </c>
      <c r="W341" s="2">
        <v>119.31510063823301</v>
      </c>
      <c r="X341" s="2">
        <v>16.857736144139398</v>
      </c>
    </row>
    <row r="342" spans="15:24" x14ac:dyDescent="0.25">
      <c r="O342" s="2">
        <v>5.7860129788218204</v>
      </c>
      <c r="P342" s="2">
        <v>92.026310936509603</v>
      </c>
      <c r="W342" s="2">
        <v>134.51479044455701</v>
      </c>
      <c r="X342" s="2">
        <v>66.630850622647003</v>
      </c>
    </row>
    <row r="343" spans="15:24" x14ac:dyDescent="0.25">
      <c r="O343" s="2">
        <v>7.4329564033256998</v>
      </c>
      <c r="P343" s="2">
        <v>94.822549246218003</v>
      </c>
      <c r="W343" s="2">
        <v>126.378650134137</v>
      </c>
      <c r="X343" s="2">
        <v>46.590527904056103</v>
      </c>
    </row>
    <row r="344" spans="15:24" x14ac:dyDescent="0.25">
      <c r="O344" s="2">
        <v>9.1379082717154105</v>
      </c>
      <c r="P344" s="2">
        <v>82.928832555834603</v>
      </c>
      <c r="W344" s="2">
        <v>144.99810611940899</v>
      </c>
      <c r="X344" s="2">
        <v>25.605001928647098</v>
      </c>
    </row>
    <row r="345" spans="15:24" x14ac:dyDescent="0.25">
      <c r="O345" s="2">
        <v>12.880713143087</v>
      </c>
      <c r="P345" s="2">
        <v>72.493823963336595</v>
      </c>
      <c r="W345" s="2">
        <v>153.41374202210099</v>
      </c>
      <c r="X345" s="2">
        <v>22.293873607541801</v>
      </c>
    </row>
    <row r="346" spans="15:24" x14ac:dyDescent="0.25">
      <c r="O346" s="2">
        <v>23.840732103449099</v>
      </c>
      <c r="P346" s="2">
        <v>71.606659702939993</v>
      </c>
      <c r="W346" s="2">
        <v>148.540960243028</v>
      </c>
      <c r="X346" s="2">
        <v>12.0892905151356</v>
      </c>
    </row>
    <row r="347" spans="15:24" x14ac:dyDescent="0.25">
      <c r="O347" s="2">
        <v>35.187770646174201</v>
      </c>
      <c r="P347" s="2">
        <v>60.0709853113189</v>
      </c>
      <c r="W347" s="2">
        <v>144.071207166536</v>
      </c>
      <c r="X347" s="2">
        <v>9.4892292828825298</v>
      </c>
    </row>
    <row r="348" spans="15:24" x14ac:dyDescent="0.25">
      <c r="O348" s="2">
        <v>43.237088518524502</v>
      </c>
      <c r="P348" s="2">
        <v>55.3007640680446</v>
      </c>
      <c r="W348" s="2">
        <v>141.18748518729899</v>
      </c>
      <c r="X348" s="2">
        <v>8.4684057558812498</v>
      </c>
    </row>
    <row r="349" spans="15:24" x14ac:dyDescent="0.25">
      <c r="O349" s="2">
        <v>46.326022942398303</v>
      </c>
      <c r="P349" s="2">
        <v>51.9882209679986</v>
      </c>
      <c r="W349" s="2">
        <v>148.42580378708999</v>
      </c>
      <c r="X349" s="2">
        <v>6.54665616305524</v>
      </c>
    </row>
    <row r="350" spans="15:24" x14ac:dyDescent="0.25">
      <c r="O350" s="2">
        <v>34.447046630190101</v>
      </c>
      <c r="P350" s="2">
        <v>51.508686886015802</v>
      </c>
      <c r="W350" s="2">
        <v>163.73859909460299</v>
      </c>
      <c r="X350" s="2">
        <v>35.011208212240597</v>
      </c>
    </row>
    <row r="351" spans="15:24" x14ac:dyDescent="0.25">
      <c r="O351" s="2">
        <v>69.816894472505695</v>
      </c>
      <c r="P351" s="2">
        <v>52.993003475777101</v>
      </c>
      <c r="W351" s="2">
        <v>146.84029743308</v>
      </c>
      <c r="X351" s="2">
        <v>31.768179236750399</v>
      </c>
    </row>
    <row r="352" spans="15:24" x14ac:dyDescent="0.25">
      <c r="O352" s="2">
        <v>89.917724042472898</v>
      </c>
      <c r="P352" s="2">
        <v>42.2528385898</v>
      </c>
      <c r="W352" s="2">
        <v>156.92644738469701</v>
      </c>
      <c r="X352" s="2">
        <v>5.2943013289720602</v>
      </c>
    </row>
    <row r="353" spans="15:24" x14ac:dyDescent="0.25">
      <c r="O353" s="2">
        <v>78.477674835222601</v>
      </c>
      <c r="P353" s="2">
        <v>39.343493982568198</v>
      </c>
      <c r="W353" s="2">
        <v>176.73071064624099</v>
      </c>
      <c r="X353" s="2">
        <v>13.919205152594801</v>
      </c>
    </row>
    <row r="354" spans="15:24" x14ac:dyDescent="0.25">
      <c r="O354" s="2">
        <v>121.25764658120301</v>
      </c>
      <c r="P354" s="2">
        <v>32.330254958521699</v>
      </c>
      <c r="W354" s="2">
        <v>186.79606695277499</v>
      </c>
      <c r="X354" s="2">
        <v>20.199917534065101</v>
      </c>
    </row>
    <row r="355" spans="15:24" x14ac:dyDescent="0.25">
      <c r="O355" s="2">
        <v>115.512102226577</v>
      </c>
      <c r="P355" s="2">
        <v>43.536699745988699</v>
      </c>
      <c r="W355" s="2">
        <v>180.031572192205</v>
      </c>
      <c r="X355" s="2">
        <v>16.703654527317099</v>
      </c>
    </row>
    <row r="356" spans="15:24" x14ac:dyDescent="0.25">
      <c r="O356" s="2">
        <v>129.683236738494</v>
      </c>
      <c r="P356" s="2">
        <v>36.556430216191302</v>
      </c>
      <c r="W356" s="2">
        <v>202.65015678181399</v>
      </c>
      <c r="X356" s="2">
        <v>64.622481372382595</v>
      </c>
    </row>
    <row r="357" spans="15:24" x14ac:dyDescent="0.25">
      <c r="O357" s="2">
        <v>155.835978580817</v>
      </c>
      <c r="P357" s="2">
        <v>31.973544400552701</v>
      </c>
      <c r="W357" s="2">
        <v>223.00790528090499</v>
      </c>
      <c r="X357" s="2">
        <v>25.018802910729399</v>
      </c>
    </row>
    <row r="358" spans="15:24" x14ac:dyDescent="0.25">
      <c r="O358" s="2">
        <v>240.54132657033799</v>
      </c>
      <c r="P358" s="2">
        <v>29.111989725280601</v>
      </c>
      <c r="W358" s="2">
        <v>228.04184188282599</v>
      </c>
      <c r="X358" s="2">
        <v>10.7320863403319</v>
      </c>
    </row>
    <row r="359" spans="15:24" x14ac:dyDescent="0.25">
      <c r="O359" s="2">
        <v>269.61272980579298</v>
      </c>
      <c r="P359" s="2">
        <v>28.8039474208691</v>
      </c>
      <c r="W359" s="2">
        <v>215.111944354104</v>
      </c>
      <c r="X359" s="2">
        <v>9.2437074785403404</v>
      </c>
    </row>
    <row r="360" spans="15:24" x14ac:dyDescent="0.25">
      <c r="O360" s="2">
        <v>331.72517602268999</v>
      </c>
      <c r="P360" s="2">
        <v>23.206519578314399</v>
      </c>
      <c r="W360" s="2">
        <v>248.47231950891799</v>
      </c>
      <c r="X360" s="2">
        <v>34.199231234030201</v>
      </c>
    </row>
    <row r="361" spans="15:24" x14ac:dyDescent="0.25">
      <c r="O361" s="2">
        <v>339.68524725408599</v>
      </c>
      <c r="P361" s="2">
        <v>21.158580141135801</v>
      </c>
      <c r="W361" s="2">
        <v>259.23907858331</v>
      </c>
      <c r="X361" s="2">
        <v>14.614038650810601</v>
      </c>
    </row>
    <row r="362" spans="15:24" x14ac:dyDescent="0.25">
      <c r="O362" s="2">
        <v>884.79735805670498</v>
      </c>
      <c r="P362" s="2">
        <v>21.5281261519469</v>
      </c>
      <c r="W362" s="2">
        <v>284.58859832994801</v>
      </c>
      <c r="X362" s="2">
        <v>21.953624879664002</v>
      </c>
    </row>
    <row r="363" spans="15:24" x14ac:dyDescent="0.25">
      <c r="O363" s="2">
        <v>2207.1035152576701</v>
      </c>
      <c r="P363" s="2">
        <v>17.303693622108302</v>
      </c>
      <c r="W363" s="2">
        <v>274.27935691342202</v>
      </c>
      <c r="X363" s="2">
        <v>18.1312098080741</v>
      </c>
    </row>
    <row r="364" spans="15:24" x14ac:dyDescent="0.25">
      <c r="O364" s="2">
        <v>1747.0108658020899</v>
      </c>
      <c r="P364" s="2">
        <v>31.0724533311001</v>
      </c>
      <c r="W364" s="2">
        <v>292.985311821062</v>
      </c>
      <c r="X364" s="2">
        <v>11.996109658176801</v>
      </c>
    </row>
    <row r="365" spans="15:24" x14ac:dyDescent="0.25">
      <c r="O365" s="2">
        <v>942.72859556323294</v>
      </c>
      <c r="P365" s="2">
        <v>35.577630627128599</v>
      </c>
      <c r="W365" s="2">
        <v>296.30914065236601</v>
      </c>
      <c r="X365" s="2">
        <v>40.9922984756437</v>
      </c>
    </row>
    <row r="366" spans="15:24" x14ac:dyDescent="0.25">
      <c r="O366" s="2">
        <v>1665.24670140845</v>
      </c>
      <c r="P366" s="2">
        <v>39.345491756265801</v>
      </c>
      <c r="W366" s="2">
        <v>277.893653175385</v>
      </c>
      <c r="X366" s="2">
        <v>4.7465330416452698</v>
      </c>
    </row>
    <row r="367" spans="15:24" x14ac:dyDescent="0.25">
      <c r="O367" s="2">
        <v>1182.20881918804</v>
      </c>
      <c r="P367" s="2">
        <v>41.890745387669099</v>
      </c>
      <c r="W367" s="2">
        <v>285.064056032721</v>
      </c>
      <c r="X367" s="2">
        <v>63.404697231237897</v>
      </c>
    </row>
    <row r="368" spans="15:24" x14ac:dyDescent="0.25">
      <c r="O368" s="2">
        <v>652.990865706406</v>
      </c>
      <c r="P368" s="2">
        <v>45.563180922154601</v>
      </c>
      <c r="W368" s="2">
        <v>305.46128815970599</v>
      </c>
      <c r="X368" s="2">
        <v>9.7166325601031591</v>
      </c>
    </row>
    <row r="369" spans="15:24" x14ac:dyDescent="0.25">
      <c r="O369" s="2">
        <v>474.846545625224</v>
      </c>
      <c r="P369" s="2">
        <v>42.889421129277402</v>
      </c>
      <c r="W369" s="2">
        <v>354.49402802762</v>
      </c>
      <c r="X369" s="2">
        <v>7.2532036066667898</v>
      </c>
    </row>
    <row r="370" spans="15:24" x14ac:dyDescent="0.25">
      <c r="O370" s="2">
        <v>610.81376460257297</v>
      </c>
      <c r="P370" s="2">
        <v>38.6759886895873</v>
      </c>
      <c r="W370" s="2">
        <v>360.92068115177199</v>
      </c>
      <c r="X370" s="2">
        <v>35.588469721245801</v>
      </c>
    </row>
    <row r="371" spans="15:24" x14ac:dyDescent="0.25">
      <c r="O371" s="2">
        <v>424.59304514503799</v>
      </c>
      <c r="P371" s="2">
        <v>34.591649942290097</v>
      </c>
      <c r="W371" s="2">
        <v>377.35959750286003</v>
      </c>
      <c r="X371" s="2">
        <v>8.5734228626904994</v>
      </c>
    </row>
    <row r="372" spans="15:24" x14ac:dyDescent="0.25">
      <c r="O372" s="2">
        <v>300.27041350209498</v>
      </c>
      <c r="P372" s="2">
        <v>54.383232744664397</v>
      </c>
      <c r="W372" s="2">
        <v>407.62749393676398</v>
      </c>
      <c r="X372" s="2">
        <v>15.127996755031299</v>
      </c>
    </row>
    <row r="373" spans="15:24" x14ac:dyDescent="0.25">
      <c r="O373" s="2">
        <v>292.40135541351401</v>
      </c>
      <c r="P373" s="2">
        <v>79.490319035705099</v>
      </c>
      <c r="W373" s="2">
        <v>422.871991078598</v>
      </c>
      <c r="X373" s="2">
        <v>22.698999490010799</v>
      </c>
    </row>
    <row r="374" spans="15:24" x14ac:dyDescent="0.25">
      <c r="O374" s="2">
        <v>55.111550095538</v>
      </c>
      <c r="P374" s="2">
        <v>125.523922164799</v>
      </c>
      <c r="W374" s="2">
        <v>417.69956068436397</v>
      </c>
      <c r="X374" s="2">
        <v>18.8965755658257</v>
      </c>
    </row>
    <row r="375" spans="15:24" x14ac:dyDescent="0.25">
      <c r="O375" s="2">
        <v>31.841502300197298</v>
      </c>
      <c r="P375" s="2">
        <v>145.172125344124</v>
      </c>
      <c r="W375" s="2">
        <v>417.319837272786</v>
      </c>
      <c r="X375" s="2">
        <v>17.2263380011448</v>
      </c>
    </row>
    <row r="376" spans="15:24" x14ac:dyDescent="0.25">
      <c r="O376" s="2">
        <v>896.51026722415804</v>
      </c>
      <c r="P376" s="2">
        <v>57.036088290493403</v>
      </c>
      <c r="W376" s="2">
        <v>411.034604615847</v>
      </c>
      <c r="X376" s="2">
        <v>12.391331171609799</v>
      </c>
    </row>
    <row r="377" spans="15:24" x14ac:dyDescent="0.25">
      <c r="O377" s="2">
        <v>4130.3575722893802</v>
      </c>
      <c r="P377" s="2">
        <v>56.166714856010998</v>
      </c>
      <c r="W377" s="2">
        <v>441.91331125079</v>
      </c>
      <c r="X377" s="2">
        <v>27.887947806544201</v>
      </c>
    </row>
    <row r="378" spans="15:24" x14ac:dyDescent="0.25">
      <c r="O378" s="2">
        <v>55.030457117482399</v>
      </c>
      <c r="P378" s="2">
        <v>14.565205304297599</v>
      </c>
      <c r="W378" s="2">
        <v>538.32816499127205</v>
      </c>
      <c r="X378" s="2">
        <v>7.6209183929248701</v>
      </c>
    </row>
    <row r="379" spans="15:24" x14ac:dyDescent="0.25">
      <c r="O379" s="2">
        <v>58.818399607620798</v>
      </c>
      <c r="P379" s="2">
        <v>17.514518513989501</v>
      </c>
      <c r="W379" s="2">
        <v>568.66623401090101</v>
      </c>
      <c r="X379" s="2">
        <v>9.6296036891253305</v>
      </c>
    </row>
    <row r="380" spans="15:24" x14ac:dyDescent="0.25">
      <c r="O380" s="2">
        <v>50.116814760909101</v>
      </c>
      <c r="P380" s="2">
        <v>18.4459998037083</v>
      </c>
      <c r="W380" s="2">
        <v>550.02590437043398</v>
      </c>
      <c r="X380" s="2">
        <v>4.6924435942864902</v>
      </c>
    </row>
    <row r="381" spans="15:24" x14ac:dyDescent="0.25">
      <c r="O381" s="2">
        <v>34.752738234435903</v>
      </c>
      <c r="P381" s="2">
        <v>21.102787235508799</v>
      </c>
      <c r="W381" s="2">
        <v>601.70778110880099</v>
      </c>
      <c r="X381" s="2">
        <v>21.0883861512206</v>
      </c>
    </row>
    <row r="382" spans="15:24" x14ac:dyDescent="0.25">
      <c r="O382" s="2">
        <v>25.828279940217001</v>
      </c>
      <c r="P382" s="2">
        <v>22.0083657202333</v>
      </c>
      <c r="W382" s="2">
        <v>635.47131693367101</v>
      </c>
      <c r="X382" s="2">
        <v>17.769494627664798</v>
      </c>
    </row>
    <row r="383" spans="15:24" x14ac:dyDescent="0.25">
      <c r="O383" s="2">
        <v>12.1606018417773</v>
      </c>
      <c r="P383" s="2">
        <v>24.1974598447303</v>
      </c>
      <c r="W383" s="2">
        <v>634.72393023064899</v>
      </c>
      <c r="X383" s="2">
        <v>15.7642256953022</v>
      </c>
    </row>
    <row r="384" spans="15:24" x14ac:dyDescent="0.25">
      <c r="O384" s="2">
        <v>9.4565309547372305</v>
      </c>
      <c r="P384" s="2">
        <v>26.020465815249601</v>
      </c>
      <c r="W384" s="2">
        <v>617.39228230884703</v>
      </c>
      <c r="X384" s="2">
        <v>13.6399905367991</v>
      </c>
    </row>
    <row r="385" spans="15:24" x14ac:dyDescent="0.25">
      <c r="O385" s="2">
        <v>6.7093869260621899</v>
      </c>
      <c r="P385" s="2">
        <v>29.462196338152999</v>
      </c>
      <c r="W385" s="2">
        <v>621.14049111484496</v>
      </c>
      <c r="X385" s="2">
        <v>11.767733721896199</v>
      </c>
    </row>
    <row r="386" spans="15:24" x14ac:dyDescent="0.25">
      <c r="O386" s="2">
        <v>3.7875295377285298</v>
      </c>
      <c r="P386" s="2">
        <v>35.5036409330542</v>
      </c>
      <c r="W386" s="2">
        <v>656.222129084019</v>
      </c>
      <c r="X386" s="2">
        <v>8.4871597981062692</v>
      </c>
    </row>
    <row r="387" spans="15:24" x14ac:dyDescent="0.25">
      <c r="O387" s="2">
        <v>3.0107957509025001</v>
      </c>
      <c r="P387" s="2">
        <v>41.440122115695303</v>
      </c>
      <c r="W387" s="2">
        <v>859.98105529170698</v>
      </c>
      <c r="X387" s="2">
        <v>10.205025858670499</v>
      </c>
    </row>
    <row r="388" spans="15:24" x14ac:dyDescent="0.25">
      <c r="O388" s="2">
        <v>2.9393461297393002</v>
      </c>
      <c r="P388" s="2">
        <v>46.871406764090601</v>
      </c>
      <c r="W388" s="2">
        <v>966.66341361307002</v>
      </c>
      <c r="X388" s="2">
        <v>16.504959321410599</v>
      </c>
    </row>
    <row r="389" spans="15:24" x14ac:dyDescent="0.25">
      <c r="O389" s="2">
        <v>2.93904764576848</v>
      </c>
      <c r="P389" s="2">
        <v>47.354633378700697</v>
      </c>
      <c r="W389" s="2">
        <v>931.99528256560995</v>
      </c>
      <c r="X389" s="2">
        <v>5.8109938705336202</v>
      </c>
    </row>
    <row r="390" spans="15:24" x14ac:dyDescent="0.25">
      <c r="O390" s="2">
        <v>4.5379625492992002</v>
      </c>
      <c r="P390" s="2">
        <v>41.809994909150099</v>
      </c>
      <c r="W390" s="2">
        <v>1023.23087275389</v>
      </c>
      <c r="X390" s="2">
        <v>25.6785800420977</v>
      </c>
    </row>
    <row r="391" spans="15:24" x14ac:dyDescent="0.25">
      <c r="O391" s="2">
        <v>5.58000160470485</v>
      </c>
      <c r="P391" s="2">
        <v>35.823256172121503</v>
      </c>
      <c r="W391" s="2">
        <v>1053.5141045094299</v>
      </c>
      <c r="X391" s="2">
        <v>9.0695136046177396</v>
      </c>
    </row>
    <row r="392" spans="15:24" x14ac:dyDescent="0.25">
      <c r="O392" s="2">
        <v>7.8631240372911497</v>
      </c>
      <c r="P392" s="2">
        <v>32.294159579968401</v>
      </c>
      <c r="W392" s="2">
        <v>1385.35789069715</v>
      </c>
      <c r="X392" s="2">
        <v>7.4486893990422596</v>
      </c>
    </row>
    <row r="393" spans="15:24" x14ac:dyDescent="0.25">
      <c r="O393" s="2">
        <v>10.3436915402108</v>
      </c>
      <c r="P393" s="2">
        <v>30.3389195444549</v>
      </c>
      <c r="W393" s="2">
        <v>1223.9176234701299</v>
      </c>
      <c r="X393" s="2">
        <v>15.8374618723085</v>
      </c>
    </row>
    <row r="394" spans="15:24" x14ac:dyDescent="0.25">
      <c r="O394" s="2">
        <v>15.970916598974</v>
      </c>
      <c r="P394" s="2">
        <v>26.786609486735301</v>
      </c>
      <c r="W394" s="2">
        <v>1330.7029420363399</v>
      </c>
      <c r="X394" s="2">
        <v>25.971839100462802</v>
      </c>
    </row>
    <row r="395" spans="15:24" x14ac:dyDescent="0.25">
      <c r="O395" s="2">
        <v>18.7419804470345</v>
      </c>
      <c r="P395" s="2">
        <v>25.696160704956601</v>
      </c>
      <c r="W395" s="2">
        <v>1810.98857128434</v>
      </c>
      <c r="X395" s="2">
        <v>12.7516677856812</v>
      </c>
    </row>
    <row r="396" spans="15:24" x14ac:dyDescent="0.25">
      <c r="O396" s="2">
        <v>20.095220848999599</v>
      </c>
      <c r="P396" s="2">
        <v>22.4833298388521</v>
      </c>
      <c r="W396" s="2">
        <v>2056.3766693256298</v>
      </c>
      <c r="X396" s="2">
        <v>20.180775867770301</v>
      </c>
    </row>
    <row r="397" spans="15:24" x14ac:dyDescent="0.25">
      <c r="O397" s="2">
        <v>29.641510104662999</v>
      </c>
      <c r="P397" s="2">
        <v>20.058521298146399</v>
      </c>
      <c r="W397" s="2">
        <v>2084.62254336467</v>
      </c>
      <c r="X397" s="2">
        <v>33.184268168108702</v>
      </c>
    </row>
    <row r="398" spans="15:24" x14ac:dyDescent="0.25">
      <c r="O398" s="2">
        <v>39.024162427444097</v>
      </c>
      <c r="P398" s="2">
        <v>17.359576043825001</v>
      </c>
      <c r="W398" s="2">
        <v>2278.1216559927998</v>
      </c>
      <c r="X398" s="2">
        <v>10.795688611092601</v>
      </c>
    </row>
    <row r="399" spans="15:24" x14ac:dyDescent="0.25">
      <c r="O399" s="2">
        <v>79.206273088223696</v>
      </c>
      <c r="P399" s="2">
        <v>15.4708546599482</v>
      </c>
      <c r="W399" s="2">
        <v>2370.39740128425</v>
      </c>
      <c r="X399" s="2">
        <v>24.8423239083534</v>
      </c>
    </row>
    <row r="400" spans="15:24" x14ac:dyDescent="0.25">
      <c r="O400" s="2">
        <v>130.621665161138</v>
      </c>
      <c r="P400" s="2">
        <v>17.647978525921001</v>
      </c>
      <c r="W400" s="2">
        <v>2271.39017720739</v>
      </c>
      <c r="X400" s="2">
        <v>4.6813842778922998</v>
      </c>
    </row>
    <row r="401" spans="15:24" x14ac:dyDescent="0.25">
      <c r="O401" s="2">
        <v>90.586793624963306</v>
      </c>
      <c r="P401" s="2">
        <v>19.983801027588399</v>
      </c>
      <c r="W401" s="2">
        <v>2481.97219299991</v>
      </c>
      <c r="X401" s="2">
        <v>12.782734903203901</v>
      </c>
    </row>
    <row r="402" spans="15:24" x14ac:dyDescent="0.25">
      <c r="O402" s="2">
        <v>64.349492148561097</v>
      </c>
      <c r="P402" s="2">
        <v>20.0066449702868</v>
      </c>
      <c r="W402" s="2">
        <v>2894.8439399254398</v>
      </c>
      <c r="X402" s="2">
        <v>6.5184577660062999</v>
      </c>
    </row>
    <row r="403" spans="15:24" x14ac:dyDescent="0.25">
      <c r="O403" s="2">
        <v>41.672229774869201</v>
      </c>
      <c r="P403" s="2">
        <v>22.893443395771399</v>
      </c>
      <c r="W403" s="2">
        <v>2882.1678979971398</v>
      </c>
      <c r="X403" s="2">
        <v>5.6126980538637596</v>
      </c>
    </row>
    <row r="404" spans="15:24" x14ac:dyDescent="0.25">
      <c r="O404" s="2">
        <v>26.375635530025399</v>
      </c>
      <c r="P404" s="2">
        <v>26.4688786091771</v>
      </c>
      <c r="W404" s="2">
        <v>2998.9990113684198</v>
      </c>
      <c r="X404" s="2">
        <v>22.1067880123144</v>
      </c>
    </row>
    <row r="405" spans="15:24" x14ac:dyDescent="0.25">
      <c r="O405" s="2">
        <v>20.046303014744201</v>
      </c>
      <c r="P405" s="2">
        <v>28.7586436572693</v>
      </c>
      <c r="W405" s="2">
        <v>3218.9461834918902</v>
      </c>
      <c r="X405" s="2">
        <v>9.7814680681458608</v>
      </c>
    </row>
    <row r="406" spans="15:24" x14ac:dyDescent="0.25">
      <c r="O406" s="2">
        <v>14.555224538236301</v>
      </c>
      <c r="P406" s="2">
        <v>31.573440088256</v>
      </c>
      <c r="W406" s="2">
        <v>3437.1360762172299</v>
      </c>
      <c r="X406" s="2">
        <v>15.1565119711584</v>
      </c>
    </row>
    <row r="407" spans="15:24" x14ac:dyDescent="0.25">
      <c r="O407" s="2">
        <v>6.6889773004756599</v>
      </c>
      <c r="P407" s="2">
        <v>40.077426756871503</v>
      </c>
      <c r="W407" s="2">
        <v>4156.9608780528497</v>
      </c>
      <c r="X407" s="2">
        <v>4.8470832580168697</v>
      </c>
    </row>
    <row r="408" spans="15:24" x14ac:dyDescent="0.25">
      <c r="O408" s="2">
        <v>5.0822821096327999</v>
      </c>
      <c r="P408" s="2">
        <v>44.9051506221588</v>
      </c>
      <c r="W408" s="2">
        <v>4410.5147892223704</v>
      </c>
      <c r="X408" s="2">
        <v>7.1082452581426203</v>
      </c>
    </row>
    <row r="409" spans="15:24" x14ac:dyDescent="0.25">
      <c r="O409" s="2">
        <v>4.1352890490217904</v>
      </c>
      <c r="P409" s="2">
        <v>49.789614276976103</v>
      </c>
      <c r="W409" s="2">
        <v>4427.1383432098701</v>
      </c>
      <c r="X409" s="2">
        <v>14.026609204478399</v>
      </c>
    </row>
    <row r="410" spans="15:24" x14ac:dyDescent="0.25">
      <c r="O410" s="2">
        <v>3.4412956084354001</v>
      </c>
      <c r="P410" s="2">
        <v>56.926142970120502</v>
      </c>
      <c r="W410" s="2">
        <v>4655.6032098994701</v>
      </c>
      <c r="X410" s="2">
        <v>11.204199878544999</v>
      </c>
    </row>
    <row r="411" spans="15:24" x14ac:dyDescent="0.25">
      <c r="O411" s="2">
        <v>3.0686741086073099</v>
      </c>
      <c r="P411" s="2">
        <v>60.562541310578702</v>
      </c>
      <c r="W411" s="2">
        <v>4855.5222053711605</v>
      </c>
      <c r="X411" s="2">
        <v>9.3990426852113504</v>
      </c>
    </row>
    <row r="412" spans="15:24" x14ac:dyDescent="0.25">
      <c r="O412" s="2">
        <v>3.7664336035823598</v>
      </c>
      <c r="P412" s="2">
        <v>62.412253028711497</v>
      </c>
      <c r="W412" s="2">
        <v>5578.4565469089002</v>
      </c>
      <c r="X412" s="2">
        <v>8.2561744434221591</v>
      </c>
    </row>
    <row r="413" spans="15:24" x14ac:dyDescent="0.25">
      <c r="O413" s="2">
        <v>5.8148764667584896</v>
      </c>
      <c r="P413" s="2">
        <v>55.672661896680999</v>
      </c>
      <c r="W413" s="2">
        <v>6480.2665646592504</v>
      </c>
      <c r="X413" s="2">
        <v>6.8099790226853596</v>
      </c>
    </row>
    <row r="414" spans="15:24" x14ac:dyDescent="0.25">
      <c r="O414" s="2">
        <v>5.6936260645337899</v>
      </c>
      <c r="P414" s="2">
        <v>46.767992595856803</v>
      </c>
      <c r="W414" s="2">
        <v>7080.0121590317904</v>
      </c>
      <c r="X414" s="2">
        <v>10.115318109269801</v>
      </c>
    </row>
    <row r="415" spans="15:24" x14ac:dyDescent="0.25">
      <c r="O415" s="2">
        <v>6.5342204325912103</v>
      </c>
      <c r="P415" s="2">
        <v>42.624554111853598</v>
      </c>
      <c r="W415" s="2">
        <v>7341.5326850945703</v>
      </c>
      <c r="X415" s="2">
        <v>5.6355901966900896</v>
      </c>
    </row>
    <row r="416" spans="15:24" x14ac:dyDescent="0.25">
      <c r="O416" s="2">
        <v>8.9965676704536897</v>
      </c>
      <c r="P416" s="2">
        <v>40.037764101070699</v>
      </c>
      <c r="W416" s="2">
        <v>9057.9604932923303</v>
      </c>
      <c r="X416" s="2">
        <v>1.93357290845047</v>
      </c>
    </row>
    <row r="417" spans="15:24" x14ac:dyDescent="0.25">
      <c r="O417" s="2">
        <v>11.3117830112223</v>
      </c>
      <c r="P417" s="2">
        <v>36.1072268231881</v>
      </c>
      <c r="W417" s="2">
        <v>10324.047695074099</v>
      </c>
      <c r="X417" s="2">
        <v>7.0028651097413297</v>
      </c>
    </row>
    <row r="418" spans="15:24" x14ac:dyDescent="0.25">
      <c r="O418" s="2">
        <v>17.864812250584599</v>
      </c>
      <c r="P418" s="2">
        <v>32.537761611910497</v>
      </c>
      <c r="W418" s="2">
        <v>11559.3225237284</v>
      </c>
      <c r="X418" s="2">
        <v>8.0736216533816201</v>
      </c>
    </row>
    <row r="419" spans="15:24" x14ac:dyDescent="0.25">
      <c r="O419" s="2">
        <v>33.855737912628598</v>
      </c>
      <c r="P419" s="2">
        <v>29.605409929440199</v>
      </c>
      <c r="W419" s="2">
        <v>14429.0129047262</v>
      </c>
      <c r="X419" s="2">
        <v>13.5357888496474</v>
      </c>
    </row>
    <row r="420" spans="15:24" x14ac:dyDescent="0.25">
      <c r="O420" s="2">
        <v>39.729941237008802</v>
      </c>
      <c r="P420" s="2">
        <v>28.400211369032501</v>
      </c>
      <c r="W420" s="2">
        <v>15583.321765185699</v>
      </c>
      <c r="X420" s="2">
        <v>6.0652047058924996</v>
      </c>
    </row>
    <row r="421" spans="15:24" x14ac:dyDescent="0.25">
      <c r="O421" s="2">
        <v>60.0100124480673</v>
      </c>
      <c r="P421" s="2">
        <v>23.1012970008316</v>
      </c>
      <c r="W421" s="2">
        <v>16801.537366628199</v>
      </c>
      <c r="X421" s="2">
        <v>7.8544820667120696</v>
      </c>
    </row>
    <row r="422" spans="15:24" x14ac:dyDescent="0.25">
      <c r="O422" s="2">
        <v>99.014744968856405</v>
      </c>
      <c r="P422" s="2">
        <v>25.034825723735398</v>
      </c>
      <c r="W422" s="2">
        <v>17225.440763131901</v>
      </c>
      <c r="X422" s="2">
        <v>6.8491476909426199</v>
      </c>
    </row>
    <row r="423" spans="15:24" x14ac:dyDescent="0.25">
      <c r="O423" s="2">
        <v>99.0046902447978</v>
      </c>
      <c r="P423" s="2">
        <v>25.292925382290999</v>
      </c>
      <c r="W423" s="2">
        <v>19284.466376844299</v>
      </c>
      <c r="X423" s="2">
        <v>10.403638935545301</v>
      </c>
    </row>
    <row r="424" spans="15:24" x14ac:dyDescent="0.25">
      <c r="O424" s="2">
        <v>98.9845838596802</v>
      </c>
      <c r="P424" s="2">
        <v>25.817134864265299</v>
      </c>
      <c r="W424" s="2">
        <v>19767.180863664002</v>
      </c>
      <c r="X424" s="2">
        <v>5.3466102309163999</v>
      </c>
    </row>
    <row r="425" spans="15:24" x14ac:dyDescent="0.25">
      <c r="O425" s="2">
        <v>70.229334203908493</v>
      </c>
      <c r="P425" s="2">
        <v>29.231970774857601</v>
      </c>
      <c r="W425" s="2">
        <v>21813.179043770699</v>
      </c>
      <c r="X425" s="2">
        <v>6.6835093011561799</v>
      </c>
    </row>
    <row r="426" spans="15:24" x14ac:dyDescent="0.25">
      <c r="O426" s="2">
        <v>36.208204583119802</v>
      </c>
      <c r="P426" s="2">
        <v>33.475396451275202</v>
      </c>
      <c r="W426" s="2">
        <v>27856.709209224398</v>
      </c>
      <c r="X426" s="2">
        <v>4.0432336717524997</v>
      </c>
    </row>
    <row r="427" spans="15:24" x14ac:dyDescent="0.25">
      <c r="O427" s="2">
        <v>28.1682706701047</v>
      </c>
      <c r="P427" s="2">
        <v>34.550398190646199</v>
      </c>
      <c r="W427" s="2">
        <v>27031.411995459599</v>
      </c>
      <c r="X427" s="2">
        <v>10.4373381334676</v>
      </c>
    </row>
    <row r="428" spans="15:24" x14ac:dyDescent="0.25">
      <c r="O428" s="2">
        <v>12.963385973258401</v>
      </c>
      <c r="P428" s="2">
        <v>37.989897204887001</v>
      </c>
      <c r="W428" s="2">
        <v>31417.833155667999</v>
      </c>
      <c r="X428" s="2">
        <v>5.0156225267085599</v>
      </c>
    </row>
    <row r="429" spans="15:24" x14ac:dyDescent="0.25">
      <c r="O429" s="2">
        <v>8.0167236451661505</v>
      </c>
      <c r="P429" s="2">
        <v>45.766065743810202</v>
      </c>
      <c r="W429" s="2">
        <v>42686.879796716101</v>
      </c>
      <c r="X429" s="2">
        <v>4.4676610177553702</v>
      </c>
    </row>
    <row r="430" spans="15:24" x14ac:dyDescent="0.25">
      <c r="O430" s="2">
        <v>6.6740497109087</v>
      </c>
      <c r="P430" s="2">
        <v>50.222533397829402</v>
      </c>
      <c r="W430" s="2">
        <v>39803.420878967401</v>
      </c>
      <c r="X430" s="2">
        <v>5.1237743032804897</v>
      </c>
    </row>
    <row r="431" spans="15:24" x14ac:dyDescent="0.25">
      <c r="O431" s="2">
        <v>5.95078311503047</v>
      </c>
      <c r="P431" s="2">
        <v>53.981560874285599</v>
      </c>
      <c r="W431" s="2">
        <v>53075.682774505098</v>
      </c>
      <c r="X431" s="2">
        <v>4.5683631245975</v>
      </c>
    </row>
    <row r="432" spans="15:24" x14ac:dyDescent="0.25">
      <c r="O432" s="2">
        <v>10.7768917921272</v>
      </c>
      <c r="P432" s="2">
        <v>48.126692854347297</v>
      </c>
      <c r="W432" s="2">
        <v>202.24248764330201</v>
      </c>
      <c r="X432" s="2">
        <v>13.0585224413199</v>
      </c>
    </row>
    <row r="433" spans="15:24" x14ac:dyDescent="0.25">
      <c r="O433" s="2">
        <v>12.657035314759</v>
      </c>
      <c r="P433" s="2">
        <v>42.530509936222302</v>
      </c>
      <c r="W433" s="2">
        <v>137.67697577409999</v>
      </c>
      <c r="X433" s="2">
        <v>13.2591766378793</v>
      </c>
    </row>
    <row r="434" spans="15:24" x14ac:dyDescent="0.25">
      <c r="O434" s="2">
        <v>18.664107276573102</v>
      </c>
      <c r="P434" s="2">
        <v>39.129323814734597</v>
      </c>
      <c r="W434" s="2">
        <v>95.926498285092904</v>
      </c>
      <c r="X434" s="2">
        <v>14.3096542043206</v>
      </c>
    </row>
    <row r="435" spans="15:24" x14ac:dyDescent="0.25">
      <c r="O435" s="2">
        <v>37.046945967171197</v>
      </c>
      <c r="P435" s="2">
        <v>33.131275884240097</v>
      </c>
      <c r="W435" s="2">
        <v>98.239759431035196</v>
      </c>
      <c r="X435" s="2">
        <v>16.166249290565901</v>
      </c>
    </row>
    <row r="436" spans="15:24" x14ac:dyDescent="0.25">
      <c r="O436" s="2">
        <v>48.724191185479299</v>
      </c>
      <c r="P436" s="2">
        <v>31.770442576687898</v>
      </c>
      <c r="W436" s="2">
        <v>96.135179269646201</v>
      </c>
      <c r="X436" s="2">
        <v>17.8507155314492</v>
      </c>
    </row>
    <row r="437" spans="15:24" x14ac:dyDescent="0.25">
      <c r="O437" s="2">
        <v>71.826971813454193</v>
      </c>
      <c r="P437" s="2">
        <v>30.1431398790236</v>
      </c>
      <c r="W437" s="2">
        <v>58.420933879478802</v>
      </c>
      <c r="X437" s="2">
        <v>17.447043918847701</v>
      </c>
    </row>
    <row r="438" spans="15:24" x14ac:dyDescent="0.25">
      <c r="O438" s="2">
        <v>58.443290544931003</v>
      </c>
      <c r="P438" s="2">
        <v>33.421896750813502</v>
      </c>
      <c r="W438" s="2">
        <v>48.805088618288998</v>
      </c>
      <c r="X438" s="2">
        <v>19.710697222185999</v>
      </c>
    </row>
    <row r="439" spans="15:24" x14ac:dyDescent="0.25">
      <c r="O439" s="2">
        <v>52.141553727599003</v>
      </c>
      <c r="P439" s="2">
        <v>33.779325472040099</v>
      </c>
      <c r="W439" s="2">
        <v>40.738378834502903</v>
      </c>
      <c r="X439" s="2">
        <v>20.476620344722999</v>
      </c>
    </row>
    <row r="440" spans="15:24" x14ac:dyDescent="0.25">
      <c r="O440" s="2">
        <v>39.641277121455097</v>
      </c>
      <c r="P440" s="2">
        <v>35.589374852817798</v>
      </c>
      <c r="W440" s="2">
        <v>31.730182815273199</v>
      </c>
      <c r="X440" s="2">
        <v>18.544363027793398</v>
      </c>
    </row>
    <row r="441" spans="15:24" x14ac:dyDescent="0.25">
      <c r="O441" s="2">
        <v>37.866642087146701</v>
      </c>
      <c r="P441" s="2">
        <v>36.332517875245102</v>
      </c>
      <c r="W441" s="2">
        <v>22.0964266192568</v>
      </c>
      <c r="X441" s="2">
        <v>18.973423272205899</v>
      </c>
    </row>
    <row r="442" spans="15:24" x14ac:dyDescent="0.25">
      <c r="O442" s="2">
        <v>30.813994558847899</v>
      </c>
      <c r="P442" s="2">
        <v>39.873431254799002</v>
      </c>
      <c r="W442" s="2">
        <v>11.726551472846801</v>
      </c>
      <c r="X442" s="2">
        <v>19.118638152837601</v>
      </c>
    </row>
    <row r="443" spans="15:24" x14ac:dyDescent="0.25">
      <c r="O443" s="2">
        <v>25.085087705212299</v>
      </c>
      <c r="P443" s="2">
        <v>42.000432503572902</v>
      </c>
      <c r="W443" s="2">
        <v>9.7868710194230495</v>
      </c>
      <c r="X443" s="2">
        <v>19.560985379668601</v>
      </c>
    </row>
    <row r="444" spans="15:24" x14ac:dyDescent="0.25">
      <c r="O444" s="2">
        <v>20.417146185564501</v>
      </c>
      <c r="P444" s="2">
        <v>45.157812496528102</v>
      </c>
      <c r="W444" s="2">
        <v>5.8187197470002596</v>
      </c>
      <c r="X444" s="2">
        <v>20.633340085617299</v>
      </c>
    </row>
    <row r="445" spans="15:24" x14ac:dyDescent="0.25">
      <c r="O445" s="2">
        <v>17.394870180119501</v>
      </c>
      <c r="P445" s="2">
        <v>48.049777748781104</v>
      </c>
      <c r="W445" s="2">
        <v>4.4379684462989699</v>
      </c>
      <c r="X445" s="2">
        <v>22.098910393051799</v>
      </c>
    </row>
    <row r="446" spans="15:24" x14ac:dyDescent="0.25">
      <c r="O446" s="2">
        <v>10.5115321628502</v>
      </c>
      <c r="P446" s="2">
        <v>59.698496525230297</v>
      </c>
      <c r="W446" s="2">
        <v>8.3687650041495001</v>
      </c>
      <c r="X446" s="2">
        <v>23.6685790344022</v>
      </c>
    </row>
    <row r="447" spans="15:24" x14ac:dyDescent="0.25">
      <c r="O447" s="2">
        <v>19.928575971981498</v>
      </c>
      <c r="P447" s="2">
        <v>52.134935240121102</v>
      </c>
      <c r="W447" s="2">
        <v>11.226134528395001</v>
      </c>
      <c r="X447" s="2">
        <v>22.6102120689456</v>
      </c>
    </row>
    <row r="448" spans="15:24" x14ac:dyDescent="0.25">
      <c r="O448" s="2">
        <v>43.338196142822099</v>
      </c>
      <c r="P448" s="2">
        <v>43.679519712691402</v>
      </c>
      <c r="W448" s="2">
        <v>15.0591032711678</v>
      </c>
      <c r="X448" s="2">
        <v>21.599171165266601</v>
      </c>
    </row>
    <row r="449" spans="15:24" x14ac:dyDescent="0.25">
      <c r="O449" s="2">
        <v>71.768641612105498</v>
      </c>
      <c r="P449" s="2">
        <v>32.720837533553002</v>
      </c>
      <c r="W449" s="2">
        <v>31.0946693486292</v>
      </c>
      <c r="X449" s="2">
        <v>23.6685790344022</v>
      </c>
    </row>
    <row r="450" spans="15:24" x14ac:dyDescent="0.25">
      <c r="O450" s="2">
        <v>51.116565105011503</v>
      </c>
      <c r="P450" s="2">
        <v>25.090183149517301</v>
      </c>
      <c r="W450" s="2">
        <v>34.015162616830096</v>
      </c>
      <c r="X450" s="2">
        <v>21.931058969265099</v>
      </c>
    </row>
    <row r="451" spans="15:24" x14ac:dyDescent="0.25">
      <c r="O451" s="2">
        <v>26.4158439815129</v>
      </c>
      <c r="P451" s="2">
        <v>22.6943729358231</v>
      </c>
      <c r="W451" s="2">
        <v>38.0929971099971</v>
      </c>
      <c r="X451" s="2">
        <v>22.098910393051799</v>
      </c>
    </row>
    <row r="452" spans="15:24" x14ac:dyDescent="0.25">
      <c r="O452" s="2">
        <v>12.7279278384535</v>
      </c>
      <c r="P452" s="2">
        <v>24.193774142085299</v>
      </c>
      <c r="W452" s="2">
        <v>43.652433680128098</v>
      </c>
      <c r="X452" s="2">
        <v>23.133343712884098</v>
      </c>
    </row>
    <row r="453" spans="15:24" x14ac:dyDescent="0.25">
      <c r="O453" s="2">
        <v>6.1289530529951701</v>
      </c>
      <c r="P453" s="2">
        <v>27.429380476017801</v>
      </c>
      <c r="W453" s="2">
        <v>61.226645017691297</v>
      </c>
      <c r="X453" s="2">
        <v>20.633340085617299</v>
      </c>
    </row>
    <row r="454" spans="15:24" x14ac:dyDescent="0.25">
      <c r="O454" s="2">
        <v>5.5941862370056397</v>
      </c>
      <c r="P454" s="2">
        <v>27.720611134589301</v>
      </c>
      <c r="W454" s="2">
        <v>92.032722313239702</v>
      </c>
      <c r="X454" s="2">
        <v>21.1107329152827</v>
      </c>
    </row>
    <row r="455" spans="15:24" x14ac:dyDescent="0.25">
      <c r="O455" s="2">
        <v>2.7531241102323598</v>
      </c>
      <c r="P455" s="2">
        <v>34.819858554550102</v>
      </c>
      <c r="W455" s="2">
        <v>135.10159048421201</v>
      </c>
      <c r="X455" s="2">
        <v>19.412410667691798</v>
      </c>
    </row>
    <row r="456" spans="15:24" x14ac:dyDescent="0.25">
      <c r="O456" s="2">
        <v>2.6897006802451502</v>
      </c>
      <c r="P456" s="2">
        <v>36.654941617251502</v>
      </c>
      <c r="W456" s="2">
        <v>10.054474412495701</v>
      </c>
      <c r="X456" s="2">
        <v>30.4399341506202</v>
      </c>
    </row>
    <row r="457" spans="15:24" x14ac:dyDescent="0.25">
      <c r="O457" s="2">
        <v>2.2385364254298801</v>
      </c>
      <c r="P457" s="2">
        <v>41.481173991011502</v>
      </c>
      <c r="W457" s="2">
        <v>10.5341905105526</v>
      </c>
      <c r="X457" s="2">
        <v>34.917758552730199</v>
      </c>
    </row>
    <row r="458" spans="15:24" x14ac:dyDescent="0.25">
      <c r="O458" s="2">
        <v>2.3906798327045502</v>
      </c>
      <c r="P458" s="2">
        <v>54.146271172516599</v>
      </c>
      <c r="W458" s="2">
        <v>7.6772253591048596</v>
      </c>
      <c r="X458" s="2">
        <v>36.552232481913698</v>
      </c>
    </row>
    <row r="459" spans="15:24" x14ac:dyDescent="0.25">
      <c r="O459" s="2">
        <v>2.5575753407435502</v>
      </c>
      <c r="P459" s="2">
        <v>59.368999912039001</v>
      </c>
      <c r="W459" s="2">
        <v>7.0007369425970003</v>
      </c>
      <c r="X459" s="2">
        <v>30.672909051390601</v>
      </c>
    </row>
    <row r="460" spans="15:24" x14ac:dyDescent="0.25">
      <c r="O460" s="2">
        <v>2.4430794634119302</v>
      </c>
      <c r="P460" s="2">
        <v>60.608686144673797</v>
      </c>
      <c r="W460" s="2">
        <v>5.3374990831311404</v>
      </c>
      <c r="X460" s="2">
        <v>31.6227766016838</v>
      </c>
    </row>
    <row r="461" spans="15:24" x14ac:dyDescent="0.25">
      <c r="O461" s="2">
        <v>2.0816506693618599</v>
      </c>
      <c r="P461" s="2">
        <v>63.832060917615202</v>
      </c>
      <c r="W461" s="2">
        <v>4.8806917213481498</v>
      </c>
      <c r="X461" s="2">
        <v>35.185004903977102</v>
      </c>
    </row>
    <row r="462" spans="15:24" x14ac:dyDescent="0.25">
      <c r="O462" s="2">
        <v>2.13571882793654</v>
      </c>
      <c r="P462" s="2">
        <v>47.893884170499398</v>
      </c>
      <c r="W462" s="2">
        <v>3.0336327105346101</v>
      </c>
      <c r="X462" s="2">
        <v>34.1281371015017</v>
      </c>
    </row>
    <row r="463" spans="15:24" x14ac:dyDescent="0.25">
      <c r="O463" s="2">
        <v>1.70204853032349</v>
      </c>
      <c r="P463" s="2">
        <v>43.2579500956275</v>
      </c>
      <c r="W463" s="2">
        <v>1.8872747816334301</v>
      </c>
      <c r="X463" s="2">
        <v>36.274601406193298</v>
      </c>
    </row>
    <row r="464" spans="15:24" x14ac:dyDescent="0.25">
      <c r="O464" s="2">
        <v>1.62634772897877</v>
      </c>
      <c r="P464" s="2">
        <v>42.823050472588399</v>
      </c>
      <c r="W464" s="2">
        <v>3.0991155990127401</v>
      </c>
      <c r="X464" s="2">
        <v>29.979279564206202</v>
      </c>
    </row>
    <row r="465" spans="15:24" x14ac:dyDescent="0.25">
      <c r="O465" s="2">
        <v>1.78489448456821</v>
      </c>
      <c r="P465" s="2">
        <v>35.5929892406078</v>
      </c>
      <c r="W465" s="2">
        <v>2.3066701844537598</v>
      </c>
      <c r="X465" s="2">
        <v>26.7394406293954</v>
      </c>
    </row>
    <row r="466" spans="15:24" x14ac:dyDescent="0.25">
      <c r="O466" s="2">
        <v>2.57190041497581</v>
      </c>
      <c r="P466" s="2">
        <v>33.7724653917221</v>
      </c>
      <c r="W466" s="2">
        <v>3.0268207750466898</v>
      </c>
      <c r="X466" s="2">
        <v>27.150312609747601</v>
      </c>
    </row>
    <row r="467" spans="15:24" x14ac:dyDescent="0.25">
      <c r="O467" s="2">
        <v>4.7627122890778502</v>
      </c>
      <c r="P467" s="2">
        <v>31.6914945055603</v>
      </c>
      <c r="W467" s="2">
        <v>1.68221503667907</v>
      </c>
      <c r="X467" s="2">
        <v>29.979279564206202</v>
      </c>
    </row>
    <row r="468" spans="15:24" x14ac:dyDescent="0.25">
      <c r="O468" s="2">
        <v>4.55088452363277</v>
      </c>
      <c r="P468" s="2">
        <v>31.372879800435602</v>
      </c>
      <c r="W468" s="2">
        <v>1.1981920932210299</v>
      </c>
      <c r="X468" s="2">
        <v>30.4399341506202</v>
      </c>
    </row>
    <row r="469" spans="15:24" x14ac:dyDescent="0.25">
      <c r="O469" s="2">
        <v>4.6624542929343402</v>
      </c>
      <c r="P469" s="2">
        <v>27.174304849120102</v>
      </c>
      <c r="W469" s="2">
        <v>300.67019006898801</v>
      </c>
      <c r="X469" s="2">
        <v>43.5584931697665</v>
      </c>
    </row>
    <row r="470" spans="15:24" x14ac:dyDescent="0.25">
      <c r="O470" s="2">
        <v>4.0634783919783004</v>
      </c>
      <c r="P470" s="2">
        <v>29.2104564079632</v>
      </c>
      <c r="W470" s="2">
        <v>65.468738843484303</v>
      </c>
      <c r="X470" s="2">
        <v>18.829311365614</v>
      </c>
    </row>
    <row r="471" spans="15:24" x14ac:dyDescent="0.25">
      <c r="O471" s="2">
        <v>10.8504682670935</v>
      </c>
      <c r="P471" s="2">
        <v>24.2066765580199</v>
      </c>
      <c r="W471" s="2">
        <v>105.188092173416</v>
      </c>
      <c r="X471" s="2">
        <v>16.922979220930898</v>
      </c>
    </row>
    <row r="472" spans="15:24" x14ac:dyDescent="0.25">
      <c r="O472" s="2">
        <v>13.331194558185</v>
      </c>
      <c r="P472" s="2">
        <v>22.514174817238999</v>
      </c>
      <c r="W472" s="2">
        <v>226.92958079197999</v>
      </c>
      <c r="X472" s="2">
        <v>16.043459165964801</v>
      </c>
    </row>
    <row r="473" spans="15:24" x14ac:dyDescent="0.25">
      <c r="O473" s="2">
        <v>22.031845877102601</v>
      </c>
      <c r="P473" s="2">
        <v>20.705818251070799</v>
      </c>
      <c r="W473" s="2">
        <v>177.254218460874</v>
      </c>
      <c r="X473" s="2">
        <v>19.412410667691798</v>
      </c>
    </row>
    <row r="474" spans="15:24" x14ac:dyDescent="0.25">
      <c r="O474" s="2">
        <v>47.897532131585002</v>
      </c>
      <c r="P474" s="2">
        <v>17.889775248402898</v>
      </c>
      <c r="W474" s="2">
        <v>87.979983898397094</v>
      </c>
      <c r="X474" s="2">
        <v>21.599171165266601</v>
      </c>
    </row>
    <row r="475" spans="15:24" x14ac:dyDescent="0.25">
      <c r="O475" s="2">
        <v>50.193215555601803</v>
      </c>
      <c r="P475" s="2">
        <v>15.8155698584955</v>
      </c>
      <c r="W475" s="2">
        <v>76.878754031450995</v>
      </c>
      <c r="X475" s="2">
        <v>23.6685790344022</v>
      </c>
    </row>
    <row r="476" spans="15:24" x14ac:dyDescent="0.25">
      <c r="O476" s="2">
        <v>57.556851440892601</v>
      </c>
      <c r="P476" s="2">
        <v>15.6470289860899</v>
      </c>
      <c r="W476" s="2">
        <v>59.9509207104092</v>
      </c>
      <c r="X476" s="2">
        <v>24.216198075842399</v>
      </c>
    </row>
    <row r="477" spans="15:24" x14ac:dyDescent="0.25">
      <c r="O477" s="2">
        <v>79.359249534823903</v>
      </c>
      <c r="P477" s="2">
        <v>12.7314828693323</v>
      </c>
      <c r="W477" s="2">
        <v>19.739889287167699</v>
      </c>
      <c r="X477" s="2">
        <v>19.710697222185999</v>
      </c>
    </row>
    <row r="478" spans="15:24" x14ac:dyDescent="0.25">
      <c r="O478" s="2">
        <v>69.206285933184205</v>
      </c>
      <c r="P478" s="2">
        <v>12.868619141766001</v>
      </c>
      <c r="W478" s="2">
        <v>15.035424940748401</v>
      </c>
      <c r="X478" s="2">
        <v>18.403510031782702</v>
      </c>
    </row>
    <row r="479" spans="15:24" x14ac:dyDescent="0.25">
      <c r="O479" s="2">
        <v>153.394427033368</v>
      </c>
      <c r="P479" s="2">
        <v>15.756655064065299</v>
      </c>
      <c r="W479" s="2">
        <v>8.9412226923251197</v>
      </c>
      <c r="X479" s="2">
        <v>19.861554898379801</v>
      </c>
    </row>
    <row r="480" spans="15:24" x14ac:dyDescent="0.25">
      <c r="O480" s="2">
        <v>99.498574495146798</v>
      </c>
      <c r="P480" s="2">
        <v>15.301324902154899</v>
      </c>
      <c r="W480" s="2">
        <v>6.2279341629832699</v>
      </c>
      <c r="X480" s="2">
        <v>20.791259295797602</v>
      </c>
    </row>
    <row r="481" spans="15:24" x14ac:dyDescent="0.25">
      <c r="O481" s="2">
        <v>88.724926346973106</v>
      </c>
      <c r="P481" s="2">
        <v>16.278761798067801</v>
      </c>
      <c r="W481" s="2">
        <v>3.5394571168513198</v>
      </c>
      <c r="X481" s="2">
        <v>22.268046483507099</v>
      </c>
    </row>
    <row r="482" spans="15:24" x14ac:dyDescent="0.25">
      <c r="O482" s="2">
        <v>86.680979569065997</v>
      </c>
      <c r="P482" s="2">
        <v>17.136688317516001</v>
      </c>
      <c r="W482" s="2">
        <v>3.0916932478615999</v>
      </c>
      <c r="X482" s="2">
        <v>23.4888052528324</v>
      </c>
    </row>
    <row r="483" spans="15:24" x14ac:dyDescent="0.25">
      <c r="O483" s="2">
        <v>143.41374317393701</v>
      </c>
      <c r="P483" s="2">
        <v>14.078742569503801</v>
      </c>
      <c r="W483" s="2">
        <v>3.0916932478615999</v>
      </c>
      <c r="X483" s="2">
        <v>23.4888052528324</v>
      </c>
    </row>
    <row r="484" spans="15:24" x14ac:dyDescent="0.25">
      <c r="O484" s="2">
        <v>146.720935990284</v>
      </c>
      <c r="P484" s="2">
        <v>14.077670307474</v>
      </c>
      <c r="W484" s="2">
        <v>2.25303000371248</v>
      </c>
      <c r="X484" s="2">
        <v>24.401539026839199</v>
      </c>
    </row>
    <row r="485" spans="15:24" x14ac:dyDescent="0.25">
      <c r="O485" s="2">
        <v>206.35496284202301</v>
      </c>
      <c r="P485" s="2">
        <v>15.4214437622564</v>
      </c>
      <c r="W485" s="2">
        <v>3.3909549008138602</v>
      </c>
      <c r="X485" s="2">
        <v>28.421198255594501</v>
      </c>
    </row>
    <row r="486" spans="15:24" x14ac:dyDescent="0.25">
      <c r="O486" s="2">
        <v>253.250528938863</v>
      </c>
      <c r="P486" s="2">
        <v>16.056293369066701</v>
      </c>
      <c r="W486" s="2">
        <v>6.1018250618710503</v>
      </c>
      <c r="X486" s="2">
        <v>25.936256036000099</v>
      </c>
    </row>
    <row r="487" spans="15:24" x14ac:dyDescent="0.25">
      <c r="O487" s="2">
        <v>303.79770342418101</v>
      </c>
      <c r="P487" s="2">
        <v>16.718550939623899</v>
      </c>
      <c r="W487" s="2">
        <v>6.1018250618710503</v>
      </c>
      <c r="X487" s="2">
        <v>25.936256036000099</v>
      </c>
    </row>
    <row r="488" spans="15:24" x14ac:dyDescent="0.25">
      <c r="O488" s="2">
        <v>277.26241923358901</v>
      </c>
      <c r="P488" s="2">
        <v>17.0702517083038</v>
      </c>
      <c r="W488" s="2">
        <v>8.0122380518743892</v>
      </c>
      <c r="X488" s="2">
        <v>28.205326137554501</v>
      </c>
    </row>
    <row r="489" spans="15:24" x14ac:dyDescent="0.25">
      <c r="O489" s="2">
        <v>183.58167077285901</v>
      </c>
      <c r="P489" s="2">
        <v>20.771633125844001</v>
      </c>
      <c r="W489" s="2">
        <v>10.043932146857999</v>
      </c>
      <c r="X489" s="2">
        <v>27.3581100824636</v>
      </c>
    </row>
    <row r="490" spans="15:24" x14ac:dyDescent="0.25">
      <c r="O490" s="2">
        <v>241.373302832261</v>
      </c>
      <c r="P490" s="2">
        <v>20.540888173737201</v>
      </c>
      <c r="W490" s="2">
        <v>10.2730460967413</v>
      </c>
      <c r="X490" s="2">
        <v>27.150312609747601</v>
      </c>
    </row>
    <row r="491" spans="15:24" x14ac:dyDescent="0.25">
      <c r="O491" s="2">
        <v>331.42212564802998</v>
      </c>
      <c r="P491" s="2">
        <v>25.450740597424598</v>
      </c>
      <c r="W491" s="2">
        <v>12.5823223809416</v>
      </c>
      <c r="X491" s="2">
        <v>24.776487358876398</v>
      </c>
    </row>
    <row r="492" spans="15:24" x14ac:dyDescent="0.25">
      <c r="O492" s="2">
        <v>10.5232809662725</v>
      </c>
      <c r="P492" s="2">
        <v>53.329068782741999</v>
      </c>
      <c r="W492" s="2">
        <v>15.418786021151201</v>
      </c>
      <c r="X492" s="2">
        <v>23.849728731528099</v>
      </c>
    </row>
    <row r="493" spans="15:24" x14ac:dyDescent="0.25">
      <c r="O493" s="2">
        <v>14.472684446265401</v>
      </c>
      <c r="P493" s="2">
        <v>56.0755266739802</v>
      </c>
      <c r="W493" s="2">
        <v>19.3256905525303</v>
      </c>
      <c r="X493" s="2">
        <v>22.783261454896799</v>
      </c>
    </row>
    <row r="494" spans="15:24" x14ac:dyDescent="0.25">
      <c r="O494" s="2">
        <v>15.4987670148882</v>
      </c>
      <c r="P494" s="2">
        <v>55.490627667123597</v>
      </c>
      <c r="W494" s="2">
        <v>26.507525322492</v>
      </c>
      <c r="X494" s="2">
        <v>20.950387155515099</v>
      </c>
    </row>
    <row r="495" spans="15:24" x14ac:dyDescent="0.25">
      <c r="O495" s="2">
        <v>19.526906275449399</v>
      </c>
      <c r="P495" s="2">
        <v>40.761874593830797</v>
      </c>
      <c r="W495" s="2">
        <v>20.7127312035202</v>
      </c>
      <c r="X495" s="2">
        <v>26.334786470055601</v>
      </c>
    </row>
    <row r="496" spans="15:24" x14ac:dyDescent="0.25">
      <c r="O496" s="2">
        <v>17.837619614331501</v>
      </c>
      <c r="P496" s="2">
        <v>37.949409959705797</v>
      </c>
      <c r="W496" s="2">
        <v>16.908719184680901</v>
      </c>
      <c r="X496" s="2">
        <v>28.421198255594501</v>
      </c>
    </row>
    <row r="497" spans="15:24" x14ac:dyDescent="0.25">
      <c r="O497" s="2">
        <v>4.6501599012208503</v>
      </c>
      <c r="P497" s="2">
        <v>35.479312162736697</v>
      </c>
      <c r="W497" s="2">
        <v>15.103176289187999</v>
      </c>
      <c r="X497" s="2">
        <v>29.0787784729234</v>
      </c>
    </row>
    <row r="498" spans="15:24" x14ac:dyDescent="0.25">
      <c r="O498" s="2">
        <v>1.85662779141112</v>
      </c>
      <c r="P498" s="2">
        <v>66.5307190633402</v>
      </c>
      <c r="W498" s="2">
        <v>12.3340115103383</v>
      </c>
      <c r="X498" s="2">
        <v>32.602059306619999</v>
      </c>
    </row>
    <row r="499" spans="15:24" x14ac:dyDescent="0.25">
      <c r="O499" s="2">
        <v>1.6217298083301099</v>
      </c>
      <c r="P499" s="2">
        <v>57.069403052643501</v>
      </c>
      <c r="W499" s="2">
        <v>9.4051015670333893</v>
      </c>
      <c r="X499" s="2">
        <v>34.1281371015017</v>
      </c>
    </row>
    <row r="500" spans="15:24" x14ac:dyDescent="0.25">
      <c r="O500" s="2">
        <v>1.0552442546976899</v>
      </c>
      <c r="P500" s="2">
        <v>40.325442237736198</v>
      </c>
      <c r="W500" s="2">
        <v>5.4662125196293196</v>
      </c>
      <c r="X500" s="2">
        <v>35.725649446395302</v>
      </c>
    </row>
    <row r="501" spans="15:24" x14ac:dyDescent="0.25">
      <c r="O501" s="2">
        <v>0.90041082560742702</v>
      </c>
      <c r="P501" s="2">
        <v>36.789193838255997</v>
      </c>
      <c r="W501" s="2">
        <v>3.1063229938286798</v>
      </c>
      <c r="X501" s="2">
        <v>37.9725881254843</v>
      </c>
    </row>
    <row r="502" spans="15:24" x14ac:dyDescent="0.25">
      <c r="O502" s="2">
        <v>1.2418625861307699</v>
      </c>
      <c r="P502" s="2">
        <v>29.027116983050998</v>
      </c>
      <c r="W502" s="2">
        <v>0.91448399052038998</v>
      </c>
      <c r="X502" s="2">
        <v>34.917758552730199</v>
      </c>
    </row>
    <row r="503" spans="15:24" x14ac:dyDescent="0.25">
      <c r="O503" s="2">
        <v>9.3334552588651398</v>
      </c>
      <c r="P503" s="2">
        <v>97.711193687776003</v>
      </c>
      <c r="W503" s="2">
        <v>0.85426860920228698</v>
      </c>
      <c r="X503" s="2">
        <v>34.1281371015017</v>
      </c>
    </row>
    <row r="504" spans="15:24" x14ac:dyDescent="0.25">
      <c r="W504" s="2">
        <v>1.1991801285221999</v>
      </c>
      <c r="X504" s="2">
        <v>33.103014912106502</v>
      </c>
    </row>
    <row r="505" spans="15:24" x14ac:dyDescent="0.25">
      <c r="W505" s="2">
        <v>1.40627743768617</v>
      </c>
      <c r="X505" s="2">
        <v>36.274601406193298</v>
      </c>
    </row>
    <row r="506" spans="15:24" x14ac:dyDescent="0.25">
      <c r="W506" s="2">
        <v>1.1720841260773001</v>
      </c>
      <c r="X506" s="2">
        <v>32.354431619296797</v>
      </c>
    </row>
    <row r="507" spans="15:24" x14ac:dyDescent="0.25">
      <c r="W507" s="2">
        <v>1.19810231220709</v>
      </c>
      <c r="X507" s="2">
        <v>30.208728801746499</v>
      </c>
    </row>
    <row r="508" spans="15:24" x14ac:dyDescent="0.25">
      <c r="W508" s="2">
        <v>40.863730246669597</v>
      </c>
      <c r="X508" s="2">
        <v>27.991093667882801</v>
      </c>
    </row>
    <row r="509" spans="15:24" x14ac:dyDescent="0.25">
      <c r="W509" s="2">
        <v>82.334765579448899</v>
      </c>
      <c r="X509" s="2">
        <v>25.349740034417302</v>
      </c>
    </row>
    <row r="510" spans="15:24" x14ac:dyDescent="0.25">
      <c r="W510" s="2">
        <v>64.032612857799407</v>
      </c>
      <c r="X510" s="2">
        <v>19.710697222185999</v>
      </c>
    </row>
    <row r="511" spans="15:24" x14ac:dyDescent="0.25">
      <c r="W511" s="2">
        <v>38.891937271884998</v>
      </c>
      <c r="X511" s="2">
        <v>18.263726879284899</v>
      </c>
    </row>
    <row r="512" spans="15:24" x14ac:dyDescent="0.25">
      <c r="W512" s="2">
        <v>38.845336450835497</v>
      </c>
      <c r="X512" s="2">
        <v>16.166249290565901</v>
      </c>
    </row>
    <row r="513" spans="23:24" x14ac:dyDescent="0.25">
      <c r="W513" s="2">
        <v>59.623877027889101</v>
      </c>
      <c r="X513" s="2">
        <v>13.879828691026599</v>
      </c>
    </row>
    <row r="514" spans="23:24" x14ac:dyDescent="0.25">
      <c r="W514" s="2">
        <v>74.754135708055301</v>
      </c>
      <c r="X514" s="2">
        <v>13.6697820229383</v>
      </c>
    </row>
    <row r="515" spans="23:24" x14ac:dyDescent="0.25">
      <c r="W515" s="2">
        <v>66.656777485037495</v>
      </c>
      <c r="X515" s="2">
        <v>11.736441107139299</v>
      </c>
    </row>
    <row r="516" spans="23:24" x14ac:dyDescent="0.25">
      <c r="W516" s="2">
        <v>65.160402904186398</v>
      </c>
      <c r="X516" s="2">
        <v>11.647297420188901</v>
      </c>
    </row>
    <row r="517" spans="23:24" x14ac:dyDescent="0.25">
      <c r="W517" s="2">
        <v>104.87328095629501</v>
      </c>
      <c r="X517" s="2">
        <v>12.4745960150871</v>
      </c>
    </row>
    <row r="518" spans="23:24" x14ac:dyDescent="0.25">
      <c r="W518" s="2">
        <v>117.392996650589</v>
      </c>
      <c r="X518" s="2">
        <v>12.007986712799401</v>
      </c>
    </row>
    <row r="519" spans="23:24" x14ac:dyDescent="0.25">
      <c r="W519" s="2">
        <v>120.160876168453</v>
      </c>
      <c r="X519" s="2">
        <v>12.8609047912744</v>
      </c>
    </row>
    <row r="520" spans="23:24" x14ac:dyDescent="0.25">
      <c r="W520" s="2">
        <v>101.001594384272</v>
      </c>
      <c r="X520" s="2">
        <v>27.150312609747601</v>
      </c>
    </row>
    <row r="521" spans="23:24" x14ac:dyDescent="0.25">
      <c r="W521" s="2">
        <v>73.647693801746001</v>
      </c>
      <c r="X521" s="2">
        <v>29.979279564206202</v>
      </c>
    </row>
    <row r="522" spans="23:24" x14ac:dyDescent="0.25">
      <c r="W522" s="2">
        <v>56.121000489942503</v>
      </c>
      <c r="X522" s="2">
        <v>29.301335640614202</v>
      </c>
    </row>
    <row r="523" spans="23:24" x14ac:dyDescent="0.25">
      <c r="W523" s="2">
        <v>56.121000489942503</v>
      </c>
      <c r="X523" s="2">
        <v>29.301335640614202</v>
      </c>
    </row>
    <row r="524" spans="23:24" x14ac:dyDescent="0.25">
      <c r="W524" s="2">
        <v>41.830345271901997</v>
      </c>
      <c r="X524" s="2">
        <v>30.208728801746499</v>
      </c>
    </row>
    <row r="525" spans="23:24" x14ac:dyDescent="0.25">
      <c r="W525" s="2">
        <v>32.629554384305102</v>
      </c>
      <c r="X525" s="2">
        <v>31.864804498472498</v>
      </c>
    </row>
    <row r="526" spans="23:24" x14ac:dyDescent="0.25">
      <c r="W526" s="2">
        <v>31.199697376240401</v>
      </c>
      <c r="X526" s="2">
        <v>33.356371952111601</v>
      </c>
    </row>
    <row r="527" spans="23:24" x14ac:dyDescent="0.25">
      <c r="W527" s="2">
        <v>25.448708668460199</v>
      </c>
      <c r="X527" s="2">
        <v>33.103014912106502</v>
      </c>
    </row>
    <row r="528" spans="23:24" x14ac:dyDescent="0.25">
      <c r="W528" s="2">
        <v>24.315295847994001</v>
      </c>
      <c r="X528" s="2">
        <v>32.108684778546902</v>
      </c>
    </row>
    <row r="529" spans="23:24" x14ac:dyDescent="0.25">
      <c r="W529" s="2">
        <v>14.4489181874987</v>
      </c>
      <c r="X529" s="2">
        <v>32.108684778546902</v>
      </c>
    </row>
    <row r="530" spans="23:24" x14ac:dyDescent="0.25">
      <c r="W530" s="2">
        <v>13.506616254549</v>
      </c>
      <c r="X530" s="2">
        <v>33.611668084066103</v>
      </c>
    </row>
    <row r="531" spans="23:24" x14ac:dyDescent="0.25">
      <c r="W531" s="2">
        <v>25.481147533047402</v>
      </c>
      <c r="X531" s="2">
        <v>37.684168793111603</v>
      </c>
    </row>
    <row r="532" spans="23:24" x14ac:dyDescent="0.25">
      <c r="W532" s="2">
        <v>35.766497603574898</v>
      </c>
      <c r="X532" s="2">
        <v>36.274601406193298</v>
      </c>
    </row>
    <row r="533" spans="23:24" x14ac:dyDescent="0.25">
      <c r="W533" s="2">
        <v>58.776603280148002</v>
      </c>
      <c r="X533" s="2">
        <v>32.354431619296797</v>
      </c>
    </row>
    <row r="534" spans="23:24" x14ac:dyDescent="0.25">
      <c r="W534" s="2">
        <v>67.2689377164955</v>
      </c>
      <c r="X534" s="2">
        <v>29.751573099523</v>
      </c>
    </row>
  </sheetData>
  <mergeCells count="77">
    <mergeCell ref="E43:E52"/>
    <mergeCell ref="F54:F61"/>
    <mergeCell ref="P76:Q76"/>
    <mergeCell ref="E2:F2"/>
    <mergeCell ref="Q2:R2"/>
    <mergeCell ref="AG46:AG49"/>
    <mergeCell ref="N50:P50"/>
    <mergeCell ref="N51:P51"/>
    <mergeCell ref="Y66:Z66"/>
    <mergeCell ref="R68:R74"/>
    <mergeCell ref="N52:P52"/>
    <mergeCell ref="Y55:Z55"/>
    <mergeCell ref="Y68:Z68"/>
    <mergeCell ref="Y69:Z69"/>
    <mergeCell ref="Y70:Z70"/>
    <mergeCell ref="Y71:Z71"/>
    <mergeCell ref="Y72:Z72"/>
    <mergeCell ref="L56:P56"/>
    <mergeCell ref="Y56:Z56"/>
    <mergeCell ref="P60:P65"/>
    <mergeCell ref="Y60:Z60"/>
    <mergeCell ref="AG42:AG43"/>
    <mergeCell ref="AG44:AG45"/>
    <mergeCell ref="Q31:Q34"/>
    <mergeCell ref="AS2:AT2"/>
    <mergeCell ref="C1:F1"/>
    <mergeCell ref="O1:R1"/>
    <mergeCell ref="W1:Z1"/>
    <mergeCell ref="AE1:AH1"/>
    <mergeCell ref="AQ1:AT1"/>
    <mergeCell ref="AG2:AH2"/>
    <mergeCell ref="AJ28:AK28"/>
    <mergeCell ref="AL28:AM28"/>
    <mergeCell ref="F27:H27"/>
    <mergeCell ref="S27:T27"/>
    <mergeCell ref="Q40:Q44"/>
    <mergeCell ref="Y2:Z2"/>
    <mergeCell ref="BV2:CA2"/>
    <mergeCell ref="CB2:CG2"/>
    <mergeCell ref="BP4:BP9"/>
    <mergeCell ref="BQ4:BS4"/>
    <mergeCell ref="BQ5:BS5"/>
    <mergeCell ref="BQ6:BS6"/>
    <mergeCell ref="BQ7:BS7"/>
    <mergeCell ref="BQ8:BS8"/>
    <mergeCell ref="BQ9:BS9"/>
    <mergeCell ref="AX28:AY28"/>
    <mergeCell ref="BQ10:BS10"/>
    <mergeCell ref="BQ11:BS11"/>
    <mergeCell ref="BQ12:BS12"/>
    <mergeCell ref="BQ13:BS13"/>
    <mergeCell ref="BQ14:BS14"/>
    <mergeCell ref="BO16:BP16"/>
    <mergeCell ref="BQ16:BS16"/>
    <mergeCell ref="AV28:AW28"/>
    <mergeCell ref="AG35:AG41"/>
    <mergeCell ref="Z38:AC38"/>
    <mergeCell ref="AH29:AJ29"/>
    <mergeCell ref="Z31:AC31"/>
    <mergeCell ref="AH33:AJ33"/>
    <mergeCell ref="AV62:AW62"/>
    <mergeCell ref="AX62:AY62"/>
    <mergeCell ref="AT63:AT65"/>
    <mergeCell ref="Y58:Z58"/>
    <mergeCell ref="Y59:Z59"/>
    <mergeCell ref="Y61:Z61"/>
    <mergeCell ref="Y62:Z62"/>
    <mergeCell ref="Y63:Z63"/>
    <mergeCell ref="Y64:Z64"/>
    <mergeCell ref="Y65:Z65"/>
    <mergeCell ref="Y88:Z88"/>
    <mergeCell ref="Y73:Z73"/>
    <mergeCell ref="Y74:Z74"/>
    <mergeCell ref="Y167:AB167"/>
    <mergeCell ref="Y75:Z75"/>
    <mergeCell ref="Y80:Z86"/>
    <mergeCell ref="Y87:Z8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74D2-5FD4-B249-8150-F6A668D68BF2}">
  <dimension ref="A1:R3"/>
  <sheetViews>
    <sheetView workbookViewId="0">
      <selection sqref="A1:R1"/>
    </sheetView>
  </sheetViews>
  <sheetFormatPr defaultColWidth="11" defaultRowHeight="15.75" x14ac:dyDescent="0.25"/>
  <sheetData>
    <row r="1" spans="1:18" x14ac:dyDescent="0.25">
      <c r="A1" s="24" t="s">
        <v>0</v>
      </c>
      <c r="B1" s="24" t="s">
        <v>459</v>
      </c>
      <c r="C1" s="24" t="s">
        <v>5</v>
      </c>
      <c r="D1" s="24" t="s">
        <v>460</v>
      </c>
      <c r="E1" s="24" t="s">
        <v>461</v>
      </c>
      <c r="F1" s="24" t="s">
        <v>462</v>
      </c>
      <c r="G1" s="24" t="s">
        <v>21</v>
      </c>
      <c r="H1" s="24" t="s">
        <v>22</v>
      </c>
      <c r="I1" s="24" t="s">
        <v>23</v>
      </c>
      <c r="J1" s="24" t="s">
        <v>24</v>
      </c>
      <c r="K1" s="24" t="s">
        <v>25</v>
      </c>
      <c r="L1" s="24" t="s">
        <v>26</v>
      </c>
      <c r="M1" s="24" t="s">
        <v>30</v>
      </c>
      <c r="N1" s="24" t="s">
        <v>34</v>
      </c>
      <c r="O1" s="24" t="s">
        <v>35</v>
      </c>
      <c r="P1" t="s">
        <v>36</v>
      </c>
      <c r="Q1" t="s">
        <v>37</v>
      </c>
      <c r="R1" t="s">
        <v>38</v>
      </c>
    </row>
    <row r="2" spans="1:18" x14ac:dyDescent="0.25">
      <c r="A2" s="23" t="s">
        <v>463</v>
      </c>
      <c r="B2" s="23">
        <v>3.3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 t="s">
        <v>51</v>
      </c>
      <c r="N2" s="23">
        <v>4.16</v>
      </c>
      <c r="O2" s="23">
        <v>4.3</v>
      </c>
      <c r="P2" s="25">
        <v>7.0000000000000001E-12</v>
      </c>
    </row>
    <row r="3" spans="1:18" x14ac:dyDescent="0.25">
      <c r="A3" s="23" t="s">
        <v>463</v>
      </c>
      <c r="B3" s="23">
        <v>3.3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52</v>
      </c>
      <c r="N3" s="23">
        <v>4.5199999999999996</v>
      </c>
      <c r="O3" s="23">
        <v>4.5</v>
      </c>
      <c r="P3" s="25">
        <v>8.5999999999999997E-13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2A3-933A-404F-B590-486256787144}">
  <dimension ref="A1:X71"/>
  <sheetViews>
    <sheetView workbookViewId="0">
      <selection sqref="A1:A71"/>
    </sheetView>
  </sheetViews>
  <sheetFormatPr defaultColWidth="11" defaultRowHeight="15.75" x14ac:dyDescent="0.25"/>
  <cols>
    <col min="11" max="11" width="14.5" bestFit="1" customWidth="1"/>
    <col min="12" max="12" width="14.5" customWidth="1"/>
    <col min="13" max="14" width="14.5" bestFit="1" customWidth="1"/>
    <col min="18" max="18" width="15.875" bestFit="1" customWidth="1"/>
  </cols>
  <sheetData>
    <row r="1" spans="1:24" ht="16.5" thickBot="1" x14ac:dyDescent="0.3">
      <c r="A1" s="316" t="s">
        <v>57</v>
      </c>
    </row>
    <row r="2" spans="1:24" ht="16.5" thickBot="1" x14ac:dyDescent="0.3">
      <c r="A2" s="317" t="s">
        <v>60</v>
      </c>
    </row>
    <row r="3" spans="1:24" ht="16.5" thickBot="1" x14ac:dyDescent="0.3">
      <c r="A3" s="317" t="s">
        <v>41</v>
      </c>
    </row>
    <row r="4" spans="1:24" ht="16.5" thickBot="1" x14ac:dyDescent="0.3">
      <c r="A4" s="317" t="s">
        <v>61</v>
      </c>
    </row>
    <row r="5" spans="1:24" ht="16.5" thickBot="1" x14ac:dyDescent="0.3">
      <c r="A5" s="317" t="s">
        <v>214</v>
      </c>
      <c r="J5" t="s">
        <v>464</v>
      </c>
      <c r="K5" t="s">
        <v>465</v>
      </c>
      <c r="M5" t="s">
        <v>466</v>
      </c>
    </row>
    <row r="6" spans="1:24" ht="21" thickBot="1" x14ac:dyDescent="0.3">
      <c r="A6" s="317" t="s">
        <v>467</v>
      </c>
      <c r="I6" t="s">
        <v>45</v>
      </c>
      <c r="J6" s="28">
        <v>5.9100000000000003E-10</v>
      </c>
      <c r="K6" s="33">
        <v>1.5799999999999999E-12</v>
      </c>
      <c r="L6" s="33"/>
      <c r="M6" s="28">
        <v>9.9999999999999998E-13</v>
      </c>
    </row>
    <row r="7" spans="1:24" ht="21.75" thickBot="1" x14ac:dyDescent="0.3">
      <c r="A7" s="317" t="s">
        <v>468</v>
      </c>
      <c r="I7" t="s">
        <v>47</v>
      </c>
      <c r="J7" s="37">
        <v>1.48E-12</v>
      </c>
      <c r="K7" s="36">
        <v>5.0000000000000004E-16</v>
      </c>
      <c r="L7" s="36"/>
      <c r="M7" s="37">
        <v>1.7999999999999999E-16</v>
      </c>
    </row>
    <row r="8" spans="1:24" ht="16.5" thickBot="1" x14ac:dyDescent="0.3">
      <c r="A8" s="317" t="s">
        <v>469</v>
      </c>
      <c r="I8" t="s">
        <v>470</v>
      </c>
      <c r="J8" s="54">
        <f>J6/J7</f>
        <v>399.32432432432438</v>
      </c>
      <c r="K8" s="54">
        <f>K6/K7</f>
        <v>3159.9999999999995</v>
      </c>
      <c r="L8" s="54"/>
      <c r="M8" s="54">
        <f>M6/M7</f>
        <v>5555.5555555555557</v>
      </c>
    </row>
    <row r="9" spans="1:24" ht="21" thickBot="1" x14ac:dyDescent="0.3">
      <c r="A9" s="317" t="s">
        <v>471</v>
      </c>
      <c r="J9" s="44">
        <f>J6*L9</f>
        <v>24940.2</v>
      </c>
      <c r="K9" s="34">
        <v>66.676000000000002</v>
      </c>
      <c r="L9" s="34">
        <f>K9/K6</f>
        <v>42200000000000</v>
      </c>
      <c r="M9" s="29">
        <v>42.5</v>
      </c>
      <c r="N9" s="34">
        <f>M9/M6</f>
        <v>42500000000000</v>
      </c>
    </row>
    <row r="10" spans="1:24" ht="21" thickBot="1" x14ac:dyDescent="0.3">
      <c r="A10" s="317" t="s">
        <v>472</v>
      </c>
      <c r="J10" s="44">
        <f>J7*L10</f>
        <v>31.227999999999998</v>
      </c>
      <c r="K10" s="34">
        <v>1.055E-2</v>
      </c>
      <c r="L10" s="34">
        <f>K10/K7</f>
        <v>21100000000000</v>
      </c>
      <c r="M10" s="29">
        <v>3.9060000000000002E-3</v>
      </c>
      <c r="N10" s="34">
        <f>M10/M7</f>
        <v>21700000000000.004</v>
      </c>
      <c r="S10" t="s">
        <v>46</v>
      </c>
      <c r="T10" t="s">
        <v>44</v>
      </c>
      <c r="U10" t="s">
        <v>45</v>
      </c>
      <c r="V10" t="s">
        <v>47</v>
      </c>
      <c r="W10" t="s">
        <v>43</v>
      </c>
      <c r="X10" t="s">
        <v>42</v>
      </c>
    </row>
    <row r="11" spans="1:24" ht="16.5" thickBot="1" x14ac:dyDescent="0.3">
      <c r="A11" s="317" t="s">
        <v>473</v>
      </c>
      <c r="I11" t="s">
        <v>470</v>
      </c>
      <c r="J11" s="54">
        <f>J9/J10</f>
        <v>798.64864864864876</v>
      </c>
      <c r="K11" s="54">
        <f>K9/K10</f>
        <v>6320</v>
      </c>
      <c r="L11" s="54"/>
      <c r="M11" s="54">
        <f>M9/M10</f>
        <v>10880.696364567331</v>
      </c>
      <c r="R11" t="s">
        <v>299</v>
      </c>
      <c r="S11">
        <v>1.4</v>
      </c>
      <c r="T11">
        <v>3.8</v>
      </c>
      <c r="U11">
        <v>70.900000000000006</v>
      </c>
      <c r="V11">
        <v>3.8</v>
      </c>
      <c r="W11">
        <v>11.5</v>
      </c>
      <c r="X11">
        <v>8</v>
      </c>
    </row>
    <row r="12" spans="1:24" ht="16.5" thickBot="1" x14ac:dyDescent="0.3">
      <c r="A12" s="317" t="s">
        <v>474</v>
      </c>
      <c r="R12" t="s">
        <v>301</v>
      </c>
      <c r="S12">
        <v>1.32</v>
      </c>
      <c r="T12">
        <v>6.51</v>
      </c>
      <c r="U12">
        <v>47.84</v>
      </c>
      <c r="V12">
        <v>1</v>
      </c>
      <c r="W12">
        <v>68.010000000000005</v>
      </c>
    </row>
    <row r="13" spans="1:24" ht="16.5" thickBot="1" x14ac:dyDescent="0.3">
      <c r="A13" s="317" t="s">
        <v>475</v>
      </c>
    </row>
    <row r="14" spans="1:24" ht="16.5" thickBot="1" x14ac:dyDescent="0.3">
      <c r="A14" s="317" t="s">
        <v>62</v>
      </c>
    </row>
    <row r="15" spans="1:24" ht="16.5" thickBot="1" x14ac:dyDescent="0.3">
      <c r="A15" s="317" t="s">
        <v>63</v>
      </c>
      <c r="S15" t="s">
        <v>181</v>
      </c>
      <c r="T15" t="s">
        <v>182</v>
      </c>
      <c r="U15" t="s">
        <v>176</v>
      </c>
      <c r="V15" t="s">
        <v>183</v>
      </c>
      <c r="W15" t="s">
        <v>184</v>
      </c>
    </row>
    <row r="16" spans="1:24" ht="16.5" thickBot="1" x14ac:dyDescent="0.3">
      <c r="A16" s="317" t="s">
        <v>66</v>
      </c>
      <c r="S16">
        <f>U11/V11</f>
        <v>18.657894736842106</v>
      </c>
      <c r="T16">
        <f>U11/S11</f>
        <v>50.642857142857153</v>
      </c>
      <c r="U16">
        <f>W11/V11</f>
        <v>3.0263157894736845</v>
      </c>
      <c r="V16">
        <f>X11/V11</f>
        <v>2.1052631578947367</v>
      </c>
      <c r="W16">
        <f>T11/S11</f>
        <v>2.7142857142857144</v>
      </c>
    </row>
    <row r="17" spans="1:23" ht="16.5" thickBot="1" x14ac:dyDescent="0.3">
      <c r="A17" s="317" t="s">
        <v>87</v>
      </c>
      <c r="S17">
        <f>U12/V12</f>
        <v>47.84</v>
      </c>
      <c r="T17">
        <f>U12/S12</f>
        <v>36.242424242424242</v>
      </c>
      <c r="U17">
        <f>W12/V12</f>
        <v>68.010000000000005</v>
      </c>
      <c r="W17">
        <f>T12/S12</f>
        <v>4.9318181818181817</v>
      </c>
    </row>
    <row r="18" spans="1:23" ht="16.5" thickBot="1" x14ac:dyDescent="0.3">
      <c r="A18" s="317" t="s">
        <v>476</v>
      </c>
      <c r="I18" t="s">
        <v>43</v>
      </c>
      <c r="J18" s="69" t="s">
        <v>45</v>
      </c>
      <c r="K18" t="s">
        <v>46</v>
      </c>
      <c r="L18" t="s">
        <v>47</v>
      </c>
    </row>
    <row r="19" spans="1:23" ht="16.5" thickBot="1" x14ac:dyDescent="0.3">
      <c r="A19" s="317" t="s">
        <v>477</v>
      </c>
      <c r="H19" s="48">
        <v>9.9999999999999995E-8</v>
      </c>
      <c r="J19">
        <v>12</v>
      </c>
      <c r="L19">
        <v>4.5999999999999996</v>
      </c>
    </row>
    <row r="20" spans="1:23" ht="16.5" thickBot="1" x14ac:dyDescent="0.3">
      <c r="A20" s="317" t="s">
        <v>478</v>
      </c>
      <c r="H20" s="48">
        <v>1.5E-5</v>
      </c>
      <c r="I20" s="9">
        <f>$H$20*$H$19*I19/0.000000000000000335</f>
        <v>0</v>
      </c>
      <c r="J20" s="9">
        <f>$H$20*$H$19*J19/0.000000000000000335</f>
        <v>53731.343283582093</v>
      </c>
      <c r="K20" s="9">
        <f>$H$20*$H$19*K19/0.000000000000000335</f>
        <v>0</v>
      </c>
      <c r="L20" s="9">
        <f>$H$20*$H$19*L19/0.000000000000000335</f>
        <v>20597.014925373132</v>
      </c>
    </row>
    <row r="21" spans="1:23" ht="16.5" thickBot="1" x14ac:dyDescent="0.3">
      <c r="A21" s="317" t="s">
        <v>479</v>
      </c>
    </row>
    <row r="22" spans="1:23" ht="16.5" thickBot="1" x14ac:dyDescent="0.3">
      <c r="A22" s="317" t="s">
        <v>480</v>
      </c>
      <c r="I22" t="s">
        <v>176</v>
      </c>
      <c r="J22" t="s">
        <v>182</v>
      </c>
      <c r="K22" t="s">
        <v>181</v>
      </c>
    </row>
    <row r="23" spans="1:23" ht="16.5" thickBot="1" x14ac:dyDescent="0.3">
      <c r="A23" s="317" t="s">
        <v>481</v>
      </c>
      <c r="I23" s="48">
        <f>I20/L20</f>
        <v>0</v>
      </c>
      <c r="J23" s="48" t="e">
        <f>J20/K20</f>
        <v>#DIV/0!</v>
      </c>
      <c r="K23" s="48">
        <f>J20/L20</f>
        <v>2.6086956521739135</v>
      </c>
    </row>
    <row r="24" spans="1:23" ht="16.5" thickBot="1" x14ac:dyDescent="0.3">
      <c r="A24" s="317" t="s">
        <v>482</v>
      </c>
    </row>
    <row r="25" spans="1:23" ht="16.5" thickBot="1" x14ac:dyDescent="0.3">
      <c r="A25" s="317" t="s">
        <v>483</v>
      </c>
    </row>
    <row r="26" spans="1:23" ht="16.5" thickBot="1" x14ac:dyDescent="0.3">
      <c r="A26" s="317" t="s">
        <v>484</v>
      </c>
    </row>
    <row r="27" spans="1:23" ht="16.5" thickBot="1" x14ac:dyDescent="0.3">
      <c r="A27" s="317" t="s">
        <v>485</v>
      </c>
    </row>
    <row r="28" spans="1:23" ht="16.5" thickBot="1" x14ac:dyDescent="0.3">
      <c r="A28" s="317" t="s">
        <v>486</v>
      </c>
    </row>
    <row r="29" spans="1:23" ht="16.5" thickBot="1" x14ac:dyDescent="0.3">
      <c r="A29" s="317" t="s">
        <v>487</v>
      </c>
    </row>
    <row r="30" spans="1:23" ht="16.5" thickBot="1" x14ac:dyDescent="0.3">
      <c r="A30" s="317" t="s">
        <v>488</v>
      </c>
    </row>
    <row r="31" spans="1:23" ht="16.5" thickBot="1" x14ac:dyDescent="0.3">
      <c r="A31" s="317" t="s">
        <v>489</v>
      </c>
    </row>
    <row r="32" spans="1:23" ht="16.5" thickBot="1" x14ac:dyDescent="0.3">
      <c r="A32" s="317" t="s">
        <v>490</v>
      </c>
    </row>
    <row r="33" spans="1:13" ht="16.5" thickBot="1" x14ac:dyDescent="0.3">
      <c r="A33" s="317" t="s">
        <v>491</v>
      </c>
    </row>
    <row r="34" spans="1:13" ht="16.5" thickBot="1" x14ac:dyDescent="0.3">
      <c r="A34" s="317" t="s">
        <v>492</v>
      </c>
    </row>
    <row r="35" spans="1:13" ht="16.5" thickBot="1" x14ac:dyDescent="0.3">
      <c r="A35" s="317" t="s">
        <v>493</v>
      </c>
    </row>
    <row r="36" spans="1:13" ht="16.5" thickBot="1" x14ac:dyDescent="0.3">
      <c r="A36" s="317" t="s">
        <v>494</v>
      </c>
      <c r="K36" t="s">
        <v>495</v>
      </c>
      <c r="L36" t="s">
        <v>496</v>
      </c>
      <c r="M36" t="s">
        <v>497</v>
      </c>
    </row>
    <row r="37" spans="1:13" ht="30.75" thickBot="1" x14ac:dyDescent="0.3">
      <c r="A37" s="317" t="s">
        <v>498</v>
      </c>
      <c r="I37" t="s">
        <v>499</v>
      </c>
      <c r="J37">
        <v>12</v>
      </c>
      <c r="K37">
        <v>4</v>
      </c>
      <c r="L37">
        <v>2</v>
      </c>
      <c r="M37">
        <v>7</v>
      </c>
    </row>
    <row r="38" spans="1:13" ht="16.5" thickBot="1" x14ac:dyDescent="0.3">
      <c r="A38" s="317" t="s">
        <v>500</v>
      </c>
      <c r="I38" t="s">
        <v>501</v>
      </c>
      <c r="J38">
        <v>14</v>
      </c>
      <c r="K38">
        <v>2</v>
      </c>
      <c r="L38">
        <v>4</v>
      </c>
      <c r="M38">
        <v>2</v>
      </c>
    </row>
    <row r="39" spans="1:13" ht="30.75" thickBot="1" x14ac:dyDescent="0.3">
      <c r="A39" s="317" t="s">
        <v>502</v>
      </c>
      <c r="I39" t="s">
        <v>503</v>
      </c>
      <c r="J39">
        <v>1</v>
      </c>
      <c r="K39">
        <v>5</v>
      </c>
      <c r="L39">
        <v>3</v>
      </c>
      <c r="M39">
        <v>5</v>
      </c>
    </row>
    <row r="40" spans="1:13" ht="16.5" thickBot="1" x14ac:dyDescent="0.3">
      <c r="A40" s="317" t="s">
        <v>504</v>
      </c>
      <c r="K40">
        <f>K37*$J37+K38*$J38+K39*$J39</f>
        <v>81</v>
      </c>
      <c r="L40">
        <f>L37*$J37+L38*$J38+L39*$J39</f>
        <v>83</v>
      </c>
      <c r="M40">
        <f>M37*$J37+M38*$J38+M39*$J39</f>
        <v>117</v>
      </c>
    </row>
    <row r="41" spans="1:13" ht="16.5" thickBot="1" x14ac:dyDescent="0.3">
      <c r="A41" s="317" t="s">
        <v>505</v>
      </c>
    </row>
    <row r="42" spans="1:13" ht="16.5" thickBot="1" x14ac:dyDescent="0.3">
      <c r="A42" s="317" t="s">
        <v>506</v>
      </c>
    </row>
    <row r="43" spans="1:13" ht="16.5" thickBot="1" x14ac:dyDescent="0.3">
      <c r="A43" s="317" t="s">
        <v>507</v>
      </c>
    </row>
    <row r="44" spans="1:13" ht="16.5" thickBot="1" x14ac:dyDescent="0.3">
      <c r="A44" s="317" t="s">
        <v>508</v>
      </c>
    </row>
    <row r="45" spans="1:13" ht="16.5" thickBot="1" x14ac:dyDescent="0.3">
      <c r="A45" s="317" t="s">
        <v>509</v>
      </c>
    </row>
    <row r="46" spans="1:13" ht="33.75" thickBot="1" x14ac:dyDescent="0.3">
      <c r="A46" s="317" t="s">
        <v>510</v>
      </c>
    </row>
    <row r="47" spans="1:13" ht="33.75" thickBot="1" x14ac:dyDescent="0.3">
      <c r="A47" s="317" t="s">
        <v>511</v>
      </c>
    </row>
    <row r="48" spans="1:13" ht="33.75" thickBot="1" x14ac:dyDescent="0.3">
      <c r="A48" s="317" t="s">
        <v>512</v>
      </c>
    </row>
    <row r="49" spans="1:1" ht="33.75" thickBot="1" x14ac:dyDescent="0.3">
      <c r="A49" s="317" t="s">
        <v>513</v>
      </c>
    </row>
    <row r="50" spans="1:1" ht="16.5" thickBot="1" x14ac:dyDescent="0.3">
      <c r="A50" s="317" t="s">
        <v>514</v>
      </c>
    </row>
    <row r="51" spans="1:1" ht="30.75" thickBot="1" x14ac:dyDescent="0.3">
      <c r="A51" s="317" t="s">
        <v>515</v>
      </c>
    </row>
    <row r="52" spans="1:1" ht="30.75" thickBot="1" x14ac:dyDescent="0.3">
      <c r="A52" s="317" t="s">
        <v>516</v>
      </c>
    </row>
    <row r="53" spans="1:1" ht="30.75" thickBot="1" x14ac:dyDescent="0.3">
      <c r="A53" s="317" t="s">
        <v>517</v>
      </c>
    </row>
    <row r="54" spans="1:1" ht="30.75" thickBot="1" x14ac:dyDescent="0.3">
      <c r="A54" s="317" t="s">
        <v>518</v>
      </c>
    </row>
    <row r="55" spans="1:1" ht="30.75" thickBot="1" x14ac:dyDescent="0.3">
      <c r="A55" s="317" t="s">
        <v>519</v>
      </c>
    </row>
    <row r="56" spans="1:1" ht="16.5" thickBot="1" x14ac:dyDescent="0.3">
      <c r="A56" s="317" t="s">
        <v>520</v>
      </c>
    </row>
    <row r="57" spans="1:1" ht="30.75" thickBot="1" x14ac:dyDescent="0.3">
      <c r="A57" s="317" t="s">
        <v>521</v>
      </c>
    </row>
    <row r="58" spans="1:1" ht="30.75" thickBot="1" x14ac:dyDescent="0.3">
      <c r="A58" s="317" t="s">
        <v>522</v>
      </c>
    </row>
    <row r="59" spans="1:1" ht="30.75" thickBot="1" x14ac:dyDescent="0.3">
      <c r="A59" s="317" t="s">
        <v>523</v>
      </c>
    </row>
    <row r="60" spans="1:1" ht="30.75" thickBot="1" x14ac:dyDescent="0.3">
      <c r="A60" s="317" t="s">
        <v>524</v>
      </c>
    </row>
    <row r="61" spans="1:1" ht="16.5" thickBot="1" x14ac:dyDescent="0.3">
      <c r="A61" s="317" t="s">
        <v>525</v>
      </c>
    </row>
    <row r="62" spans="1:1" ht="16.5" thickBot="1" x14ac:dyDescent="0.3">
      <c r="A62" s="317" t="s">
        <v>526</v>
      </c>
    </row>
    <row r="63" spans="1:1" ht="16.5" thickBot="1" x14ac:dyDescent="0.3">
      <c r="A63" s="317" t="s">
        <v>527</v>
      </c>
    </row>
    <row r="64" spans="1:1" ht="16.5" thickBot="1" x14ac:dyDescent="0.3">
      <c r="A64" s="317" t="s">
        <v>528</v>
      </c>
    </row>
    <row r="65" spans="1:1" ht="30.75" thickBot="1" x14ac:dyDescent="0.3">
      <c r="A65" s="317" t="s">
        <v>529</v>
      </c>
    </row>
    <row r="66" spans="1:1" ht="16.5" thickBot="1" x14ac:dyDescent="0.3">
      <c r="A66" s="317" t="s">
        <v>530</v>
      </c>
    </row>
    <row r="67" spans="1:1" ht="30.75" thickBot="1" x14ac:dyDescent="0.3">
      <c r="A67" s="317" t="s">
        <v>531</v>
      </c>
    </row>
    <row r="68" spans="1:1" ht="30.75" thickBot="1" x14ac:dyDescent="0.3">
      <c r="A68" s="317" t="s">
        <v>532</v>
      </c>
    </row>
    <row r="69" spans="1:1" ht="30.75" thickBot="1" x14ac:dyDescent="0.3">
      <c r="A69" s="317" t="s">
        <v>533</v>
      </c>
    </row>
    <row r="70" spans="1:1" ht="30.75" thickBot="1" x14ac:dyDescent="0.3">
      <c r="A70" s="317" t="s">
        <v>534</v>
      </c>
    </row>
    <row r="71" spans="1:1" ht="16.5" thickBot="1" x14ac:dyDescent="0.3">
      <c r="A71" s="317" t="s">
        <v>535</v>
      </c>
    </row>
  </sheetData>
  <hyperlinks>
    <hyperlink ref="J18" r:id="rId1" display="CO@" xr:uid="{BFF7C904-33E8-6B49-BC03-DFC6B4811421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A34-12D8-4D65-9CF1-1A11DC95D367}">
  <dimension ref="T10:AA28"/>
  <sheetViews>
    <sheetView topLeftCell="O1" zoomScaleNormal="100" workbookViewId="0">
      <selection activeCell="AD1" sqref="AD1:AE1048576"/>
    </sheetView>
  </sheetViews>
  <sheetFormatPr defaultColWidth="8.875" defaultRowHeight="15.75" x14ac:dyDescent="0.25"/>
  <sheetData>
    <row r="10" spans="20:27" x14ac:dyDescent="0.25">
      <c r="T10" s="318">
        <v>3.1155897100858702E-2</v>
      </c>
      <c r="U10" s="318">
        <v>3.7772253034465799</v>
      </c>
      <c r="W10" s="318">
        <v>1.2621761162802701E-2</v>
      </c>
      <c r="X10" s="318">
        <v>155.36165835794</v>
      </c>
      <c r="Z10" s="318">
        <v>1.28023990807749</v>
      </c>
      <c r="AA10" s="318">
        <v>959.65039846140303</v>
      </c>
    </row>
    <row r="11" spans="20:27" x14ac:dyDescent="0.25">
      <c r="T11" s="318">
        <v>0.102739106161888</v>
      </c>
      <c r="U11" s="318">
        <v>9.6395225225805792</v>
      </c>
      <c r="W11" s="318">
        <v>0.68318068061758597</v>
      </c>
      <c r="X11" s="318">
        <v>38.184528967847498</v>
      </c>
      <c r="Z11" s="318">
        <v>1.2494795610346301</v>
      </c>
      <c r="AA11" s="318">
        <v>360.246574900761</v>
      </c>
    </row>
    <row r="12" spans="20:27" x14ac:dyDescent="0.25">
      <c r="T12" s="318">
        <v>0.12845118047459</v>
      </c>
      <c r="U12" s="318">
        <v>9.6357058208477806</v>
      </c>
      <c r="W12" s="318">
        <v>20.782401926185699</v>
      </c>
      <c r="X12" s="318">
        <v>11.0610594908821</v>
      </c>
      <c r="Z12" s="318">
        <v>1.26176454321383</v>
      </c>
      <c r="AA12" s="318">
        <v>84.904899439140905</v>
      </c>
    </row>
    <row r="13" spans="20:27" x14ac:dyDescent="0.25">
      <c r="T13" s="318">
        <v>0.156944017983461</v>
      </c>
      <c r="U13" s="318">
        <v>12.8186633049857</v>
      </c>
      <c r="W13" s="318">
        <v>577.02821560597795</v>
      </c>
      <c r="X13" s="318">
        <v>3.3931185292075599</v>
      </c>
      <c r="Z13" s="318">
        <v>1.23271098138714</v>
      </c>
      <c r="AA13" s="318">
        <v>34.867906062538196</v>
      </c>
    </row>
    <row r="14" spans="20:27" x14ac:dyDescent="0.25">
      <c r="T14" s="318">
        <v>0.106075816054783</v>
      </c>
      <c r="U14" s="318">
        <v>15.861452980786</v>
      </c>
      <c r="W14" s="318">
        <v>5772.0298924749204</v>
      </c>
      <c r="X14" s="318">
        <v>1.46934446148445</v>
      </c>
      <c r="Z14" s="318">
        <v>8.7300669307943597</v>
      </c>
      <c r="AA14" s="318">
        <v>34.4645330430793</v>
      </c>
    </row>
    <row r="15" spans="20:27" x14ac:dyDescent="0.25">
      <c r="T15" s="318">
        <v>9.20843077717272E-2</v>
      </c>
      <c r="U15" s="318">
        <v>20.771753708816199</v>
      </c>
      <c r="W15" s="318">
        <v>8547.1469530559498</v>
      </c>
      <c r="X15" s="318">
        <v>1.27801997133945</v>
      </c>
      <c r="Z15" s="318">
        <v>75.301673763700904</v>
      </c>
      <c r="AA15" s="318">
        <v>34.333114489545601</v>
      </c>
    </row>
    <row r="16" spans="20:27" x14ac:dyDescent="0.25">
      <c r="T16" s="318">
        <v>0.50439533490314603</v>
      </c>
      <c r="U16" s="318">
        <v>10.864800892962201</v>
      </c>
      <c r="W16" s="318">
        <v>101.24466689421401</v>
      </c>
      <c r="X16" s="318">
        <v>6.3305682012828797</v>
      </c>
      <c r="Z16" s="318">
        <v>2203.9967547061301</v>
      </c>
      <c r="AA16" s="318">
        <v>33.850656143871603</v>
      </c>
    </row>
    <row r="17" spans="20:27" x14ac:dyDescent="0.25">
      <c r="T17" s="318">
        <v>0.62472097559732098</v>
      </c>
      <c r="U17" s="318">
        <v>15.055701669655599</v>
      </c>
      <c r="W17" s="318">
        <v>9.2256078884907694E-2</v>
      </c>
      <c r="X17" s="318">
        <v>77.338138629707103</v>
      </c>
      <c r="Z17" s="318">
        <v>7780.8887868101501</v>
      </c>
      <c r="AA17" s="318">
        <v>34.051941731376601</v>
      </c>
    </row>
    <row r="18" spans="20:27" x14ac:dyDescent="0.25">
      <c r="T18" s="318">
        <v>0.77598911552705396</v>
      </c>
      <c r="U18" s="318">
        <v>26.872438828740499</v>
      </c>
      <c r="W18" s="318">
        <v>3.9448093697397999</v>
      </c>
      <c r="X18" s="318">
        <v>20.2996070859712</v>
      </c>
    </row>
    <row r="19" spans="20:27" x14ac:dyDescent="0.25">
      <c r="T19" s="318">
        <v>0.96424421968844298</v>
      </c>
      <c r="U19" s="318">
        <v>15.6710203825101</v>
      </c>
    </row>
    <row r="20" spans="20:27" x14ac:dyDescent="0.25">
      <c r="T20" s="318">
        <v>1.86492578717729</v>
      </c>
      <c r="U20" s="318">
        <v>19.834726728067299</v>
      </c>
    </row>
    <row r="21" spans="20:27" x14ac:dyDescent="0.25">
      <c r="T21" s="318">
        <v>3.3081223133858901</v>
      </c>
      <c r="U21" s="318">
        <v>12.8540981416017</v>
      </c>
    </row>
    <row r="22" spans="20:27" x14ac:dyDescent="0.25">
      <c r="T22" s="318">
        <v>2.3717535251555701</v>
      </c>
      <c r="U22" s="318">
        <v>8.8344043098006999</v>
      </c>
    </row>
    <row r="23" spans="20:27" x14ac:dyDescent="0.25">
      <c r="T23" s="318">
        <v>9.0988281337776193</v>
      </c>
      <c r="U23" s="318">
        <v>4.0908035654761896</v>
      </c>
    </row>
    <row r="24" spans="20:27" x14ac:dyDescent="0.25">
      <c r="T24" s="318">
        <v>38.923215866729301</v>
      </c>
      <c r="U24" s="318">
        <v>8.3703992466527701</v>
      </c>
    </row>
    <row r="25" spans="20:27" x14ac:dyDescent="0.25">
      <c r="T25" s="318">
        <v>30.4009393263578</v>
      </c>
      <c r="U25" s="318">
        <v>10.439534666826299</v>
      </c>
    </row>
    <row r="26" spans="20:27" x14ac:dyDescent="0.25">
      <c r="T26" s="318">
        <v>53.148861405258799</v>
      </c>
      <c r="U26" s="318">
        <v>1.8928501544141101</v>
      </c>
    </row>
    <row r="27" spans="20:27" x14ac:dyDescent="0.25">
      <c r="T27" s="318">
        <v>256.66483365822302</v>
      </c>
      <c r="U27" s="318">
        <v>1.59014090658947</v>
      </c>
    </row>
    <row r="28" spans="20:27" x14ac:dyDescent="0.25">
      <c r="T28" s="318">
        <v>6138.7233704560103</v>
      </c>
      <c r="U28" s="318">
        <v>1.02576487444371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DataSet_</vt:lpstr>
      <vt:lpstr>Old_DataSet</vt:lpstr>
      <vt:lpstr>DataSet_2</vt:lpstr>
      <vt:lpstr>DataSet</vt:lpstr>
      <vt:lpstr>RobesonPlots</vt:lpstr>
      <vt:lpstr>literatureData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Krokidas</dc:creator>
  <cp:keywords/>
  <dc:description/>
  <cp:lastModifiedBy>Panagiotis Krokidas</cp:lastModifiedBy>
  <cp:revision/>
  <dcterms:created xsi:type="dcterms:W3CDTF">2020-03-10T08:46:51Z</dcterms:created>
  <dcterms:modified xsi:type="dcterms:W3CDTF">2023-06-23T06:07:35Z</dcterms:modified>
  <cp:category/>
  <cp:contentStatus/>
</cp:coreProperties>
</file>