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405" windowWidth="14100" windowHeight="8325"/>
  </bookViews>
  <sheets>
    <sheet name="Choline 6" sheetId="27" r:id="rId1"/>
    <sheet name="Choline 5" sheetId="26" r:id="rId2"/>
    <sheet name="Choline 4" sheetId="25" r:id="rId3"/>
    <sheet name="Choline 3" sheetId="24" r:id="rId4"/>
    <sheet name="Choline 2" sheetId="23" r:id="rId5"/>
    <sheet name="Choline 1" sheetId="15" r:id="rId6"/>
  </sheets>
  <calcPr calcId="145621"/>
</workbook>
</file>

<file path=xl/calcChain.xml><?xml version="1.0" encoding="utf-8"?>
<calcChain xmlns="http://schemas.openxmlformats.org/spreadsheetml/2006/main">
  <c r="E18" i="27" l="1"/>
  <c r="D18" i="27"/>
  <c r="B17" i="27"/>
  <c r="B14" i="27"/>
  <c r="K6" i="27"/>
  <c r="J6" i="27"/>
  <c r="M6" i="27" s="1"/>
  <c r="I6" i="27"/>
  <c r="H6" i="27"/>
  <c r="L6" i="27" s="1"/>
  <c r="K5" i="27"/>
  <c r="J5" i="27"/>
  <c r="I5" i="27"/>
  <c r="H5" i="27"/>
  <c r="L5" i="27" s="1"/>
  <c r="K4" i="27"/>
  <c r="J4" i="27"/>
  <c r="I4" i="27"/>
  <c r="H4" i="27"/>
  <c r="K3" i="27"/>
  <c r="J3" i="27"/>
  <c r="I3" i="27"/>
  <c r="H3" i="27"/>
  <c r="L3" i="27" s="1"/>
  <c r="K2" i="27"/>
  <c r="J2" i="27"/>
  <c r="I2" i="27"/>
  <c r="H2" i="27"/>
  <c r="E18" i="26"/>
  <c r="D18" i="26"/>
  <c r="B17" i="26"/>
  <c r="B14" i="26"/>
  <c r="K6" i="26"/>
  <c r="J6" i="26"/>
  <c r="I6" i="26"/>
  <c r="H6" i="26"/>
  <c r="M6" i="26" s="1"/>
  <c r="K5" i="26"/>
  <c r="J5" i="26"/>
  <c r="I5" i="26"/>
  <c r="H5" i="26"/>
  <c r="L5" i="26" s="1"/>
  <c r="K4" i="26"/>
  <c r="J4" i="26"/>
  <c r="I4" i="26"/>
  <c r="H4" i="26"/>
  <c r="L4" i="26" s="1"/>
  <c r="K3" i="26"/>
  <c r="J3" i="26"/>
  <c r="I3" i="26"/>
  <c r="H3" i="26"/>
  <c r="L3" i="26" s="1"/>
  <c r="K2" i="26"/>
  <c r="J2" i="26"/>
  <c r="I2" i="26"/>
  <c r="B8" i="26" s="1"/>
  <c r="H2" i="26"/>
  <c r="L2" i="26" s="1"/>
  <c r="E18" i="25"/>
  <c r="D18" i="25"/>
  <c r="B17" i="25"/>
  <c r="B14" i="25"/>
  <c r="K6" i="25"/>
  <c r="J6" i="25"/>
  <c r="I6" i="25"/>
  <c r="H6" i="25"/>
  <c r="L6" i="25" s="1"/>
  <c r="K5" i="25"/>
  <c r="J5" i="25"/>
  <c r="I5" i="25"/>
  <c r="H5" i="25"/>
  <c r="L5" i="25" s="1"/>
  <c r="K4" i="25"/>
  <c r="J4" i="25"/>
  <c r="I4" i="25"/>
  <c r="H4" i="25"/>
  <c r="K3" i="25"/>
  <c r="J3" i="25"/>
  <c r="I3" i="25"/>
  <c r="H3" i="25"/>
  <c r="L3" i="25" s="1"/>
  <c r="K2" i="25"/>
  <c r="J2" i="25"/>
  <c r="I2" i="25"/>
  <c r="H2" i="25"/>
  <c r="E18" i="24"/>
  <c r="D18" i="24"/>
  <c r="B17" i="24"/>
  <c r="B14" i="24"/>
  <c r="K6" i="24"/>
  <c r="J6" i="24"/>
  <c r="I6" i="24"/>
  <c r="H6" i="24"/>
  <c r="L6" i="24" s="1"/>
  <c r="K5" i="24"/>
  <c r="J5" i="24"/>
  <c r="I5" i="24"/>
  <c r="H5" i="24"/>
  <c r="L5" i="24" s="1"/>
  <c r="K4" i="24"/>
  <c r="J4" i="24"/>
  <c r="I4" i="24"/>
  <c r="H4" i="24"/>
  <c r="K3" i="24"/>
  <c r="J3" i="24"/>
  <c r="I3" i="24"/>
  <c r="H3" i="24"/>
  <c r="L3" i="24" s="1"/>
  <c r="K2" i="24"/>
  <c r="J2" i="24"/>
  <c r="I2" i="24"/>
  <c r="H2" i="24"/>
  <c r="E18" i="23"/>
  <c r="D18" i="23"/>
  <c r="B17" i="23"/>
  <c r="B14" i="23"/>
  <c r="K6" i="23"/>
  <c r="J6" i="23"/>
  <c r="I6" i="23"/>
  <c r="H6" i="23"/>
  <c r="B6" i="23"/>
  <c r="K5" i="23"/>
  <c r="J5" i="23"/>
  <c r="I5" i="23"/>
  <c r="H5" i="23"/>
  <c r="L5" i="23" s="1"/>
  <c r="K4" i="23"/>
  <c r="J4" i="23"/>
  <c r="I4" i="23"/>
  <c r="H4" i="23"/>
  <c r="K3" i="23"/>
  <c r="J3" i="23"/>
  <c r="I3" i="23"/>
  <c r="H3" i="23"/>
  <c r="L3" i="23" s="1"/>
  <c r="K2" i="23"/>
  <c r="J2" i="23"/>
  <c r="I2" i="23"/>
  <c r="B8" i="23" s="1"/>
  <c r="H2" i="23"/>
  <c r="B12" i="15"/>
  <c r="B13" i="15"/>
  <c r="E18" i="15"/>
  <c r="B19" i="15"/>
  <c r="B14" i="15"/>
  <c r="I3" i="15"/>
  <c r="B17" i="15"/>
  <c r="M4" i="27" l="1"/>
  <c r="M2" i="27"/>
  <c r="M3" i="27"/>
  <c r="M5" i="27"/>
  <c r="B8" i="27"/>
  <c r="B6" i="26"/>
  <c r="B12" i="26" s="1"/>
  <c r="B13" i="26" s="1"/>
  <c r="M3" i="26"/>
  <c r="M5" i="26"/>
  <c r="M2" i="25"/>
  <c r="M4" i="25"/>
  <c r="M5" i="25"/>
  <c r="B6" i="25"/>
  <c r="B12" i="25" s="1"/>
  <c r="B13" i="25" s="1"/>
  <c r="M3" i="25"/>
  <c r="M4" i="24"/>
  <c r="M5" i="24"/>
  <c r="M2" i="24"/>
  <c r="B18" i="24" s="1"/>
  <c r="B19" i="24" s="1"/>
  <c r="B20" i="24" s="1"/>
  <c r="M3" i="24"/>
  <c r="M6" i="24"/>
  <c r="B6" i="24"/>
  <c r="B12" i="24" s="1"/>
  <c r="B13" i="24" s="1"/>
  <c r="L4" i="27"/>
  <c r="B6" i="27"/>
  <c r="B12" i="27" s="1"/>
  <c r="B13" i="27" s="1"/>
  <c r="L2" i="27"/>
  <c r="M2" i="26"/>
  <c r="M4" i="26"/>
  <c r="L6" i="26"/>
  <c r="M6" i="25"/>
  <c r="L2" i="25"/>
  <c r="L4" i="25"/>
  <c r="B8" i="25"/>
  <c r="B7" i="24"/>
  <c r="L4" i="24"/>
  <c r="L2" i="24"/>
  <c r="B8" i="24"/>
  <c r="M2" i="23"/>
  <c r="B12" i="23"/>
  <c r="B13" i="23" s="1"/>
  <c r="M4" i="23"/>
  <c r="M3" i="23"/>
  <c r="M5" i="23"/>
  <c r="M6" i="23"/>
  <c r="L2" i="23"/>
  <c r="L4" i="23"/>
  <c r="L6" i="23"/>
  <c r="K3" i="15"/>
  <c r="K4" i="15"/>
  <c r="K5" i="15"/>
  <c r="K6" i="15"/>
  <c r="K2" i="15"/>
  <c r="B7" i="27" l="1"/>
  <c r="B18" i="27"/>
  <c r="B19" i="27" s="1"/>
  <c r="B20" i="27" s="1"/>
  <c r="B18" i="25"/>
  <c r="B19" i="25" s="1"/>
  <c r="B20" i="25" s="1"/>
  <c r="B7" i="26"/>
  <c r="B18" i="26"/>
  <c r="B19" i="26" s="1"/>
  <c r="B20" i="26" s="1"/>
  <c r="B7" i="25"/>
  <c r="B7" i="23"/>
  <c r="B18" i="23"/>
  <c r="B19" i="23" s="1"/>
  <c r="B20" i="23" s="1"/>
  <c r="J3" i="15" l="1"/>
  <c r="H3" i="15"/>
  <c r="M3" i="15" l="1"/>
  <c r="L3" i="15"/>
  <c r="D18" i="15"/>
  <c r="H2" i="15"/>
  <c r="L2" i="15" s="1"/>
  <c r="J2" i="15" l="1"/>
  <c r="I2" i="15"/>
  <c r="M2" i="15" l="1"/>
  <c r="H5" i="15" l="1"/>
  <c r="J5" i="15"/>
  <c r="I5" i="15"/>
  <c r="M5" i="15" l="1"/>
  <c r="L5" i="15"/>
  <c r="I6" i="15" l="1"/>
  <c r="H6" i="15"/>
  <c r="J6" i="15"/>
  <c r="M6" i="15" l="1"/>
  <c r="L6" i="15"/>
  <c r="J4" i="15" l="1"/>
  <c r="I4" i="15"/>
  <c r="B6" i="15" s="1"/>
  <c r="H4" i="15"/>
  <c r="B8" i="15" l="1"/>
  <c r="L4" i="15"/>
  <c r="M4" i="15"/>
  <c r="B7" i="15" l="1"/>
  <c r="B18" i="15"/>
  <c r="B20" i="15" s="1"/>
</calcChain>
</file>

<file path=xl/comments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<sst xmlns="http://schemas.openxmlformats.org/spreadsheetml/2006/main" count="150" uniqueCount="23">
  <si>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</si>
  <si>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</si>
  <si>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</si>
  <si>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</si>
  <si>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</si>
  <si>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</si>
  <si>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</si>
  <si>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z (m)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</si>
  <si>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</si>
  <si>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</si>
  <si>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</si>
  <si>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</si>
  <si>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</si>
  <si>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</si>
  <si>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</si>
  <si>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</si>
  <si>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</si>
  <si>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</si>
  <si>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</si>
  <si>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</si>
  <si>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</si>
  <si>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</si>
  <si>
    <t>AVEG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</si>
</sst>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6" x14ac:knownFonts="1"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2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6'!$I$2:$I$10</c:f>
              <c:numCache>
                <c:formatCode>0.0000</c:formatCode>
                <c:ptCount val="9"/>
                <c:pt idx="0">
                  <c:v>2.3786057937183005E-3</c:v>
                </c:pt>
                <c:pt idx="1">
                  <c:v>2.4500058008839159E-3</c:v>
                </c:pt>
                <c:pt idx="2">
                  <c:v>2.5302986651301257E-3</c:v>
                </c:pt>
                <c:pt idx="3">
                  <c:v>2.6186965848005667E-3</c:v>
                </c:pt>
                <c:pt idx="4">
                  <c:v>2.7069910203205961E-3</c:v>
                </c:pt>
              </c:numCache>
            </c:numRef>
          </c:xVal>
          <c:yVal>
            <c:numRef>
              <c:f>'Choline 6'!$K$2:$K$10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4128"/>
        <c:axId val="129666048"/>
      </c:scatterChart>
      <c:valAx>
        <c:axId val="1296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048"/>
        <c:crosses val="autoZero"/>
        <c:crossBetween val="midCat"/>
      </c:valAx>
      <c:valAx>
        <c:axId val="12966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4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2'!$L$2:$L$10</c:f>
              <c:numCache>
                <c:formatCode>0.00E+00</c:formatCode>
                <c:ptCount val="9"/>
                <c:pt idx="0">
                  <c:v>5.3486203714526712E-2</c:v>
                </c:pt>
                <c:pt idx="1">
                  <c:v>5.5159149951636587E-2</c:v>
                </c:pt>
                <c:pt idx="2">
                  <c:v>5.6982136420356572E-2</c:v>
                </c:pt>
                <c:pt idx="3">
                  <c:v>5.8868815210855199E-2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 2'!$N$2:$N$9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14.0503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2'!$I$36:$I$43</c:f>
              <c:numCache>
                <c:formatCode>0.0000</c:formatCode>
                <c:ptCount val="8"/>
              </c:numCache>
            </c:numRef>
          </c:xVal>
          <c:yVal>
            <c:numRef>
              <c:f>'Choline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2'!$I$51:$I$58</c:f>
              <c:numCache>
                <c:formatCode>0.0000</c:formatCode>
                <c:ptCount val="8"/>
              </c:numCache>
            </c:numRef>
          </c:xVal>
          <c:yVal>
            <c:numRef>
              <c:f>'Choline 2'!$L$51:$L$58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2'!$K$2:$K$10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2'!$M$2:$M$10</c:f>
              <c:numCache>
                <c:formatCode>0.00E+00</c:formatCode>
                <c:ptCount val="9"/>
                <c:pt idx="0">
                  <c:v>1.2631026841511491E+17</c:v>
                </c:pt>
                <c:pt idx="1">
                  <c:v>1.2618614150718291E+17</c:v>
                </c:pt>
                <c:pt idx="2">
                  <c:v>1.2618614150718291E+17</c:v>
                </c:pt>
                <c:pt idx="3">
                  <c:v>1.2623388262561832E+17</c:v>
                </c:pt>
                <c:pt idx="4">
                  <c:v>1.2619568973086998E+17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2'!$I$36:$I$43</c:f>
              <c:numCache>
                <c:formatCode>0.0000</c:formatCode>
                <c:ptCount val="8"/>
              </c:numCache>
            </c:numRef>
          </c:xVal>
          <c:yVal>
            <c:numRef>
              <c:f>'Choline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2'!$I$51:$I$58</c:f>
              <c:numCache>
                <c:formatCode>0.0000</c:formatCode>
                <c:ptCount val="8"/>
              </c:numCache>
            </c:numRef>
          </c:xVal>
          <c:yVal>
            <c:numRef>
              <c:f>'Choline 2'!$L$51:$L$58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7120"/>
        <c:axId val="163719040"/>
      </c:scatterChart>
      <c:valAx>
        <c:axId val="1637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19040"/>
        <c:crosses val="autoZero"/>
        <c:crossBetween val="midCat"/>
      </c:valAx>
      <c:valAx>
        <c:axId val="16371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17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1'!$I$2:$I$10</c:f>
              <c:numCache>
                <c:formatCode>0.0000</c:formatCode>
                <c:ptCount val="9"/>
                <c:pt idx="0">
                  <c:v>2.3882653393624258E-3</c:v>
                </c:pt>
                <c:pt idx="1">
                  <c:v>2.4587640327721171E-3</c:v>
                </c:pt>
                <c:pt idx="2">
                  <c:v>2.5394873998367184E-3</c:v>
                </c:pt>
                <c:pt idx="3">
                  <c:v>2.6238360113406546E-3</c:v>
                </c:pt>
                <c:pt idx="4">
                  <c:v>2.712659320844519E-3</c:v>
                </c:pt>
              </c:numCache>
            </c:numRef>
          </c:xVal>
          <c:yVal>
            <c:numRef>
              <c:f>'Choline 1'!$K$2:$K$10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8800"/>
        <c:axId val="144995072"/>
      </c:scatterChart>
      <c:valAx>
        <c:axId val="1449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5072"/>
        <c:crosses val="autoZero"/>
        <c:crossBetween val="midCat"/>
      </c:valAx>
      <c:valAx>
        <c:axId val="14499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8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1'!$L$2:$L$10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5.5155639298479761E-2</c:v>
                </c:pt>
                <c:pt idx="2">
                  <c:v>5.6975063295134222E-2</c:v>
                </c:pt>
                <c:pt idx="3">
                  <c:v>5.8867479646403556E-2</c:v>
                </c:pt>
                <c:pt idx="4">
                  <c:v>6.0889452599032085E-2</c:v>
                </c:pt>
              </c:numCache>
            </c:numRef>
          </c:xVal>
          <c:yVal>
            <c:numRef>
              <c:f>'Choline 1'!$N$2:$N$9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14.213699999999999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1'!$I$36:$I$43</c:f>
              <c:numCache>
                <c:formatCode>0.0000</c:formatCode>
                <c:ptCount val="8"/>
              </c:numCache>
            </c:numRef>
          </c:xVal>
          <c:yVal>
            <c:numRef>
              <c:f>'Choline 1'!$L$36:$L$43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1'!$I$51:$I$58</c:f>
              <c:numCache>
                <c:formatCode>0.0000</c:formatCode>
                <c:ptCount val="8"/>
              </c:numCache>
            </c:numRef>
          </c:xVal>
          <c:yVal>
            <c:numRef>
              <c:f>'Choline 1'!$L$51:$L$58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1'!$K$2:$K$10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1'!$M$2:$M$10</c:f>
              <c:numCache>
                <c:formatCode>0.00E+00</c:formatCode>
                <c:ptCount val="9"/>
                <c:pt idx="0">
                  <c:v>1.264725882177952E+17</c:v>
                </c:pt>
                <c:pt idx="1">
                  <c:v>1.2627525826159562E+17</c:v>
                </c:pt>
                <c:pt idx="2">
                  <c:v>1.2625616181422144E+17</c:v>
                </c:pt>
                <c:pt idx="3">
                  <c:v>1.2625616181422147E+17</c:v>
                </c:pt>
                <c:pt idx="4">
                  <c:v>1.2619568973086998E+17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1'!$I$36:$I$43</c:f>
              <c:numCache>
                <c:formatCode>0.0000</c:formatCode>
                <c:ptCount val="8"/>
              </c:numCache>
            </c:numRef>
          </c:xVal>
          <c:yVal>
            <c:numRef>
              <c:f>'Choline 1'!$L$36:$L$43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1'!$I$51:$I$58</c:f>
              <c:numCache>
                <c:formatCode>0.0000</c:formatCode>
                <c:ptCount val="8"/>
              </c:numCache>
            </c:numRef>
          </c:xVal>
          <c:yVal>
            <c:numRef>
              <c:f>'Choline 1'!$L$51:$L$58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0448"/>
        <c:axId val="164130816"/>
      </c:scatterChart>
      <c:valAx>
        <c:axId val="1641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30816"/>
        <c:crosses val="autoZero"/>
        <c:crossBetween val="midCat"/>
      </c:valAx>
      <c:valAx>
        <c:axId val="16413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2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6'!$L$2:$L$10</c:f>
              <c:numCache>
                <c:formatCode>0.00E+00</c:formatCode>
                <c:ptCount val="9"/>
                <c:pt idx="0">
                  <c:v>5.3488280267049562E-2</c:v>
                </c:pt>
                <c:pt idx="1">
                  <c:v>5.5157977405309248E-2</c:v>
                </c:pt>
                <c:pt idx="2">
                  <c:v>5.6980056980056981E-2</c:v>
                </c:pt>
                <c:pt idx="3">
                  <c:v>5.8867923529905906E-2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 6'!$N$2:$N$9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14.213699999999999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6'!$I$36:$I$43</c:f>
              <c:numCache>
                <c:formatCode>0.0000</c:formatCode>
                <c:ptCount val="8"/>
              </c:numCache>
            </c:numRef>
          </c:xVal>
          <c:yVal>
            <c:numRef>
              <c:f>'Choline 6'!$L$36:$L$43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6'!$I$51:$I$58</c:f>
              <c:numCache>
                <c:formatCode>0.0000</c:formatCode>
                <c:ptCount val="8"/>
              </c:numCache>
            </c:numRef>
          </c:xVal>
          <c:yVal>
            <c:numRef>
              <c:f>'Choline 6'!$L$51:$L$58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6'!$K$2:$K$10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6'!$M$2:$M$10</c:f>
              <c:numCache>
                <c:formatCode>0.00E+00</c:formatCode>
                <c:ptCount val="9"/>
                <c:pt idx="0">
                  <c:v>1.2648765817887186E+17</c:v>
                </c:pt>
                <c:pt idx="1">
                  <c:v>1.2634064639767451E+17</c:v>
                </c:pt>
                <c:pt idx="2">
                  <c:v>1.2630868731480555E+17</c:v>
                </c:pt>
                <c:pt idx="3">
                  <c:v>1.2652920498660154E+17</c:v>
                </c:pt>
                <c:pt idx="4">
                  <c:v>1.2645889500428976E+17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6'!$I$36:$I$43</c:f>
              <c:numCache>
                <c:formatCode>0.0000</c:formatCode>
                <c:ptCount val="8"/>
              </c:numCache>
            </c:numRef>
          </c:xVal>
          <c:yVal>
            <c:numRef>
              <c:f>'Choline 6'!$L$36:$L$43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6'!$I$51:$I$58</c:f>
              <c:numCache>
                <c:formatCode>0.0000</c:formatCode>
                <c:ptCount val="8"/>
              </c:numCache>
            </c:numRef>
          </c:xVal>
          <c:yVal>
            <c:numRef>
              <c:f>'Choline 6'!$L$51:$L$58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7088"/>
        <c:axId val="129739008"/>
      </c:scatterChart>
      <c:valAx>
        <c:axId val="1297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39008"/>
        <c:crosses val="autoZero"/>
        <c:crossBetween val="midCat"/>
      </c:valAx>
      <c:valAx>
        <c:axId val="1297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3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5'!$I$2:$I$10</c:f>
              <c:numCache>
                <c:formatCode>0.0000</c:formatCode>
                <c:ptCount val="9"/>
                <c:pt idx="0">
                  <c:v>2.383096905736206E-3</c:v>
                </c:pt>
                <c:pt idx="1">
                  <c:v>2.4590541881886071E-3</c:v>
                </c:pt>
                <c:pt idx="2">
                  <c:v>2.5386300322372017E-3</c:v>
                </c:pt>
                <c:pt idx="3">
                  <c:v>2.6233927899360987E-3</c:v>
                </c:pt>
                <c:pt idx="4">
                  <c:v>2.7114377947228007E-3</c:v>
                </c:pt>
              </c:numCache>
            </c:numRef>
          </c:xVal>
          <c:yVal>
            <c:numRef>
              <c:f>'Choline 5'!$K$2:$K$10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4032"/>
        <c:axId val="131725952"/>
      </c:scatterChart>
      <c:valAx>
        <c:axId val="1317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25952"/>
        <c:crosses val="autoZero"/>
        <c:crossBetween val="midCat"/>
      </c:valAx>
      <c:valAx>
        <c:axId val="13172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24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5'!$L$2:$L$10</c:f>
              <c:numCache>
                <c:formatCode>0.00E+00</c:formatCode>
                <c:ptCount val="9"/>
                <c:pt idx="0">
                  <c:v>5.3487913804887988E-2</c:v>
                </c:pt>
                <c:pt idx="1">
                  <c:v>5.5157977405309248E-2</c:v>
                </c:pt>
                <c:pt idx="2">
                  <c:v>5.6978809388724919E-2</c:v>
                </c:pt>
                <c:pt idx="3">
                  <c:v>5.8867923529905906E-2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 5'!$N$2:$N$9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14.0503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5'!$I$36:$I$43</c:f>
              <c:numCache>
                <c:formatCode>0.0000</c:formatCode>
                <c:ptCount val="8"/>
              </c:numCache>
            </c:numRef>
          </c:xVal>
          <c:yVal>
            <c:numRef>
              <c:f>'Choline 5'!$L$36:$L$43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5'!$I$51:$I$58</c:f>
              <c:numCache>
                <c:formatCode>0.0000</c:formatCode>
                <c:ptCount val="8"/>
              </c:numCache>
            </c:numRef>
          </c:xVal>
          <c:yVal>
            <c:numRef>
              <c:f>'Choline 5'!$L$51:$L$58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5'!$K$2:$K$10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5'!$M$2:$M$10</c:f>
              <c:numCache>
                <c:formatCode>0.00E+00</c:formatCode>
                <c:ptCount val="9"/>
                <c:pt idx="0">
                  <c:v>1.2620523795455709E+17</c:v>
                </c:pt>
                <c:pt idx="1">
                  <c:v>1.2628480648528272E+17</c:v>
                </c:pt>
                <c:pt idx="2">
                  <c:v>1.262052379545571E+17</c:v>
                </c:pt>
                <c:pt idx="3">
                  <c:v>1.2623388262561832E+17</c:v>
                </c:pt>
                <c:pt idx="4">
                  <c:v>1.2614476587120557E+17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5'!$I$36:$I$43</c:f>
              <c:numCache>
                <c:formatCode>0.0000</c:formatCode>
                <c:ptCount val="8"/>
              </c:numCache>
            </c:numRef>
          </c:xVal>
          <c:yVal>
            <c:numRef>
              <c:f>'Choline 5'!$L$36:$L$43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5'!$I$51:$I$58</c:f>
              <c:numCache>
                <c:formatCode>0.0000</c:formatCode>
                <c:ptCount val="8"/>
              </c:numCache>
            </c:numRef>
          </c:xVal>
          <c:yVal>
            <c:numRef>
              <c:f>'Choline 5'!$L$51:$L$58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4704"/>
        <c:axId val="131786624"/>
      </c:scatterChart>
      <c:valAx>
        <c:axId val="1317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86624"/>
        <c:crosses val="autoZero"/>
        <c:crossBetween val="midCat"/>
      </c:valAx>
      <c:valAx>
        <c:axId val="13178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8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4'!$I$2:$I$10</c:f>
              <c:numCache>
                <c:formatCode>0.0000</c:formatCode>
                <c:ptCount val="9"/>
                <c:pt idx="0">
                  <c:v>2.3858122273162129E-3</c:v>
                </c:pt>
                <c:pt idx="1">
                  <c:v>2.4583573086537037E-3</c:v>
                </c:pt>
                <c:pt idx="2">
                  <c:v>2.5390141590420695E-3</c:v>
                </c:pt>
                <c:pt idx="3">
                  <c:v>2.6239548977944798E-3</c:v>
                </c:pt>
                <c:pt idx="4">
                  <c:v>2.7114377947228007E-3</c:v>
                </c:pt>
              </c:numCache>
            </c:numRef>
          </c:xVal>
          <c:yVal>
            <c:numRef>
              <c:f>'Choline 4'!$K$2:$K$10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3600"/>
        <c:axId val="132399872"/>
      </c:scatterChart>
      <c:valAx>
        <c:axId val="1323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99872"/>
        <c:crosses val="autoZero"/>
        <c:crossBetween val="midCat"/>
      </c:valAx>
      <c:valAx>
        <c:axId val="13239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93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4'!$L$2:$L$10</c:f>
              <c:numCache>
                <c:formatCode>0.00E+00</c:formatCode>
                <c:ptCount val="9"/>
                <c:pt idx="0">
                  <c:v>5.3489505058604662E-2</c:v>
                </c:pt>
                <c:pt idx="1">
                  <c:v>5.5154856555542024E-2</c:v>
                </c:pt>
                <c:pt idx="2">
                  <c:v>5.6978809388724919E-2</c:v>
                </c:pt>
                <c:pt idx="3">
                  <c:v>5.8870146941871163E-2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 4'!$N$2:$N$9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14.0503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4'!$I$36:$I$43</c:f>
              <c:numCache>
                <c:formatCode>0.0000</c:formatCode>
                <c:ptCount val="8"/>
              </c:numCache>
            </c:numRef>
          </c:xVal>
          <c:yVal>
            <c:numRef>
              <c:f>'Choline 4'!$L$36:$L$43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4'!$I$51:$I$58</c:f>
              <c:numCache>
                <c:formatCode>0.0000</c:formatCode>
                <c:ptCount val="8"/>
              </c:numCache>
            </c:numRef>
          </c:xVal>
          <c:yVal>
            <c:numRef>
              <c:f>'Choline 4'!$L$51:$L$58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4'!$K$2:$K$10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4'!$M$2:$M$10</c:f>
              <c:numCache>
                <c:formatCode>0.00E+00</c:formatCode>
                <c:ptCount val="9"/>
                <c:pt idx="0">
                  <c:v>1.2634527856863421E+17</c:v>
                </c:pt>
                <c:pt idx="1">
                  <c:v>1.2625616181422149E+17</c:v>
                </c:pt>
                <c:pt idx="2">
                  <c:v>1.2622433440193123E+17</c:v>
                </c:pt>
                <c:pt idx="3">
                  <c:v>1.2625616181422147E+17</c:v>
                </c:pt>
                <c:pt idx="4">
                  <c:v>1.2614476587120557E+17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4'!$I$36:$I$43</c:f>
              <c:numCache>
                <c:formatCode>0.0000</c:formatCode>
                <c:ptCount val="8"/>
              </c:numCache>
            </c:numRef>
          </c:xVal>
          <c:yVal>
            <c:numRef>
              <c:f>'Choline 4'!$L$36:$L$43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4'!$I$51:$I$58</c:f>
              <c:numCache>
                <c:formatCode>0.0000</c:formatCode>
                <c:ptCount val="8"/>
              </c:numCache>
            </c:numRef>
          </c:xVal>
          <c:yVal>
            <c:numRef>
              <c:f>'Choline 4'!$L$51:$L$58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4800"/>
        <c:axId val="132215168"/>
      </c:scatterChart>
      <c:valAx>
        <c:axId val="1322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15168"/>
        <c:crosses val="autoZero"/>
        <c:crossBetween val="midCat"/>
      </c:valAx>
      <c:valAx>
        <c:axId val="1322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04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3'!$I$2:$I$10</c:f>
              <c:numCache>
                <c:formatCode>0.0000</c:formatCode>
                <c:ptCount val="9"/>
                <c:pt idx="0">
                  <c:v>2.3833976243909818E-3</c:v>
                </c:pt>
                <c:pt idx="1">
                  <c:v>2.4580973178961532E-3</c:v>
                </c:pt>
                <c:pt idx="2">
                  <c:v>2.5368374404811521E-3</c:v>
                </c:pt>
                <c:pt idx="3">
                  <c:v>2.6239548977944798E-3</c:v>
                </c:pt>
                <c:pt idx="4">
                  <c:v>2.7135439792943636E-3</c:v>
                </c:pt>
              </c:numCache>
            </c:numRef>
          </c:xVal>
          <c:yVal>
            <c:numRef>
              <c:f>'Choline 3'!$K$2:$K$10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8176"/>
        <c:axId val="132500096"/>
      </c:scatterChart>
      <c:valAx>
        <c:axId val="1324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00096"/>
        <c:crosses val="autoZero"/>
        <c:crossBetween val="midCat"/>
      </c:valAx>
      <c:valAx>
        <c:axId val="13250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98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 3'!$L$2:$L$10</c:f>
              <c:numCache>
                <c:formatCode>0.00E+00</c:formatCode>
                <c:ptCount val="9"/>
                <c:pt idx="0">
                  <c:v>5.3486570153255857E-2</c:v>
                </c:pt>
                <c:pt idx="1">
                  <c:v>5.5158756818304087E-2</c:v>
                </c:pt>
                <c:pt idx="2">
                  <c:v>5.6978809388724919E-2</c:v>
                </c:pt>
                <c:pt idx="3">
                  <c:v>5.8870146941871163E-2</c:v>
                </c:pt>
                <c:pt idx="4">
                  <c:v>6.0890881487872098E-2</c:v>
                </c:pt>
              </c:numCache>
            </c:numRef>
          </c:xVal>
          <c:yVal>
            <c:numRef>
              <c:f>'Choline 3'!$N$2:$N$9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14.0503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3'!$I$36:$I$43</c:f>
              <c:numCache>
                <c:formatCode>0.0000</c:formatCode>
                <c:ptCount val="8"/>
              </c:numCache>
            </c:numRef>
          </c:xVal>
          <c:yVal>
            <c:numRef>
              <c:f>'Choline 3'!$L$36:$L$43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3'!$I$51:$I$58</c:f>
              <c:numCache>
                <c:formatCode>0.0000</c:formatCode>
                <c:ptCount val="8"/>
              </c:numCache>
            </c:numRef>
          </c:xVal>
          <c:yVal>
            <c:numRef>
              <c:f>'Choline 3'!$L$51:$L$58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 3'!$K$2:$K$10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 3'!$M$2:$M$10</c:f>
              <c:numCache>
                <c:formatCode>0.00E+00</c:formatCode>
                <c:ptCount val="9"/>
                <c:pt idx="0">
                  <c:v>1.262243344019312E+17</c:v>
                </c:pt>
                <c:pt idx="1">
                  <c:v>1.2623388262561832E+17</c:v>
                </c:pt>
                <c:pt idx="2">
                  <c:v>1.2611612120014434E+17</c:v>
                </c:pt>
                <c:pt idx="3">
                  <c:v>1.2625616181422147E+17</c:v>
                </c:pt>
                <c:pt idx="4">
                  <c:v>1.2623388262561835E+17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 3'!$I$36:$I$43</c:f>
              <c:numCache>
                <c:formatCode>0.0000</c:formatCode>
                <c:ptCount val="8"/>
              </c:numCache>
            </c:numRef>
          </c:xVal>
          <c:yVal>
            <c:numRef>
              <c:f>'Choline 3'!$L$36:$L$43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 3'!$I$51:$I$58</c:f>
              <c:numCache>
                <c:formatCode>0.0000</c:formatCode>
                <c:ptCount val="8"/>
              </c:numCache>
            </c:numRef>
          </c:xVal>
          <c:yVal>
            <c:numRef>
              <c:f>'Choline 3'!$L$51:$L$58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4864"/>
        <c:axId val="132571136"/>
      </c:scatterChart>
      <c:valAx>
        <c:axId val="1325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71136"/>
        <c:crosses val="autoZero"/>
        <c:crossBetween val="midCat"/>
      </c:valAx>
      <c:valAx>
        <c:axId val="1325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64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 2'!$I$2:$I$10</c:f>
              <c:numCache>
                <c:formatCode>0.0000</c:formatCode>
                <c:ptCount val="9"/>
                <c:pt idx="0">
                  <c:v>2.3850039108030412E-3</c:v>
                </c:pt>
                <c:pt idx="1">
                  <c:v>2.4571851889129614E-3</c:v>
                </c:pt>
                <c:pt idx="2">
                  <c:v>2.5383941153459297E-3</c:v>
                </c:pt>
                <c:pt idx="3">
                  <c:v>2.6234325268459989E-3</c:v>
                </c:pt>
                <c:pt idx="4">
                  <c:v>2.712532385344882E-3</c:v>
                </c:pt>
              </c:numCache>
            </c:numRef>
          </c:xVal>
          <c:yVal>
            <c:numRef>
              <c:f>'Choline 2'!$K$2:$K$10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1.40503E-2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9728"/>
        <c:axId val="132651648"/>
      </c:scatterChart>
      <c:valAx>
        <c:axId val="1326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1648"/>
        <c:crosses val="autoZero"/>
        <c:crossBetween val="midCat"/>
      </c:valAx>
      <c:valAx>
        <c:axId val="13265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49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44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44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G8" sqref="G8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302.14999999999998</v>
      </c>
      <c r="E2" s="3">
        <v>3.9578000000000002</v>
      </c>
      <c r="F2" s="3">
        <v>18.694871794871794</v>
      </c>
      <c r="G2" s="7">
        <v>1663.9159</v>
      </c>
      <c r="H2" s="28">
        <f>G2/$B$4/100</f>
        <v>18.69568426966292</v>
      </c>
      <c r="I2" s="10">
        <f t="shared" ref="I2:I6" si="0">E2/G2</f>
        <v>2.3786057937183005E-3</v>
      </c>
      <c r="J2" s="7">
        <f t="shared" ref="J2:J6" si="1">((G2*1.380658E-23*$D$2)/($B$4*E2*(101325/760)))/1E-21</f>
        <v>14.780639106484614</v>
      </c>
      <c r="K2" s="18">
        <f>N2/1000</f>
        <v>1.33968E-2</v>
      </c>
      <c r="L2" s="29">
        <f>1/(H2)</f>
        <v>5.3488280267049562E-2</v>
      </c>
      <c r="M2" s="6">
        <f>H2/J2/(10^-17)</f>
        <v>1.2648765817887186E+17</v>
      </c>
      <c r="N2" s="6">
        <v>13.396800000000001</v>
      </c>
      <c r="O2" s="22"/>
    </row>
    <row r="3" spans="1:17" x14ac:dyDescent="0.2">
      <c r="C3" s="7"/>
      <c r="D3" s="7">
        <v>302.14999999999998</v>
      </c>
      <c r="E3" s="3">
        <v>3.9531999999999998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2.4500058008839159E-3</v>
      </c>
      <c r="J3" s="7">
        <f t="shared" si="1"/>
        <v>14.34989002918258</v>
      </c>
      <c r="K3" s="18">
        <f t="shared" ref="K3:K6" si="3">N3/1000</f>
        <v>1.3723599999999999E-2</v>
      </c>
      <c r="L3" s="29">
        <f t="shared" ref="L3:L6" si="4">1/(H3)</f>
        <v>5.5157977405309248E-2</v>
      </c>
      <c r="M3" s="6">
        <f t="shared" ref="M3:M6" si="5">H3/J3/(10^-17)</f>
        <v>1.2634064639767451E+17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3.9521999999999999</v>
      </c>
      <c r="F4" s="3">
        <v>18.053846153846155</v>
      </c>
      <c r="G4" s="7">
        <v>1561.95</v>
      </c>
      <c r="H4" s="28">
        <f t="shared" si="2"/>
        <v>17.55</v>
      </c>
      <c r="I4" s="10">
        <f t="shared" si="0"/>
        <v>2.5302986651301257E-3</v>
      </c>
      <c r="J4" s="7">
        <f t="shared" si="1"/>
        <v>13.894531225915795</v>
      </c>
      <c r="K4" s="18">
        <f t="shared" si="3"/>
        <v>1.4213699999999999E-2</v>
      </c>
      <c r="L4" s="29">
        <f t="shared" si="4"/>
        <v>5.6980056980056981E-2</v>
      </c>
      <c r="M4" s="6">
        <f t="shared" si="5"/>
        <v>1.2630868731480555E+17</v>
      </c>
      <c r="N4" s="8">
        <v>14.213699999999999</v>
      </c>
      <c r="O4" s="22"/>
    </row>
    <row r="5" spans="1:17" x14ac:dyDescent="0.2">
      <c r="C5" s="7"/>
      <c r="D5" s="7">
        <v>302.14999999999998</v>
      </c>
      <c r="E5" s="3">
        <v>3.9590999999999998</v>
      </c>
      <c r="F5" s="3">
        <v>17.55153846153846</v>
      </c>
      <c r="G5" s="7">
        <v>1511.8589999999999</v>
      </c>
      <c r="H5" s="28">
        <f t="shared" si="2"/>
        <v>16.987179775280897</v>
      </c>
      <c r="I5" s="10">
        <f t="shared" si="0"/>
        <v>2.6186965848005667E-3</v>
      </c>
      <c r="J5" s="7">
        <f t="shared" si="1"/>
        <v>13.425501074696317</v>
      </c>
      <c r="K5" s="18">
        <f t="shared" si="3"/>
        <v>1.45405E-2</v>
      </c>
      <c r="L5" s="29">
        <f t="shared" si="4"/>
        <v>5.8867923529905906E-2</v>
      </c>
      <c r="M5" s="6">
        <f t="shared" si="5"/>
        <v>1.2652920498660154E+17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4.9445564530375412</v>
      </c>
      <c r="C6" s="7"/>
      <c r="D6" s="7">
        <v>302.14999999999998</v>
      </c>
      <c r="E6" s="3">
        <v>3.9569000000000001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2.7069910203205961E-3</v>
      </c>
      <c r="J6" s="7">
        <f t="shared" si="1"/>
        <v>12.987598979689196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1.2645889500428976E+17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1.2598594318223211E+17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0.99574341196130112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1.9055383235795227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404.96170472969794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1.2642501837644864E+17</v>
      </c>
      <c r="C18" s="7" t="s">
        <v>22</v>
      </c>
      <c r="D18" s="7">
        <f>AVERAGE(D2:D12)</f>
        <v>302.14999999999998</v>
      </c>
      <c r="E18" s="3">
        <f>AVERAGE(E2:E6)</f>
        <v>3.9558399999999998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1.1895546796299569E-14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118.95546796299568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J9" sqref="J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303.39999999999998</v>
      </c>
      <c r="E2" s="3">
        <v>3.9653</v>
      </c>
      <c r="F2" s="3">
        <v>18.694871794871794</v>
      </c>
      <c r="G2" s="7">
        <v>1663.9273000000001</v>
      </c>
      <c r="H2" s="28">
        <f>G2/$B$4/100</f>
        <v>18.695812359550562</v>
      </c>
      <c r="I2" s="10">
        <f t="shared" ref="I2:I6" si="0">E2/G2</f>
        <v>2.383096905736206E-3</v>
      </c>
      <c r="J2" s="7">
        <f t="shared" ref="J2:J6" si="1">((G2*1.380658E-23*$D$2)/($B$4*E2*(101325/760)))/1E-21</f>
        <v>14.813816496493111</v>
      </c>
      <c r="K2" s="18">
        <f>N2/1000</f>
        <v>1.33968E-2</v>
      </c>
      <c r="L2" s="29">
        <f>1/(H2)</f>
        <v>5.3487913804887988E-2</v>
      </c>
      <c r="M2" s="6">
        <f>H2/J2/(10^-17)</f>
        <v>1.2620523795455709E+17</v>
      </c>
      <c r="N2" s="6">
        <v>13.396800000000001</v>
      </c>
      <c r="O2" s="22"/>
    </row>
    <row r="3" spans="1:17" x14ac:dyDescent="0.2">
      <c r="C3" s="7"/>
      <c r="D3" s="7">
        <v>303.39999999999998</v>
      </c>
      <c r="E3" s="3">
        <v>3.9678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2.4590541881886071E-3</v>
      </c>
      <c r="J3" s="7">
        <f t="shared" si="1"/>
        <v>14.356235183634354</v>
      </c>
      <c r="K3" s="18">
        <f t="shared" ref="K3:K6" si="3">N3/1000</f>
        <v>1.3723599999999999E-2</v>
      </c>
      <c r="L3" s="29">
        <f t="shared" ref="L3:L6" si="4">1/(H3)</f>
        <v>5.5157977405309248E-2</v>
      </c>
      <c r="M3" s="6">
        <f t="shared" ref="M3:M6" si="5">H3/J3/(10^-17)</f>
        <v>1.2628480648528272E+17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303.39999999999998</v>
      </c>
      <c r="E4" s="3">
        <v>3.9653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2.5386300322372017E-3</v>
      </c>
      <c r="J4" s="7">
        <f t="shared" si="1"/>
        <v>13.906224934960555</v>
      </c>
      <c r="K4" s="18">
        <f t="shared" si="3"/>
        <v>1.40503E-2</v>
      </c>
      <c r="L4" s="29">
        <f t="shared" si="4"/>
        <v>5.6978809388724919E-2</v>
      </c>
      <c r="M4" s="6">
        <f t="shared" si="5"/>
        <v>1.262052379545571E+17</v>
      </c>
      <c r="N4" s="8">
        <v>14.0503</v>
      </c>
      <c r="O4" s="22"/>
    </row>
    <row r="5" spans="1:17" x14ac:dyDescent="0.2">
      <c r="C5" s="7"/>
      <c r="D5" s="7">
        <v>303.39999999999998</v>
      </c>
      <c r="E5" s="3">
        <v>3.9662000000000002</v>
      </c>
      <c r="F5" s="3">
        <v>17.55153846153846</v>
      </c>
      <c r="G5" s="7">
        <v>1511.8589999999999</v>
      </c>
      <c r="H5" s="28">
        <f t="shared" si="2"/>
        <v>16.987179775280897</v>
      </c>
      <c r="I5" s="10">
        <f t="shared" si="0"/>
        <v>2.6233927899360987E-3</v>
      </c>
      <c r="J5" s="7">
        <f t="shared" si="1"/>
        <v>13.45690984223396</v>
      </c>
      <c r="K5" s="18">
        <f t="shared" si="3"/>
        <v>1.45405E-2</v>
      </c>
      <c r="L5" s="29">
        <f t="shared" si="4"/>
        <v>5.8867923529905906E-2</v>
      </c>
      <c r="M5" s="6">
        <f t="shared" si="5"/>
        <v>1.2623388262561832E+17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4.9858282048217131</v>
      </c>
      <c r="C6" s="7"/>
      <c r="D6" s="7">
        <v>303.39999999999998</v>
      </c>
      <c r="E6" s="3">
        <v>3.9634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2.7114377947228007E-3</v>
      </c>
      <c r="J6" s="7">
        <f t="shared" si="1"/>
        <v>13.019941052546189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1.2614476587120557E+17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1.2685146806674813E+17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0.99418008483506581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1.8819788538752156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400.62107993097464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1.2621478617824414E+17</v>
      </c>
      <c r="C18" s="7" t="s">
        <v>22</v>
      </c>
      <c r="D18" s="7">
        <f>AVERAGE(D2:D12)</f>
        <v>303.39999999999998</v>
      </c>
      <c r="E18" s="3">
        <f>AVERAGE(E2:E6)</f>
        <v>3.9655999999999998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1.2019623638322319E-14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120.19623638322319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N2" sqref="N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303.39999999999998</v>
      </c>
      <c r="E2" s="3">
        <v>3.9697</v>
      </c>
      <c r="F2" s="3">
        <v>18.694871794871794</v>
      </c>
      <c r="G2" s="7">
        <v>1663.8778</v>
      </c>
      <c r="H2" s="28">
        <f>G2/$B$4/100</f>
        <v>18.695256179775281</v>
      </c>
      <c r="I2" s="10">
        <f t="shared" ref="I2:I6" si="0">E2/G2</f>
        <v>2.3858122273162129E-3</v>
      </c>
      <c r="J2" s="7">
        <f t="shared" ref="J2:J6" si="1">((G2*1.380658E-23*$D$2)/($B$4*E2*(101325/760)))/1E-21</f>
        <v>14.796956713835179</v>
      </c>
      <c r="K2" s="18">
        <f>N2/1000</f>
        <v>1.33968E-2</v>
      </c>
      <c r="L2" s="29">
        <f>1/(H2)</f>
        <v>5.3489505058604662E-2</v>
      </c>
      <c r="M2" s="6">
        <f>H2/J2/(10^-17)</f>
        <v>1.2634527856863421E+17</v>
      </c>
      <c r="N2" s="6">
        <v>13.396800000000001</v>
      </c>
      <c r="O2" s="22"/>
    </row>
    <row r="3" spans="1:17" x14ac:dyDescent="0.2">
      <c r="C3" s="7"/>
      <c r="D3" s="7">
        <v>303.39999999999998</v>
      </c>
      <c r="E3" s="3">
        <v>3.9668999999999999</v>
      </c>
      <c r="F3" s="3">
        <v>18.13051282051282</v>
      </c>
      <c r="G3" s="7">
        <v>1613.6385</v>
      </c>
      <c r="H3" s="28">
        <f t="shared" ref="H3:H6" si="2">G3/$B$4/100</f>
        <v>18.130769662921349</v>
      </c>
      <c r="I3" s="10">
        <f>E3/G3</f>
        <v>2.4583573086537037E-3</v>
      </c>
      <c r="J3" s="7">
        <f t="shared" si="1"/>
        <v>14.360304798113306</v>
      </c>
      <c r="K3" s="18">
        <f t="shared" ref="K3:K6" si="3">N3/1000</f>
        <v>1.3723599999999999E-2</v>
      </c>
      <c r="L3" s="29">
        <f t="shared" ref="L3:L6" si="4">1/(H3)</f>
        <v>5.5154856555542024E-2</v>
      </c>
      <c r="M3" s="6">
        <f t="shared" ref="M3:M6" si="5">H3/J3/(10^-17)</f>
        <v>1.2625616181422149E+17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303.39999999999998</v>
      </c>
      <c r="E4" s="3">
        <v>3.9659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2.5390141590420695E-3</v>
      </c>
      <c r="J4" s="7">
        <f t="shared" si="1"/>
        <v>13.904121065735168</v>
      </c>
      <c r="K4" s="18">
        <f t="shared" si="3"/>
        <v>1.40503E-2</v>
      </c>
      <c r="L4" s="29">
        <f t="shared" si="4"/>
        <v>5.6978809388724919E-2</v>
      </c>
      <c r="M4" s="6">
        <f t="shared" si="5"/>
        <v>1.2622433440193123E+17</v>
      </c>
      <c r="N4" s="8">
        <v>14.0503</v>
      </c>
      <c r="O4" s="22"/>
    </row>
    <row r="5" spans="1:17" x14ac:dyDescent="0.2">
      <c r="C5" s="7"/>
      <c r="D5" s="7">
        <v>303.39999999999998</v>
      </c>
      <c r="E5" s="3">
        <v>3.9668999999999999</v>
      </c>
      <c r="F5" s="3">
        <v>17.55153846153846</v>
      </c>
      <c r="G5" s="7">
        <v>1511.8018999999999</v>
      </c>
      <c r="H5" s="28">
        <f t="shared" si="2"/>
        <v>16.986538202247189</v>
      </c>
      <c r="I5" s="10">
        <f t="shared" si="0"/>
        <v>2.6239548977944798E-3</v>
      </c>
      <c r="J5" s="7">
        <f t="shared" si="1"/>
        <v>13.454027081261888</v>
      </c>
      <c r="K5" s="18">
        <f t="shared" si="3"/>
        <v>1.45405E-2</v>
      </c>
      <c r="L5" s="29">
        <f t="shared" si="4"/>
        <v>5.8870146941871163E-2</v>
      </c>
      <c r="M5" s="6">
        <f t="shared" si="5"/>
        <v>1.2625616181422147E+17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5.0115918098551342</v>
      </c>
      <c r="C6" s="7"/>
      <c r="D6" s="7">
        <v>303.39999999999998</v>
      </c>
      <c r="E6" s="3">
        <v>3.9634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2.7114377947228007E-3</v>
      </c>
      <c r="J6" s="7">
        <f t="shared" si="1"/>
        <v>13.019941052546189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1.2614476587120557E+17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1.2760510528358435E+17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0.99467723667410424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1.8723039717794423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398.46510478413279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1.2624534049404278E+17</v>
      </c>
      <c r="C18" s="7" t="s">
        <v>22</v>
      </c>
      <c r="D18" s="7">
        <f>AVERAGE(D2:D12)</f>
        <v>303.39999999999998</v>
      </c>
      <c r="E18" s="3">
        <f>AVERAGE(E2:E6)</f>
        <v>3.9665599999999999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1.2081733447033461E-14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120.81733447033461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56" sqref="D5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303.39999999999998</v>
      </c>
      <c r="E2" s="3">
        <v>3.9659</v>
      </c>
      <c r="F2" s="3">
        <v>18.694871794871794</v>
      </c>
      <c r="G2" s="7">
        <v>1663.9691</v>
      </c>
      <c r="H2" s="28">
        <f>G2/$B$4/100</f>
        <v>18.696282022471909</v>
      </c>
      <c r="I2" s="10">
        <f t="shared" ref="I2:I6" si="0">E2/G2</f>
        <v>2.3833976243909818E-3</v>
      </c>
      <c r="J2" s="7">
        <f t="shared" ref="J2:J6" si="1">((G2*1.380658E-23*$D$2)/($B$4*E2*(101325/760)))/1E-21</f>
        <v>14.811947403848507</v>
      </c>
      <c r="K2" s="18">
        <f>N2/1000</f>
        <v>1.33968E-2</v>
      </c>
      <c r="L2" s="29">
        <f>1/(H2)</f>
        <v>5.3486570153255857E-2</v>
      </c>
      <c r="M2" s="6">
        <f>H2/J2/(10^-17)</f>
        <v>1.262243344019312E+17</v>
      </c>
      <c r="N2" s="6">
        <v>13.396800000000001</v>
      </c>
      <c r="O2" s="22"/>
    </row>
    <row r="3" spans="1:17" x14ac:dyDescent="0.2">
      <c r="C3" s="7"/>
      <c r="D3" s="7">
        <v>303.39999999999998</v>
      </c>
      <c r="E3" s="3">
        <v>3.9662000000000002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>E3/G3</f>
        <v>2.4580973178961532E-3</v>
      </c>
      <c r="J3" s="7">
        <f t="shared" si="1"/>
        <v>14.361823674724063</v>
      </c>
      <c r="K3" s="18">
        <f t="shared" ref="K3:K6" si="3">N3/1000</f>
        <v>1.3723599999999999E-2</v>
      </c>
      <c r="L3" s="29">
        <f t="shared" ref="L3:L6" si="4">1/(H3)</f>
        <v>5.5158756818304087E-2</v>
      </c>
      <c r="M3" s="6">
        <f t="shared" ref="M3:M6" si="5">H3/J3/(10^-17)</f>
        <v>1.2623388262561832E+17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303.39999999999998</v>
      </c>
      <c r="E4" s="3">
        <v>3.9624999999999999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2.5368374404811521E-3</v>
      </c>
      <c r="J4" s="7">
        <f t="shared" si="1"/>
        <v>13.916051415671699</v>
      </c>
      <c r="K4" s="18">
        <f t="shared" si="3"/>
        <v>1.40503E-2</v>
      </c>
      <c r="L4" s="29">
        <f t="shared" si="4"/>
        <v>5.6978809388724919E-2</v>
      </c>
      <c r="M4" s="6">
        <f t="shared" si="5"/>
        <v>1.2611612120014434E+17</v>
      </c>
      <c r="N4" s="8">
        <v>14.0503</v>
      </c>
      <c r="O4" s="22"/>
    </row>
    <row r="5" spans="1:17" x14ac:dyDescent="0.2">
      <c r="C5" s="7"/>
      <c r="D5" s="7">
        <v>303.39999999999998</v>
      </c>
      <c r="E5" s="3">
        <v>3.9668999999999999</v>
      </c>
      <c r="F5" s="3">
        <v>17.55153846153846</v>
      </c>
      <c r="G5" s="7">
        <v>1511.8018999999999</v>
      </c>
      <c r="H5" s="28">
        <f t="shared" si="2"/>
        <v>16.986538202247189</v>
      </c>
      <c r="I5" s="10">
        <f t="shared" si="0"/>
        <v>2.6239548977944798E-3</v>
      </c>
      <c r="J5" s="7">
        <f t="shared" si="1"/>
        <v>13.454027081261888</v>
      </c>
      <c r="K5" s="18">
        <f t="shared" si="3"/>
        <v>1.45405E-2</v>
      </c>
      <c r="L5" s="29">
        <f t="shared" si="4"/>
        <v>5.8870146941871163E-2</v>
      </c>
      <c r="M5" s="6">
        <f t="shared" si="5"/>
        <v>1.2625616181422147E+17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4.956608901806236</v>
      </c>
      <c r="C6" s="7"/>
      <c r="D6" s="7">
        <v>303.39999999999998</v>
      </c>
      <c r="E6" s="3">
        <v>3.9662000000000002</v>
      </c>
      <c r="F6" s="3">
        <v>17.489487179487181</v>
      </c>
      <c r="G6" s="7">
        <v>1461.6310000000001</v>
      </c>
      <c r="H6" s="28">
        <f t="shared" si="2"/>
        <v>16.422820224719104</v>
      </c>
      <c r="I6" s="10">
        <f t="shared" si="0"/>
        <v>2.7135439792943636E-3</v>
      </c>
      <c r="J6" s="7">
        <f t="shared" si="1"/>
        <v>13.009835301846445</v>
      </c>
      <c r="K6" s="18">
        <f t="shared" si="3"/>
        <v>1.50306E-2</v>
      </c>
      <c r="L6" s="29">
        <f t="shared" si="4"/>
        <v>6.0890881487872098E-2</v>
      </c>
      <c r="M6" s="6">
        <f t="shared" si="5"/>
        <v>1.2623388262561835E+17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1.2598257526561245E+17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0.99550745112952321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1.8930731547348338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402.9888460267494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1.2621287653350672E+17</v>
      </c>
      <c r="C18" s="7" t="s">
        <v>22</v>
      </c>
      <c r="D18" s="7">
        <f>AVERAGE(D2:D12)</f>
        <v>303.39999999999998</v>
      </c>
      <c r="E18" s="3">
        <f>AVERAGE(E2:E6)</f>
        <v>3.9655399999999998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1.1949182979159512E-14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119.49182979159512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K12" sqref="K1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303.39999999999998</v>
      </c>
      <c r="E2" s="3">
        <v>3.9685999999999999</v>
      </c>
      <c r="F2" s="3">
        <v>18.694871794871794</v>
      </c>
      <c r="G2" s="7">
        <v>1663.9804999999999</v>
      </c>
      <c r="H2" s="28">
        <f>G2/$B$4/100</f>
        <v>18.696410112359548</v>
      </c>
      <c r="I2" s="10">
        <f t="shared" ref="I2:I6" si="0">E2/G2</f>
        <v>2.3850039108030412E-3</v>
      </c>
      <c r="J2" s="7">
        <f t="shared" ref="J2:J6" si="1">((G2*1.380658E-23*$D$2)/($B$4*E2*(101325/760)))/1E-21</f>
        <v>14.801971642490978</v>
      </c>
      <c r="K2" s="18">
        <f>N2/1000</f>
        <v>1.33968E-2</v>
      </c>
      <c r="L2" s="29">
        <f>1/(H2)</f>
        <v>5.3486203714526712E-2</v>
      </c>
      <c r="M2" s="6">
        <f>H2/J2/(10^-17)</f>
        <v>1.2631026841511491E+17</v>
      </c>
      <c r="N2" s="6">
        <v>13.396800000000001</v>
      </c>
      <c r="O2" s="22"/>
    </row>
    <row r="3" spans="1:17" x14ac:dyDescent="0.2">
      <c r="C3" s="7"/>
      <c r="D3" s="7">
        <v>303.39999999999998</v>
      </c>
      <c r="E3" s="3">
        <v>3.9647000000000001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2.4571851889129614E-3</v>
      </c>
      <c r="J3" s="7">
        <f t="shared" si="1"/>
        <v>14.367154911329395</v>
      </c>
      <c r="K3" s="18">
        <f t="shared" ref="K3:K6" si="3">N3/1000</f>
        <v>1.3723599999999999E-2</v>
      </c>
      <c r="L3" s="29">
        <f t="shared" ref="L3:L6" si="4">1/(H3)</f>
        <v>5.5159149951636587E-2</v>
      </c>
      <c r="M3" s="6">
        <f t="shared" ref="M3:M6" si="5">H3/J3/(10^-17)</f>
        <v>1.2618614150718291E+17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303.39999999999998</v>
      </c>
      <c r="E4" s="3">
        <v>3.9647000000000001</v>
      </c>
      <c r="F4" s="3">
        <v>18.053846153846155</v>
      </c>
      <c r="G4" s="7">
        <v>1561.893</v>
      </c>
      <c r="H4" s="28">
        <f t="shared" si="2"/>
        <v>17.5493595505618</v>
      </c>
      <c r="I4" s="10">
        <f t="shared" si="0"/>
        <v>2.5383941153459297E-3</v>
      </c>
      <c r="J4" s="7">
        <f t="shared" si="1"/>
        <v>13.907517371519623</v>
      </c>
      <c r="K4" s="18">
        <f t="shared" si="3"/>
        <v>1.40503E-2</v>
      </c>
      <c r="L4" s="29">
        <f t="shared" si="4"/>
        <v>5.6982136420356572E-2</v>
      </c>
      <c r="M4" s="6">
        <f t="shared" si="5"/>
        <v>1.2618614150718291E+17</v>
      </c>
      <c r="N4" s="8">
        <v>14.0503</v>
      </c>
      <c r="O4" s="22"/>
    </row>
    <row r="5" spans="1:17" x14ac:dyDescent="0.2">
      <c r="C5" s="7"/>
      <c r="D5" s="7">
        <v>303.39999999999998</v>
      </c>
      <c r="E5" s="3">
        <v>3.9662000000000002</v>
      </c>
      <c r="F5" s="3">
        <v>17.55153846153846</v>
      </c>
      <c r="G5" s="7">
        <v>1511.8361</v>
      </c>
      <c r="H5" s="28">
        <f t="shared" si="2"/>
        <v>16.986922471910113</v>
      </c>
      <c r="I5" s="10">
        <f t="shared" si="0"/>
        <v>2.6234325268459989E-3</v>
      </c>
      <c r="J5" s="7">
        <f t="shared" si="1"/>
        <v>13.456706011562327</v>
      </c>
      <c r="K5" s="18">
        <f t="shared" si="3"/>
        <v>1.45405E-2</v>
      </c>
      <c r="L5" s="29">
        <f t="shared" si="4"/>
        <v>5.8868815210855199E-2</v>
      </c>
      <c r="M5" s="6">
        <f t="shared" si="5"/>
        <v>1.2623388262561832E+17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4.984656900665895</v>
      </c>
      <c r="C6" s="7"/>
      <c r="D6" s="7">
        <v>303.39999999999998</v>
      </c>
      <c r="E6" s="3">
        <v>3.9649999999999999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2.712532385344882E-3</v>
      </c>
      <c r="J6" s="7">
        <f t="shared" si="1"/>
        <v>13.014687104076057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1.2619568973086998E+17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1.2677715263419192E+17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0.99502517139822955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1.8824210848444949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400.6909686258474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1.2622242475719381E+17</v>
      </c>
      <c r="C18" s="7" t="s">
        <v>22</v>
      </c>
      <c r="D18" s="7">
        <f>AVERAGE(D2:D12)</f>
        <v>303.39999999999998</v>
      </c>
      <c r="E18" s="3">
        <f>AVERAGE(E2:E6)</f>
        <v>3.96584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1.2016799907832501E-14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120.16799907832501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3" sqref="B1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303.39999999999998</v>
      </c>
      <c r="E2" s="3">
        <v>3.9737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2.3882653393624258E-3</v>
      </c>
      <c r="J2" s="7">
        <f t="shared" ref="J2:J6" si="1">((G2*1.380658E-23*$D$2)/($B$4*E2*(101325/760)))/1E-21</f>
        <v>14.781757986891513</v>
      </c>
      <c r="K2" s="18">
        <f>N2/1000</f>
        <v>1.33968E-2</v>
      </c>
      <c r="L2" s="29">
        <f>1/(H2)</f>
        <v>5.3490604525569592E-2</v>
      </c>
      <c r="M2" s="6">
        <f>H2/J2/(10^-17)</f>
        <v>1.264725882177952E+17</v>
      </c>
      <c r="N2" s="6">
        <v>13.396800000000001</v>
      </c>
      <c r="O2" s="22"/>
    </row>
    <row r="3" spans="1:17" x14ac:dyDescent="0.2">
      <c r="C3" s="7"/>
      <c r="D3" s="7">
        <v>303.39999999999998</v>
      </c>
      <c r="E3" s="3">
        <v>3.9674999999999998</v>
      </c>
      <c r="F3" s="3">
        <v>18.13051282051282</v>
      </c>
      <c r="G3" s="7">
        <v>1613.6156000000001</v>
      </c>
      <c r="H3" s="28">
        <f t="shared" ref="H3:H6" si="2">G3/$B$4/100</f>
        <v>18.130512359550561</v>
      </c>
      <c r="I3" s="10">
        <f>E3/G3</f>
        <v>2.4587640327721171E-3</v>
      </c>
      <c r="J3" s="7">
        <f t="shared" si="1"/>
        <v>14.357929343522581</v>
      </c>
      <c r="K3" s="18">
        <f t="shared" ref="K3:K6" si="3">N3/1000</f>
        <v>1.3723599999999999E-2</v>
      </c>
      <c r="L3" s="29">
        <f t="shared" ref="L3:L6" si="4">1/(H3)</f>
        <v>5.5155639298479761E-2</v>
      </c>
      <c r="M3" s="6">
        <f t="shared" ref="M3:M6" si="5">H3/J3/(10^-17)</f>
        <v>1.2627525826159562E+17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303.39999999999998</v>
      </c>
      <c r="E4" s="3">
        <v>3.9668999999999999</v>
      </c>
      <c r="F4" s="3">
        <v>18.053846153846155</v>
      </c>
      <c r="G4" s="7">
        <v>1562.0869</v>
      </c>
      <c r="H4" s="28">
        <f t="shared" si="2"/>
        <v>17.55153820224719</v>
      </c>
      <c r="I4" s="10">
        <f t="shared" si="0"/>
        <v>2.5394873998367184E-3</v>
      </c>
      <c r="J4" s="7">
        <f t="shared" si="1"/>
        <v>13.901529992708989</v>
      </c>
      <c r="K4" s="18">
        <f t="shared" si="3"/>
        <v>1.4213699999999999E-2</v>
      </c>
      <c r="L4" s="29">
        <f t="shared" si="4"/>
        <v>5.6975063295134222E-2</v>
      </c>
      <c r="M4" s="6">
        <f t="shared" si="5"/>
        <v>1.2625616181422144E+17</v>
      </c>
      <c r="N4" s="8">
        <v>14.213699999999999</v>
      </c>
      <c r="O4" s="22"/>
    </row>
    <row r="5" spans="1:17" x14ac:dyDescent="0.2">
      <c r="C5" s="7"/>
      <c r="D5" s="7">
        <v>303.39999999999998</v>
      </c>
      <c r="E5" s="3">
        <v>3.9668999999999999</v>
      </c>
      <c r="F5" s="3">
        <v>17.55153846153846</v>
      </c>
      <c r="G5" s="7">
        <v>1511.8704</v>
      </c>
      <c r="H5" s="28">
        <f t="shared" si="2"/>
        <v>16.987307865168539</v>
      </c>
      <c r="I5" s="10">
        <f t="shared" si="0"/>
        <v>2.6238360113406546E-3</v>
      </c>
      <c r="J5" s="7">
        <f t="shared" si="1"/>
        <v>13.454636685506379</v>
      </c>
      <c r="K5" s="18">
        <f t="shared" si="3"/>
        <v>1.45405E-2</v>
      </c>
      <c r="L5" s="29">
        <f t="shared" si="4"/>
        <v>5.8867479646403556E-2</v>
      </c>
      <c r="M5" s="6">
        <f t="shared" si="5"/>
        <v>1.2625616181422147E+17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5.017731133815551</v>
      </c>
      <c r="C6" s="7"/>
      <c r="D6" s="7">
        <v>303.39999999999998</v>
      </c>
      <c r="E6" s="3">
        <v>3.9649999999999999</v>
      </c>
      <c r="F6" s="3">
        <v>17.489487179487181</v>
      </c>
      <c r="G6" s="7">
        <v>1461.6652999999999</v>
      </c>
      <c r="H6" s="28">
        <f t="shared" si="2"/>
        <v>16.423205617977526</v>
      </c>
      <c r="I6" s="10">
        <f t="shared" si="0"/>
        <v>2.712659320844519E-3</v>
      </c>
      <c r="J6" s="7">
        <f t="shared" si="1"/>
        <v>13.014078098073172</v>
      </c>
      <c r="K6" s="18">
        <f t="shared" si="3"/>
        <v>1.50306E-2</v>
      </c>
      <c r="L6" s="29">
        <f t="shared" si="4"/>
        <v>6.0889452599032085E-2</v>
      </c>
      <c r="M6" s="6">
        <f t="shared" si="5"/>
        <v>1.2619568973086998E+17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1.282355424800556E+17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0.9966542947587762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1.8700131593926119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397.83314506661566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1.2629117196774075E+17</v>
      </c>
      <c r="C18" s="7" t="s">
        <v>22</v>
      </c>
      <c r="D18" s="7">
        <f>AVERAGE(D2:D12)</f>
        <v>303.39999999999998</v>
      </c>
      <c r="E18" s="3">
        <f>AVERAGE(E2:E6)</f>
        <v>3.968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1.2096533869423986E-14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120.96533869423986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honeticPr fontId="0" type="noConversion"/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Choline 6</vt:lpstr>
      <vt:lpstr>Choline 5</vt:lpstr>
      <vt:lpstr>Choline 4</vt:lpstr>
      <vt:lpstr>Choline 3</vt:lpstr>
      <vt:lpstr>Choline 2</vt:lpstr>
      <vt:lpstr>Choline 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2016-02-25T21:44:42Z</dcterms:modified>
</cp:coreProperties>
</file>