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529\Documents\Github\PREMIS-ghg\tree_ghg\"/>
    </mc:Choice>
  </mc:AlternateContent>
  <xr:revisionPtr revIDLastSave="0" documentId="13_ncr:1_{2C05D0F6-58D4-4E06-8AAD-93222510DF44}" xr6:coauthVersionLast="37" xr6:coauthVersionMax="37" xr10:uidLastSave="{00000000-0000-0000-0000-000000000000}"/>
  <bookViews>
    <workbookView xWindow="0" yWindow="0" windowWidth="23040" windowHeight="9000" xr2:uid="{A0BB915F-05FE-134D-9CE0-852DFBE336D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" i="1" l="1"/>
  <c r="R1" i="1"/>
  <c r="P1" i="1"/>
  <c r="AD21" i="1" l="1"/>
  <c r="AD5" i="1"/>
  <c r="AC18" i="1"/>
  <c r="AC14" i="1"/>
  <c r="AC10" i="1"/>
  <c r="AB23" i="1"/>
  <c r="AB7" i="1"/>
  <c r="AA16" i="1"/>
  <c r="Z21" i="1"/>
  <c r="Z5" i="1"/>
  <c r="Y7" i="1"/>
  <c r="Y23" i="1"/>
  <c r="M6" i="1"/>
  <c r="N6" i="1"/>
  <c r="AB6" i="1" s="1"/>
  <c r="M7" i="1"/>
  <c r="M8" i="1"/>
  <c r="M9" i="1"/>
  <c r="M15" i="1"/>
  <c r="M16" i="1"/>
  <c r="M17" i="1"/>
  <c r="M18" i="1"/>
  <c r="N18" i="1" s="1"/>
  <c r="AB18" i="1" s="1"/>
  <c r="M19" i="1"/>
  <c r="M10" i="1"/>
  <c r="M11" i="1"/>
  <c r="M12" i="1"/>
  <c r="M13" i="1"/>
  <c r="M14" i="1"/>
  <c r="M20" i="1"/>
  <c r="M21" i="1"/>
  <c r="N21" i="1" s="1"/>
  <c r="AC21" i="1" s="1"/>
  <c r="M22" i="1"/>
  <c r="M23" i="1"/>
  <c r="M24" i="1"/>
  <c r="M5" i="1"/>
  <c r="N5" i="1" s="1"/>
  <c r="AC5" i="1" s="1"/>
  <c r="M4" i="1"/>
  <c r="N4" i="1" s="1"/>
  <c r="AD4" i="1" s="1"/>
  <c r="J5" i="1"/>
  <c r="J6" i="1"/>
  <c r="J7" i="1"/>
  <c r="N7" i="1" s="1"/>
  <c r="AA7" i="1" s="1"/>
  <c r="J8" i="1"/>
  <c r="J9" i="1"/>
  <c r="J15" i="1"/>
  <c r="J16" i="1"/>
  <c r="N16" i="1" s="1"/>
  <c r="AD16" i="1" s="1"/>
  <c r="J17" i="1"/>
  <c r="J18" i="1"/>
  <c r="J19" i="1"/>
  <c r="J10" i="1"/>
  <c r="N10" i="1" s="1"/>
  <c r="AB10" i="1" s="1"/>
  <c r="J11" i="1"/>
  <c r="J12" i="1"/>
  <c r="J13" i="1"/>
  <c r="J14" i="1"/>
  <c r="N14" i="1" s="1"/>
  <c r="AB14" i="1" s="1"/>
  <c r="J20" i="1"/>
  <c r="J21" i="1"/>
  <c r="J22" i="1"/>
  <c r="J23" i="1"/>
  <c r="N23" i="1" s="1"/>
  <c r="AA23" i="1" s="1"/>
  <c r="J24" i="1"/>
  <c r="J4" i="1"/>
  <c r="N12" i="1" l="1"/>
  <c r="AA4" i="1"/>
  <c r="AC6" i="1"/>
  <c r="N9" i="1"/>
  <c r="Y18" i="1"/>
  <c r="Y14" i="1"/>
  <c r="Y10" i="1"/>
  <c r="Y6" i="1"/>
  <c r="Z6" i="1"/>
  <c r="Z10" i="1"/>
  <c r="Z14" i="1"/>
  <c r="Z18" i="1"/>
  <c r="AA5" i="1"/>
  <c r="AA21" i="1"/>
  <c r="AB4" i="1"/>
  <c r="AB12" i="1"/>
  <c r="AB16" i="1"/>
  <c r="AC7" i="1"/>
  <c r="AC23" i="1"/>
  <c r="AD6" i="1"/>
  <c r="AD10" i="1"/>
  <c r="AD14" i="1"/>
  <c r="AD18" i="1"/>
  <c r="N24" i="1"/>
  <c r="N20" i="1"/>
  <c r="N11" i="1"/>
  <c r="N17" i="1"/>
  <c r="N8" i="1"/>
  <c r="Y4" i="1"/>
  <c r="Y21" i="1"/>
  <c r="Y5" i="1"/>
  <c r="Z7" i="1"/>
  <c r="Z23" i="1"/>
  <c r="AA6" i="1"/>
  <c r="AA10" i="1"/>
  <c r="AA14" i="1"/>
  <c r="AA18" i="1"/>
  <c r="AB5" i="1"/>
  <c r="AB21" i="1"/>
  <c r="AC4" i="1"/>
  <c r="AC12" i="1"/>
  <c r="AC16" i="1"/>
  <c r="AD7" i="1"/>
  <c r="AD23" i="1"/>
  <c r="Y16" i="1"/>
  <c r="Y12" i="1"/>
  <c r="Z4" i="1"/>
  <c r="Z12" i="1"/>
  <c r="Z16" i="1"/>
  <c r="N22" i="1"/>
  <c r="N13" i="1"/>
  <c r="N19" i="1"/>
  <c r="N15" i="1"/>
  <c r="AD12" i="1" l="1"/>
  <c r="AA12" i="1"/>
  <c r="AA19" i="1"/>
  <c r="Y19" i="1"/>
  <c r="AD19" i="1"/>
  <c r="Z19" i="1"/>
  <c r="AC19" i="1"/>
  <c r="AB19" i="1"/>
  <c r="AA15" i="1"/>
  <c r="AB15" i="1"/>
  <c r="AD15" i="1"/>
  <c r="Z15" i="1"/>
  <c r="AC15" i="1"/>
  <c r="Y15" i="1"/>
  <c r="AD20" i="1"/>
  <c r="Z20" i="1"/>
  <c r="Y20" i="1"/>
  <c r="AC20" i="1"/>
  <c r="AB20" i="1"/>
  <c r="AA20" i="1"/>
  <c r="AD8" i="1"/>
  <c r="Z8" i="1"/>
  <c r="Y8" i="1"/>
  <c r="AA8" i="1"/>
  <c r="AC8" i="1"/>
  <c r="AB8" i="1"/>
  <c r="AD24" i="1"/>
  <c r="Z24" i="1"/>
  <c r="Y24" i="1"/>
  <c r="AC24" i="1"/>
  <c r="AB24" i="1"/>
  <c r="AA24" i="1"/>
  <c r="AC9" i="1"/>
  <c r="AB9" i="1"/>
  <c r="Y9" i="1"/>
  <c r="AA9" i="1"/>
  <c r="AD9" i="1"/>
  <c r="Z9" i="1"/>
  <c r="AC13" i="1"/>
  <c r="Z13" i="1"/>
  <c r="AB13" i="1"/>
  <c r="Y13" i="1"/>
  <c r="AA13" i="1"/>
  <c r="AD13" i="1"/>
  <c r="AC17" i="1"/>
  <c r="AD17" i="1"/>
  <c r="AB17" i="1"/>
  <c r="Y17" i="1"/>
  <c r="AA17" i="1"/>
  <c r="Z17" i="1"/>
  <c r="AB22" i="1"/>
  <c r="AA22" i="1"/>
  <c r="AD22" i="1"/>
  <c r="Z22" i="1"/>
  <c r="Y22" i="1"/>
  <c r="AC22" i="1"/>
  <c r="AA11" i="1"/>
  <c r="Y11" i="1"/>
  <c r="AD11" i="1"/>
  <c r="Z11" i="1"/>
  <c r="AC11" i="1"/>
  <c r="AB11" i="1"/>
</calcChain>
</file>

<file path=xl/sharedStrings.xml><?xml version="1.0" encoding="utf-8"?>
<sst xmlns="http://schemas.openxmlformats.org/spreadsheetml/2006/main" count="117" uniqueCount="72">
  <si>
    <t>Date</t>
  </si>
  <si>
    <t>Time</t>
  </si>
  <si>
    <t>Tree</t>
  </si>
  <si>
    <t>Names are the original plot names, i.e. seawater is near the shoreline and control is adjaent to freshwater)</t>
  </si>
  <si>
    <t>SH1</t>
  </si>
  <si>
    <t>SH2</t>
  </si>
  <si>
    <t>SH=shoreline, S = Salt, F = Fresh, C = control</t>
  </si>
  <si>
    <t>SH3</t>
  </si>
  <si>
    <t>SH4</t>
  </si>
  <si>
    <t>SH5</t>
  </si>
  <si>
    <t>SH6</t>
  </si>
  <si>
    <t>Species</t>
  </si>
  <si>
    <t>Maple</t>
  </si>
  <si>
    <t>C1</t>
  </si>
  <si>
    <t>C2</t>
  </si>
  <si>
    <t>C3</t>
  </si>
  <si>
    <t>C7</t>
  </si>
  <si>
    <t>C8</t>
  </si>
  <si>
    <t>S1</t>
  </si>
  <si>
    <t>S2</t>
  </si>
  <si>
    <t>S3</t>
  </si>
  <si>
    <t>S7</t>
  </si>
  <si>
    <t>S8</t>
  </si>
  <si>
    <t>F1</t>
  </si>
  <si>
    <t>F2</t>
  </si>
  <si>
    <t>F3</t>
  </si>
  <si>
    <t>F7</t>
  </si>
  <si>
    <t>F8</t>
  </si>
  <si>
    <t>Tulip</t>
  </si>
  <si>
    <t>Vol Tree Gas (mL)</t>
  </si>
  <si>
    <t>Field Dilution</t>
  </si>
  <si>
    <t>Vol N2 in field (mL)</t>
  </si>
  <si>
    <t>Vol extracted from vial in lab (mL)</t>
  </si>
  <si>
    <t>Vol N2 in lab (mL)</t>
  </si>
  <si>
    <t>Total dilution</t>
  </si>
  <si>
    <t>Lab dilution</t>
  </si>
  <si>
    <t>Vial Code</t>
  </si>
  <si>
    <t>SD</t>
  </si>
  <si>
    <t>pCH4 raw (ppm)</t>
  </si>
  <si>
    <t>pCO2 raw (ppm)</t>
  </si>
  <si>
    <t>pN2O raw (ppm)</t>
  </si>
  <si>
    <t>13CH4 (per mil)</t>
  </si>
  <si>
    <t>pCO2 corrected</t>
  </si>
  <si>
    <t>pCH4 corrected</t>
  </si>
  <si>
    <t>pN2O corrected</t>
  </si>
  <si>
    <t>MDL</t>
  </si>
  <si>
    <t>CNT218</t>
  </si>
  <si>
    <t>CTT208</t>
  </si>
  <si>
    <t>CMT209</t>
  </si>
  <si>
    <t>CNA229</t>
  </si>
  <si>
    <t>CNA219</t>
  </si>
  <si>
    <t>CMT219</t>
  </si>
  <si>
    <t>CNA259</t>
  </si>
  <si>
    <t>CNT158</t>
  </si>
  <si>
    <t>CTG118</t>
  </si>
  <si>
    <t>CTA219</t>
  </si>
  <si>
    <t>CMA129</t>
  </si>
  <si>
    <t>CNA139</t>
  </si>
  <si>
    <t>CMT158</t>
  </si>
  <si>
    <t>CNT209</t>
  </si>
  <si>
    <t>Notes</t>
  </si>
  <si>
    <t>tree pressurized - syringe pushed out</t>
  </si>
  <si>
    <t>CTT209</t>
  </si>
  <si>
    <t>CMF218</t>
  </si>
  <si>
    <t>CMT109</t>
  </si>
  <si>
    <t>CTT259</t>
  </si>
  <si>
    <t>CTA109</t>
  </si>
  <si>
    <t>PTV137</t>
  </si>
  <si>
    <t>CTT108</t>
  </si>
  <si>
    <t>negative pressure - needle sucked in</t>
  </si>
  <si>
    <t xml:space="preserve">Plug Height 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</si>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</sst>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0" fontId="0" fillId="2" borderId="0" xfId="0" applyFill="1"/>
    <xf numFmtId="20" fontId="0" fillId="3" borderId="0" xfId="0" applyNumberFormat="1" applyFill="1"/>
    <xf numFmtId="0" fontId="0" fillId="3" borderId="0" xfId="0" applyFill="1"/>
    <xf numFmtId="20" fontId="0" fillId="4" borderId="0" xfId="0" applyNumberFormat="1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06E5-818B-1A45-B771-EFD8981A779B}">
  <dimension ref="A1:AD24"/>
  <sheetViews>
    <sheetView tabSelected="1" workbookViewId="0">
      <selection activeCell="G25" sqref="G25"/>
    </sheetView>
  </sheetViews>
  <sheetFormatPr defaultColWidth="11.19921875" defaultRowHeight="15.6" x14ac:dyDescent="0.3"/>
  <cols>
    <col min="6" max="6" width="16" bestFit="1" customWidth="1"/>
    <col min="7" max="8" width="16" customWidth="1"/>
    <col min="9" max="9" width="17.296875" bestFit="1" customWidth="1"/>
    <col min="10" max="10" width="12" bestFit="1" customWidth="1"/>
    <col min="11" max="11" width="29.69921875" bestFit="1" customWidth="1"/>
    <col min="12" max="12" width="16" bestFit="1" customWidth="1"/>
    <col min="13" max="13" width="10.69921875" bestFit="1" customWidth="1"/>
    <col min="14" max="14" width="12" bestFit="1" customWidth="1"/>
    <col min="16" max="16" width="14.69921875" bestFit="1" customWidth="1"/>
    <col min="18" max="18" width="14.5" bestFit="1" customWidth="1"/>
    <col min="20" max="20" width="15" bestFit="1" customWidth="1"/>
    <col min="23" max="23" width="14" bestFit="1" customWidth="1"/>
    <col min="25" max="25" width="13.69921875" bestFit="1" customWidth="1"/>
    <col min="27" max="27" width="13.5" bestFit="1" customWidth="1"/>
    <col min="29" max="29" width="14" bestFit="1" customWidth="1"/>
  </cols>
  <sheetData>
    <row r="1" spans="1:30" x14ac:dyDescent="0.3">
      <c r="A1" t="s">
        <v>3</v>
      </c>
      <c r="K1" t="s">
        <v>6</v>
      </c>
      <c r="O1" t="s">
        <v>45</v>
      </c>
      <c r="P1">
        <f>N4*200</f>
        <v>8400</v>
      </c>
      <c r="R1">
        <f>N4*0.5</f>
        <v>21</v>
      </c>
      <c r="T1">
        <f>0.3*N4</f>
        <v>12.6</v>
      </c>
    </row>
    <row r="3" spans="1:30" s="9" customFormat="1" x14ac:dyDescent="0.3">
      <c r="A3" s="9" t="s">
        <v>0</v>
      </c>
      <c r="B3" s="9" t="s">
        <v>1</v>
      </c>
      <c r="C3" s="9" t="s">
        <v>11</v>
      </c>
      <c r="D3" s="9" t="s">
        <v>2</v>
      </c>
      <c r="E3" s="9" t="s">
        <v>36</v>
      </c>
      <c r="F3" s="9" t="s">
        <v>29</v>
      </c>
      <c r="G3" s="9" t="s">
        <v>70</v>
      </c>
      <c r="H3" s="9" t="s">
        <v>60</v>
      </c>
      <c r="I3" s="9" t="s">
        <v>31</v>
      </c>
      <c r="J3" s="9" t="s">
        <v>30</v>
      </c>
      <c r="K3" s="9" t="s">
        <v>32</v>
      </c>
      <c r="L3" s="9" t="s">
        <v>33</v>
      </c>
      <c r="M3" s="9" t="s">
        <v>35</v>
      </c>
      <c r="N3" s="9" t="s">
        <v>34</v>
      </c>
      <c r="P3" s="9" t="s">
        <v>39</v>
      </c>
      <c r="Q3" s="9" t="s">
        <v>37</v>
      </c>
      <c r="R3" s="9" t="s">
        <v>38</v>
      </c>
      <c r="S3" s="9" t="s">
        <v>37</v>
      </c>
      <c r="T3" s="9" t="s">
        <v>40</v>
      </c>
      <c r="U3" s="9" t="s">
        <v>37</v>
      </c>
      <c r="W3" s="9" t="s">
        <v>41</v>
      </c>
      <c r="X3" s="9" t="s">
        <v>37</v>
      </c>
      <c r="Y3" s="9" t="s">
        <v>42</v>
      </c>
      <c r="Z3" s="9" t="s">
        <v>37</v>
      </c>
      <c r="AA3" s="9" t="s">
        <v>43</v>
      </c>
      <c r="AB3" s="9" t="s">
        <v>37</v>
      </c>
      <c r="AC3" s="9" t="s">
        <v>44</v>
      </c>
      <c r="AD3" s="9" t="s">
        <v>37</v>
      </c>
    </row>
    <row r="4" spans="1:30" x14ac:dyDescent="0.3">
      <c r="A4" s="2">
        <v>43488</v>
      </c>
      <c r="B4" s="1">
        <v>0.46180555555555558</v>
      </c>
      <c r="C4" t="s">
        <v>12</v>
      </c>
      <c r="D4" t="s">
        <v>10</v>
      </c>
      <c r="E4" t="s">
        <v>46</v>
      </c>
      <c r="F4">
        <v>2</v>
      </c>
      <c r="G4" t="s">
        <v>71</v>
      </c>
      <c r="I4">
        <v>12</v>
      </c>
      <c r="J4">
        <f>(I4+F4)/F4</f>
        <v>7</v>
      </c>
      <c r="K4">
        <v>10</v>
      </c>
      <c r="L4">
        <v>50</v>
      </c>
      <c r="M4">
        <f>(L4+K4)/K4</f>
        <v>6</v>
      </c>
      <c r="N4">
        <f>J4*M4</f>
        <v>42</v>
      </c>
      <c r="Y4">
        <f t="shared" ref="Y4:AD4" si="0">P4*$N4</f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0" x14ac:dyDescent="0.3">
      <c r="A5" s="2">
        <v>43488</v>
      </c>
      <c r="B5" s="1">
        <v>0.47638888888888892</v>
      </c>
      <c r="C5" t="s">
        <v>12</v>
      </c>
      <c r="D5" t="s">
        <v>4</v>
      </c>
      <c r="E5" t="s">
        <v>47</v>
      </c>
      <c r="F5">
        <v>2</v>
      </c>
      <c r="G5" t="s">
        <v>71</v>
      </c>
      <c r="I5">
        <v>12</v>
      </c>
      <c r="J5">
        <f t="shared" ref="J5:J24" si="1">(I5+F5)/F5</f>
        <v>7</v>
      </c>
      <c r="K5">
        <v>10</v>
      </c>
      <c r="L5">
        <v>50</v>
      </c>
      <c r="M5">
        <f>(L5+K5)/K5</f>
        <v>6</v>
      </c>
      <c r="N5">
        <f>J5*M5</f>
        <v>42</v>
      </c>
      <c r="Y5">
        <f t="shared" ref="Y5:AD24" si="2">P5*$N5</f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</row>
    <row r="6" spans="1:30" x14ac:dyDescent="0.3">
      <c r="A6" s="2">
        <v>43488</v>
      </c>
      <c r="B6" s="1">
        <v>0.48472222222222222</v>
      </c>
      <c r="C6" t="s">
        <v>12</v>
      </c>
      <c r="D6" t="s">
        <v>5</v>
      </c>
      <c r="E6" t="s">
        <v>48</v>
      </c>
      <c r="F6">
        <v>2</v>
      </c>
      <c r="G6" t="s">
        <v>71</v>
      </c>
      <c r="I6">
        <v>12</v>
      </c>
      <c r="J6">
        <f t="shared" si="1"/>
        <v>7</v>
      </c>
      <c r="K6">
        <v>10</v>
      </c>
      <c r="L6">
        <v>50</v>
      </c>
      <c r="M6">
        <f t="shared" ref="M6:M24" si="3">(L6+K6)/K6</f>
        <v>6</v>
      </c>
      <c r="N6">
        <f t="shared" ref="N6:N24" si="4">J6*M6</f>
        <v>42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</row>
    <row r="7" spans="1:30" x14ac:dyDescent="0.3">
      <c r="A7" s="2">
        <v>43488</v>
      </c>
      <c r="B7" s="1">
        <v>0.4916666666666667</v>
      </c>
      <c r="C7" t="s">
        <v>12</v>
      </c>
      <c r="D7" t="s">
        <v>7</v>
      </c>
      <c r="E7" t="s">
        <v>49</v>
      </c>
      <c r="F7">
        <v>2</v>
      </c>
      <c r="G7" t="s">
        <v>71</v>
      </c>
      <c r="I7">
        <v>12</v>
      </c>
      <c r="J7">
        <f t="shared" si="1"/>
        <v>7</v>
      </c>
      <c r="K7">
        <v>10</v>
      </c>
      <c r="L7">
        <v>50</v>
      </c>
      <c r="M7">
        <f t="shared" si="3"/>
        <v>6</v>
      </c>
      <c r="N7">
        <f t="shared" si="4"/>
        <v>42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</row>
    <row r="8" spans="1:30" x14ac:dyDescent="0.3">
      <c r="A8" s="2">
        <v>43488</v>
      </c>
      <c r="B8" s="1">
        <v>0.49722222222222223</v>
      </c>
      <c r="C8" t="s">
        <v>12</v>
      </c>
      <c r="D8" t="s">
        <v>8</v>
      </c>
      <c r="E8" t="s">
        <v>50</v>
      </c>
      <c r="F8">
        <v>2</v>
      </c>
      <c r="G8" t="s">
        <v>71</v>
      </c>
      <c r="I8">
        <v>12</v>
      </c>
      <c r="J8">
        <f t="shared" si="1"/>
        <v>7</v>
      </c>
      <c r="K8">
        <v>10</v>
      </c>
      <c r="L8">
        <v>50</v>
      </c>
      <c r="M8">
        <f t="shared" si="3"/>
        <v>6</v>
      </c>
      <c r="N8">
        <f t="shared" si="4"/>
        <v>42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</row>
    <row r="9" spans="1:30" x14ac:dyDescent="0.3">
      <c r="A9" s="2">
        <v>43488</v>
      </c>
      <c r="B9" s="1">
        <v>0.5180555555555556</v>
      </c>
      <c r="C9" t="s">
        <v>12</v>
      </c>
      <c r="D9" t="s">
        <v>9</v>
      </c>
      <c r="E9" t="s">
        <v>51</v>
      </c>
      <c r="F9">
        <v>2</v>
      </c>
      <c r="G9" t="s">
        <v>71</v>
      </c>
      <c r="I9">
        <v>12</v>
      </c>
      <c r="J9">
        <f t="shared" si="1"/>
        <v>7</v>
      </c>
      <c r="K9">
        <v>10</v>
      </c>
      <c r="L9">
        <v>50</v>
      </c>
      <c r="M9">
        <f t="shared" si="3"/>
        <v>6</v>
      </c>
      <c r="N9">
        <f t="shared" si="4"/>
        <v>42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</row>
    <row r="10" spans="1:30" s="4" customFormat="1" x14ac:dyDescent="0.3">
      <c r="A10" s="2">
        <v>43488</v>
      </c>
      <c r="B10" s="3">
        <v>0.52777777777777779</v>
      </c>
      <c r="C10" s="4" t="s">
        <v>28</v>
      </c>
      <c r="D10" s="4" t="s">
        <v>18</v>
      </c>
      <c r="E10" s="4" t="s">
        <v>52</v>
      </c>
      <c r="F10" s="4">
        <v>2</v>
      </c>
      <c r="G10" s="4" t="s">
        <v>71</v>
      </c>
      <c r="I10" s="4">
        <v>12</v>
      </c>
      <c r="J10" s="4">
        <f t="shared" si="1"/>
        <v>7</v>
      </c>
      <c r="K10" s="4">
        <v>10</v>
      </c>
      <c r="L10" s="4">
        <v>50</v>
      </c>
      <c r="M10" s="4">
        <f t="shared" si="3"/>
        <v>6</v>
      </c>
      <c r="N10" s="4">
        <f t="shared" si="4"/>
        <v>42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  <c r="AD10" s="4">
        <f t="shared" si="2"/>
        <v>0</v>
      </c>
    </row>
    <row r="11" spans="1:30" s="4" customFormat="1" x14ac:dyDescent="0.3">
      <c r="A11" s="2">
        <v>43488</v>
      </c>
      <c r="B11" s="3">
        <v>0.52777777777777779</v>
      </c>
      <c r="C11" s="4" t="s">
        <v>28</v>
      </c>
      <c r="D11" s="4" t="s">
        <v>19</v>
      </c>
      <c r="E11" s="4" t="s">
        <v>53</v>
      </c>
      <c r="F11" s="4">
        <v>2</v>
      </c>
      <c r="G11" s="4" t="s">
        <v>71</v>
      </c>
      <c r="I11" s="4">
        <v>12</v>
      </c>
      <c r="J11" s="4">
        <f t="shared" si="1"/>
        <v>7</v>
      </c>
      <c r="K11" s="4">
        <v>10</v>
      </c>
      <c r="L11" s="4">
        <v>50</v>
      </c>
      <c r="M11" s="4">
        <f t="shared" si="3"/>
        <v>6</v>
      </c>
      <c r="N11" s="4">
        <f t="shared" si="4"/>
        <v>42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</row>
    <row r="12" spans="1:30" s="4" customFormat="1" x14ac:dyDescent="0.3">
      <c r="A12" s="2">
        <v>43488</v>
      </c>
      <c r="B12" s="3">
        <v>0.52986111111111112</v>
      </c>
      <c r="C12" s="4" t="s">
        <v>28</v>
      </c>
      <c r="D12" s="4" t="s">
        <v>20</v>
      </c>
      <c r="E12" s="4" t="s">
        <v>54</v>
      </c>
      <c r="F12" s="4">
        <v>1.8</v>
      </c>
      <c r="G12" s="4" t="s">
        <v>71</v>
      </c>
      <c r="I12" s="4">
        <v>12</v>
      </c>
      <c r="J12" s="4">
        <f t="shared" si="1"/>
        <v>7.666666666666667</v>
      </c>
      <c r="K12" s="4">
        <v>10</v>
      </c>
      <c r="L12" s="4">
        <v>50</v>
      </c>
      <c r="M12" s="4">
        <f t="shared" si="3"/>
        <v>6</v>
      </c>
      <c r="N12" s="4">
        <f t="shared" si="4"/>
        <v>46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  <c r="AD12" s="4">
        <f t="shared" si="2"/>
        <v>0</v>
      </c>
    </row>
    <row r="13" spans="1:30" s="4" customFormat="1" x14ac:dyDescent="0.3">
      <c r="A13" s="2">
        <v>43488</v>
      </c>
      <c r="B13" s="3">
        <v>0.53125</v>
      </c>
      <c r="C13" s="4" t="s">
        <v>12</v>
      </c>
      <c r="D13" s="4" t="s">
        <v>22</v>
      </c>
      <c r="E13" s="4" t="s">
        <v>55</v>
      </c>
      <c r="F13" s="4">
        <v>2</v>
      </c>
      <c r="G13" s="4" t="s">
        <v>71</v>
      </c>
      <c r="I13" s="4">
        <v>12</v>
      </c>
      <c r="J13" s="4">
        <f t="shared" si="1"/>
        <v>7</v>
      </c>
      <c r="K13" s="4">
        <v>10</v>
      </c>
      <c r="L13" s="4">
        <v>50</v>
      </c>
      <c r="M13" s="4">
        <f t="shared" si="3"/>
        <v>6</v>
      </c>
      <c r="N13" s="4">
        <f t="shared" si="4"/>
        <v>42</v>
      </c>
      <c r="Y13" s="4">
        <f t="shared" si="2"/>
        <v>0</v>
      </c>
      <c r="Z13" s="4">
        <f t="shared" si="2"/>
        <v>0</v>
      </c>
      <c r="AA13" s="4">
        <f t="shared" si="2"/>
        <v>0</v>
      </c>
      <c r="AB13" s="4">
        <f t="shared" si="2"/>
        <v>0</v>
      </c>
      <c r="AC13" s="4">
        <f t="shared" si="2"/>
        <v>0</v>
      </c>
      <c r="AD13" s="4">
        <f t="shared" si="2"/>
        <v>0</v>
      </c>
    </row>
    <row r="14" spans="1:30" s="4" customFormat="1" x14ac:dyDescent="0.3">
      <c r="A14" s="2">
        <v>43488</v>
      </c>
      <c r="B14" s="3">
        <v>0.53125</v>
      </c>
      <c r="C14" s="4" t="s">
        <v>12</v>
      </c>
      <c r="D14" s="4" t="s">
        <v>21</v>
      </c>
      <c r="E14" s="4" t="s">
        <v>56</v>
      </c>
      <c r="F14" s="4">
        <v>2</v>
      </c>
      <c r="G14" s="4" t="s">
        <v>71</v>
      </c>
      <c r="I14" s="4">
        <v>12</v>
      </c>
      <c r="J14" s="4">
        <f t="shared" si="1"/>
        <v>7</v>
      </c>
      <c r="K14" s="4">
        <v>10</v>
      </c>
      <c r="L14" s="4">
        <v>50</v>
      </c>
      <c r="M14" s="4">
        <f t="shared" si="3"/>
        <v>6</v>
      </c>
      <c r="N14" s="4">
        <f t="shared" si="4"/>
        <v>42</v>
      </c>
      <c r="Y14" s="4">
        <f t="shared" si="2"/>
        <v>0</v>
      </c>
      <c r="Z14" s="4">
        <f t="shared" si="2"/>
        <v>0</v>
      </c>
      <c r="AA14" s="4">
        <f t="shared" si="2"/>
        <v>0</v>
      </c>
      <c r="AB14" s="4">
        <f t="shared" si="2"/>
        <v>0</v>
      </c>
      <c r="AC14" s="4">
        <f t="shared" si="2"/>
        <v>0</v>
      </c>
      <c r="AD14" s="4">
        <f t="shared" si="2"/>
        <v>0</v>
      </c>
    </row>
    <row r="15" spans="1:30" s="6" customFormat="1" x14ac:dyDescent="0.3">
      <c r="A15" s="2">
        <v>43488</v>
      </c>
      <c r="B15" s="5">
        <v>0.53333333333333333</v>
      </c>
      <c r="C15" s="6" t="s">
        <v>28</v>
      </c>
      <c r="D15" s="6" t="s">
        <v>14</v>
      </c>
      <c r="E15" s="6" t="s">
        <v>57</v>
      </c>
      <c r="F15" s="6">
        <v>2</v>
      </c>
      <c r="G15" s="6" t="s">
        <v>71</v>
      </c>
      <c r="I15" s="6">
        <v>12</v>
      </c>
      <c r="J15" s="6">
        <f>(I15+F15)/F15</f>
        <v>7</v>
      </c>
      <c r="K15" s="6">
        <v>10</v>
      </c>
      <c r="L15" s="6">
        <v>50</v>
      </c>
      <c r="M15" s="6">
        <f>(L15+K15)/K15</f>
        <v>6</v>
      </c>
      <c r="N15" s="6">
        <f>J15*M15</f>
        <v>42</v>
      </c>
      <c r="Y15" s="6">
        <f t="shared" si="2"/>
        <v>0</v>
      </c>
      <c r="Z15" s="6">
        <f t="shared" si="2"/>
        <v>0</v>
      </c>
      <c r="AA15" s="6">
        <f t="shared" si="2"/>
        <v>0</v>
      </c>
      <c r="AB15" s="6">
        <f t="shared" si="2"/>
        <v>0</v>
      </c>
      <c r="AC15" s="6">
        <f t="shared" si="2"/>
        <v>0</v>
      </c>
      <c r="AD15" s="6">
        <f t="shared" si="2"/>
        <v>0</v>
      </c>
    </row>
    <row r="16" spans="1:30" s="6" customFormat="1" x14ac:dyDescent="0.3">
      <c r="A16" s="2">
        <v>43488</v>
      </c>
      <c r="B16" s="5">
        <v>0.53333333333333333</v>
      </c>
      <c r="C16" s="6" t="s">
        <v>12</v>
      </c>
      <c r="D16" s="6" t="s">
        <v>17</v>
      </c>
      <c r="E16" s="6" t="s">
        <v>58</v>
      </c>
      <c r="F16" s="6">
        <v>1.8</v>
      </c>
      <c r="G16" s="6" t="s">
        <v>71</v>
      </c>
      <c r="I16" s="6">
        <v>12</v>
      </c>
      <c r="J16" s="6">
        <f>(I16+F16)/F16</f>
        <v>7.666666666666667</v>
      </c>
      <c r="K16" s="6">
        <v>10</v>
      </c>
      <c r="L16" s="6">
        <v>50</v>
      </c>
      <c r="M16" s="6">
        <f>(L16+K16)/K16</f>
        <v>6</v>
      </c>
      <c r="N16" s="6">
        <f>J16*M16</f>
        <v>46</v>
      </c>
      <c r="Y16" s="6">
        <f t="shared" si="2"/>
        <v>0</v>
      </c>
      <c r="Z16" s="6">
        <f t="shared" si="2"/>
        <v>0</v>
      </c>
      <c r="AA16" s="6">
        <f t="shared" si="2"/>
        <v>0</v>
      </c>
      <c r="AB16" s="6">
        <f t="shared" si="2"/>
        <v>0</v>
      </c>
      <c r="AC16" s="6">
        <f t="shared" si="2"/>
        <v>0</v>
      </c>
      <c r="AD16" s="6">
        <f t="shared" si="2"/>
        <v>0</v>
      </c>
    </row>
    <row r="17" spans="1:30" s="6" customFormat="1" x14ac:dyDescent="0.3">
      <c r="A17" s="2">
        <v>43488</v>
      </c>
      <c r="B17" s="5">
        <v>0.53472222222222221</v>
      </c>
      <c r="C17" s="6" t="s">
        <v>28</v>
      </c>
      <c r="D17" s="6" t="s">
        <v>15</v>
      </c>
      <c r="E17" s="6" t="s">
        <v>59</v>
      </c>
      <c r="F17" s="6">
        <v>2</v>
      </c>
      <c r="G17" s="6" t="s">
        <v>71</v>
      </c>
      <c r="H17" s="6" t="s">
        <v>61</v>
      </c>
      <c r="I17" s="6">
        <v>12</v>
      </c>
      <c r="J17" s="6">
        <f>(I17+F17)/F17</f>
        <v>7</v>
      </c>
      <c r="K17" s="6">
        <v>10</v>
      </c>
      <c r="L17" s="6">
        <v>50</v>
      </c>
      <c r="M17" s="6">
        <f>(L17+K17)/K17</f>
        <v>6</v>
      </c>
      <c r="N17" s="6">
        <f>J17*M17</f>
        <v>42</v>
      </c>
      <c r="Y17" s="6">
        <f t="shared" si="2"/>
        <v>0</v>
      </c>
      <c r="Z17" s="6">
        <f t="shared" si="2"/>
        <v>0</v>
      </c>
      <c r="AA17" s="6">
        <f t="shared" si="2"/>
        <v>0</v>
      </c>
      <c r="AB17" s="6">
        <f t="shared" si="2"/>
        <v>0</v>
      </c>
      <c r="AC17" s="6">
        <f t="shared" si="2"/>
        <v>0</v>
      </c>
      <c r="AD17" s="6">
        <f t="shared" si="2"/>
        <v>0</v>
      </c>
    </row>
    <row r="18" spans="1:30" s="6" customFormat="1" x14ac:dyDescent="0.3">
      <c r="A18" s="2">
        <v>43488</v>
      </c>
      <c r="B18" s="5">
        <v>0.53472222222222221</v>
      </c>
      <c r="C18" s="6" t="s">
        <v>28</v>
      </c>
      <c r="D18" s="6" t="s">
        <v>13</v>
      </c>
      <c r="E18" s="6" t="s">
        <v>62</v>
      </c>
      <c r="F18" s="6">
        <v>2</v>
      </c>
      <c r="G18" s="6" t="s">
        <v>71</v>
      </c>
      <c r="I18" s="6">
        <v>12</v>
      </c>
      <c r="J18" s="6">
        <f>(I18+F18)/F18</f>
        <v>7</v>
      </c>
      <c r="K18" s="6">
        <v>10</v>
      </c>
      <c r="L18" s="6">
        <v>50</v>
      </c>
      <c r="M18" s="6">
        <f>(L18+K18)/K18</f>
        <v>6</v>
      </c>
      <c r="N18" s="6">
        <f>J18*M18</f>
        <v>42</v>
      </c>
      <c r="Y18" s="6">
        <f t="shared" si="2"/>
        <v>0</v>
      </c>
      <c r="Z18" s="6">
        <f t="shared" si="2"/>
        <v>0</v>
      </c>
      <c r="AA18" s="6">
        <f t="shared" si="2"/>
        <v>0</v>
      </c>
      <c r="AB18" s="6">
        <f t="shared" si="2"/>
        <v>0</v>
      </c>
      <c r="AC18" s="6">
        <f t="shared" si="2"/>
        <v>0</v>
      </c>
      <c r="AD18" s="6">
        <f t="shared" si="2"/>
        <v>0</v>
      </c>
    </row>
    <row r="19" spans="1:30" s="6" customFormat="1" x14ac:dyDescent="0.3">
      <c r="A19" s="2">
        <v>43488</v>
      </c>
      <c r="B19" s="5">
        <v>0.53541666666666665</v>
      </c>
      <c r="C19" s="6" t="s">
        <v>12</v>
      </c>
      <c r="D19" s="6" t="s">
        <v>16</v>
      </c>
      <c r="E19" s="6" t="s">
        <v>63</v>
      </c>
      <c r="F19" s="6">
        <v>2</v>
      </c>
      <c r="G19" s="6" t="s">
        <v>71</v>
      </c>
      <c r="I19" s="6">
        <v>12</v>
      </c>
      <c r="J19" s="6">
        <f>(I19+F19)/F19</f>
        <v>7</v>
      </c>
      <c r="K19" s="6">
        <v>10</v>
      </c>
      <c r="L19" s="6">
        <v>50</v>
      </c>
      <c r="M19" s="6">
        <f>(L19+K19)/K19</f>
        <v>6</v>
      </c>
      <c r="N19" s="6">
        <f>J19*M19</f>
        <v>42</v>
      </c>
      <c r="Y19" s="6">
        <f t="shared" si="2"/>
        <v>0</v>
      </c>
      <c r="Z19" s="6">
        <f t="shared" si="2"/>
        <v>0</v>
      </c>
      <c r="AA19" s="6">
        <f t="shared" si="2"/>
        <v>0</v>
      </c>
      <c r="AB19" s="6">
        <f t="shared" si="2"/>
        <v>0</v>
      </c>
      <c r="AC19" s="6">
        <f t="shared" si="2"/>
        <v>0</v>
      </c>
      <c r="AD19" s="6">
        <f t="shared" si="2"/>
        <v>0</v>
      </c>
    </row>
    <row r="20" spans="1:30" s="8" customFormat="1" x14ac:dyDescent="0.3">
      <c r="A20" s="2">
        <v>43488</v>
      </c>
      <c r="B20" s="7">
        <v>0.53611111111111109</v>
      </c>
      <c r="C20" s="8" t="s">
        <v>12</v>
      </c>
      <c r="D20" s="8" t="s">
        <v>26</v>
      </c>
      <c r="E20" s="8" t="s">
        <v>64</v>
      </c>
      <c r="F20" s="8">
        <v>2</v>
      </c>
      <c r="G20" s="8" t="s">
        <v>71</v>
      </c>
      <c r="I20" s="8">
        <v>12</v>
      </c>
      <c r="J20" s="8">
        <f t="shared" si="1"/>
        <v>7</v>
      </c>
      <c r="K20" s="8">
        <v>10</v>
      </c>
      <c r="L20" s="8">
        <v>50</v>
      </c>
      <c r="M20" s="8">
        <f t="shared" si="3"/>
        <v>6</v>
      </c>
      <c r="N20" s="8">
        <f t="shared" si="4"/>
        <v>42</v>
      </c>
      <c r="Y20" s="8">
        <f t="shared" si="2"/>
        <v>0</v>
      </c>
      <c r="Z20" s="8">
        <f t="shared" si="2"/>
        <v>0</v>
      </c>
      <c r="AA20" s="8">
        <f t="shared" si="2"/>
        <v>0</v>
      </c>
      <c r="AB20" s="8">
        <f t="shared" si="2"/>
        <v>0</v>
      </c>
      <c r="AC20" s="8">
        <f t="shared" si="2"/>
        <v>0</v>
      </c>
      <c r="AD20" s="8">
        <f t="shared" si="2"/>
        <v>0</v>
      </c>
    </row>
    <row r="21" spans="1:30" s="8" customFormat="1" x14ac:dyDescent="0.3">
      <c r="A21" s="2">
        <v>43488</v>
      </c>
      <c r="B21" s="7">
        <v>0.53680555555555554</v>
      </c>
      <c r="C21" s="8" t="s">
        <v>12</v>
      </c>
      <c r="D21" s="8" t="s">
        <v>27</v>
      </c>
      <c r="E21" s="8" t="s">
        <v>65</v>
      </c>
      <c r="F21" s="8">
        <v>2</v>
      </c>
      <c r="G21" s="8" t="s">
        <v>71</v>
      </c>
      <c r="I21" s="8">
        <v>12</v>
      </c>
      <c r="J21" s="8">
        <f t="shared" si="1"/>
        <v>7</v>
      </c>
      <c r="K21" s="8">
        <v>10</v>
      </c>
      <c r="L21" s="8">
        <v>50</v>
      </c>
      <c r="M21" s="8">
        <f t="shared" si="3"/>
        <v>6</v>
      </c>
      <c r="N21" s="8">
        <f t="shared" si="4"/>
        <v>42</v>
      </c>
      <c r="Y21" s="8">
        <f t="shared" si="2"/>
        <v>0</v>
      </c>
      <c r="Z21" s="8">
        <f t="shared" si="2"/>
        <v>0</v>
      </c>
      <c r="AA21" s="8">
        <f t="shared" si="2"/>
        <v>0</v>
      </c>
      <c r="AB21" s="8">
        <f t="shared" si="2"/>
        <v>0</v>
      </c>
      <c r="AC21" s="8">
        <f t="shared" si="2"/>
        <v>0</v>
      </c>
      <c r="AD21" s="8">
        <f t="shared" si="2"/>
        <v>0</v>
      </c>
    </row>
    <row r="22" spans="1:30" s="8" customFormat="1" x14ac:dyDescent="0.3">
      <c r="A22" s="2">
        <v>43488</v>
      </c>
      <c r="B22" s="7">
        <v>0.53680555555555554</v>
      </c>
      <c r="C22" s="8" t="s">
        <v>28</v>
      </c>
      <c r="D22" s="8" t="s">
        <v>25</v>
      </c>
      <c r="E22" s="8" t="s">
        <v>66</v>
      </c>
      <c r="F22" s="8">
        <v>2</v>
      </c>
      <c r="G22" s="8" t="s">
        <v>71</v>
      </c>
      <c r="I22" s="8">
        <v>12</v>
      </c>
      <c r="J22" s="8">
        <f t="shared" si="1"/>
        <v>7</v>
      </c>
      <c r="K22" s="8">
        <v>10</v>
      </c>
      <c r="L22" s="8">
        <v>50</v>
      </c>
      <c r="M22" s="8">
        <f t="shared" si="3"/>
        <v>6</v>
      </c>
      <c r="N22" s="8">
        <f t="shared" si="4"/>
        <v>42</v>
      </c>
      <c r="Y22" s="8">
        <f t="shared" si="2"/>
        <v>0</v>
      </c>
      <c r="Z22" s="8">
        <f t="shared" si="2"/>
        <v>0</v>
      </c>
      <c r="AA22" s="8">
        <f t="shared" si="2"/>
        <v>0</v>
      </c>
      <c r="AB22" s="8">
        <f t="shared" si="2"/>
        <v>0</v>
      </c>
      <c r="AC22" s="8">
        <f t="shared" si="2"/>
        <v>0</v>
      </c>
      <c r="AD22" s="8">
        <f t="shared" si="2"/>
        <v>0</v>
      </c>
    </row>
    <row r="23" spans="1:30" s="8" customFormat="1" x14ac:dyDescent="0.3">
      <c r="A23" s="2">
        <v>43488</v>
      </c>
      <c r="B23" s="7">
        <v>0.53749999999999998</v>
      </c>
      <c r="C23" s="8" t="s">
        <v>28</v>
      </c>
      <c r="D23" s="8" t="s">
        <v>24</v>
      </c>
      <c r="E23" s="8" t="s">
        <v>67</v>
      </c>
      <c r="F23" s="8">
        <v>2</v>
      </c>
      <c r="G23" s="8" t="s">
        <v>71</v>
      </c>
      <c r="I23" s="8">
        <v>12</v>
      </c>
      <c r="J23" s="8">
        <f t="shared" si="1"/>
        <v>7</v>
      </c>
      <c r="K23" s="8">
        <v>10</v>
      </c>
      <c r="L23" s="8">
        <v>50</v>
      </c>
      <c r="M23" s="8">
        <f t="shared" si="3"/>
        <v>6</v>
      </c>
      <c r="N23" s="8">
        <f t="shared" si="4"/>
        <v>42</v>
      </c>
      <c r="Y23" s="8">
        <f t="shared" si="2"/>
        <v>0</v>
      </c>
      <c r="Z23" s="8">
        <f t="shared" si="2"/>
        <v>0</v>
      </c>
      <c r="AA23" s="8">
        <f t="shared" si="2"/>
        <v>0</v>
      </c>
      <c r="AB23" s="8">
        <f t="shared" si="2"/>
        <v>0</v>
      </c>
      <c r="AC23" s="8">
        <f t="shared" si="2"/>
        <v>0</v>
      </c>
      <c r="AD23" s="8">
        <f t="shared" si="2"/>
        <v>0</v>
      </c>
    </row>
    <row r="24" spans="1:30" s="8" customFormat="1" x14ac:dyDescent="0.3">
      <c r="A24" s="2">
        <v>43488</v>
      </c>
      <c r="B24" s="7">
        <v>0.53819444444444442</v>
      </c>
      <c r="C24" s="8" t="s">
        <v>28</v>
      </c>
      <c r="D24" s="8" t="s">
        <v>23</v>
      </c>
      <c r="E24" s="8" t="s">
        <v>68</v>
      </c>
      <c r="F24" s="8">
        <v>2</v>
      </c>
      <c r="G24" s="8" t="s">
        <v>71</v>
      </c>
      <c r="H24" s="8" t="s">
        <v>69</v>
      </c>
      <c r="I24" s="8">
        <v>12</v>
      </c>
      <c r="J24" s="8">
        <f t="shared" si="1"/>
        <v>7</v>
      </c>
      <c r="K24" s="8">
        <v>10</v>
      </c>
      <c r="L24" s="8">
        <v>50</v>
      </c>
      <c r="M24" s="8">
        <f t="shared" si="3"/>
        <v>6</v>
      </c>
      <c r="N24" s="8">
        <f t="shared" si="4"/>
        <v>42</v>
      </c>
      <c r="Y24" s="8">
        <f t="shared" si="2"/>
        <v>0</v>
      </c>
      <c r="Z24" s="8">
        <f t="shared" si="2"/>
        <v>0</v>
      </c>
      <c r="AA24" s="8">
        <f t="shared" si="2"/>
        <v>0</v>
      </c>
      <c r="AB24" s="8">
        <f t="shared" si="2"/>
        <v>0</v>
      </c>
      <c r="AC24" s="8">
        <f t="shared" si="2"/>
        <v>0</v>
      </c>
      <c r="AD24" s="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Nicholas D</dc:creator>
  <cp:lastModifiedBy>Pennington, Stephanie C</cp:lastModifiedBy>
  <dcterms:created xsi:type="dcterms:W3CDTF">2018-12-08T14:09:03Z</dcterms:created>
  <dcterms:modified xsi:type="dcterms:W3CDTF">2019-01-31T20:45:26Z</dcterms:modified>
</cp:coreProperties>
</file>