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ropbox (Personal)/PNNL Projects/CSBC Modeling Project/Modeling with UW/Data for fitting/"/>
    </mc:Choice>
  </mc:AlternateContent>
  <xr:revisionPtr revIDLastSave="0" documentId="13_ncr:1_{DFF3A04F-2129-7F45-B5B6-5A0D0B834324}" xr6:coauthVersionLast="46" xr6:coauthVersionMax="46" xr10:uidLastSave="{00000000-0000-0000-0000-000000000000}"/>
  <bookViews>
    <workbookView xWindow="1820" yWindow="460" windowWidth="46720" windowHeight="26820" activeTab="2" xr2:uid="{07DE5F16-4C80-2F4B-BCC2-96C8DF9C9644}"/>
  </bookViews>
  <sheets>
    <sheet name="Run 1" sheetId="1" r:id="rId1"/>
    <sheet name="Run 2" sheetId="2" r:id="rId2"/>
    <sheet name="Kine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2" i="3" l="1"/>
  <c r="P42" i="3"/>
  <c r="O42" i="3"/>
  <c r="N42" i="3"/>
  <c r="N38" i="3"/>
  <c r="M38" i="3"/>
  <c r="H36" i="3"/>
  <c r="F35" i="3"/>
  <c r="F36" i="3"/>
  <c r="F34" i="3"/>
  <c r="M3" i="3"/>
  <c r="N3" i="3"/>
  <c r="O3" i="3"/>
  <c r="P3" i="3"/>
  <c r="Q3" i="3"/>
  <c r="R3" i="3"/>
  <c r="S3" i="3"/>
  <c r="T3" i="3"/>
  <c r="U3" i="3"/>
  <c r="V3" i="3"/>
  <c r="M4" i="3"/>
  <c r="N4" i="3"/>
  <c r="O4" i="3"/>
  <c r="P4" i="3"/>
  <c r="Q4" i="3"/>
  <c r="R4" i="3"/>
  <c r="S4" i="3"/>
  <c r="T4" i="3"/>
  <c r="U4" i="3"/>
  <c r="V4" i="3"/>
  <c r="M5" i="3"/>
  <c r="N5" i="3"/>
  <c r="O5" i="3"/>
  <c r="P5" i="3"/>
  <c r="Q5" i="3"/>
  <c r="R5" i="3"/>
  <c r="S5" i="3"/>
  <c r="T5" i="3"/>
  <c r="U5" i="3"/>
  <c r="V5" i="3"/>
  <c r="M6" i="3"/>
  <c r="N6" i="3"/>
  <c r="O6" i="3"/>
  <c r="P6" i="3"/>
  <c r="Q6" i="3"/>
  <c r="R6" i="3"/>
  <c r="S6" i="3"/>
  <c r="T6" i="3"/>
  <c r="U6" i="3"/>
  <c r="V6" i="3"/>
  <c r="M7" i="3"/>
  <c r="N7" i="3"/>
  <c r="O7" i="3"/>
  <c r="P7" i="3"/>
  <c r="Q7" i="3"/>
  <c r="R7" i="3"/>
  <c r="S7" i="3"/>
  <c r="T7" i="3"/>
  <c r="U7" i="3"/>
  <c r="V7" i="3"/>
  <c r="M8" i="3"/>
  <c r="N8" i="3"/>
  <c r="O8" i="3"/>
  <c r="P8" i="3"/>
  <c r="Q8" i="3"/>
  <c r="R8" i="3"/>
  <c r="S8" i="3"/>
  <c r="T8" i="3"/>
  <c r="U8" i="3"/>
  <c r="V8" i="3"/>
  <c r="M9" i="3"/>
  <c r="N9" i="3"/>
  <c r="O9" i="3"/>
  <c r="P9" i="3"/>
  <c r="Q9" i="3"/>
  <c r="R9" i="3"/>
  <c r="S9" i="3"/>
  <c r="T9" i="3"/>
  <c r="U9" i="3"/>
  <c r="V9" i="3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M16" i="3"/>
  <c r="N16" i="3"/>
  <c r="O16" i="3"/>
  <c r="P16" i="3"/>
  <c r="Q16" i="3"/>
  <c r="R16" i="3"/>
  <c r="S16" i="3"/>
  <c r="T16" i="3"/>
  <c r="U16" i="3"/>
  <c r="V16" i="3"/>
  <c r="M17" i="3"/>
  <c r="N17" i="3"/>
  <c r="O17" i="3"/>
  <c r="P17" i="3"/>
  <c r="Q17" i="3"/>
  <c r="R17" i="3"/>
  <c r="S17" i="3"/>
  <c r="T17" i="3"/>
  <c r="U17" i="3"/>
  <c r="V17" i="3"/>
  <c r="M18" i="3"/>
  <c r="N18" i="3"/>
  <c r="O18" i="3"/>
  <c r="P18" i="3"/>
  <c r="Q18" i="3"/>
  <c r="R18" i="3"/>
  <c r="S18" i="3"/>
  <c r="T18" i="3"/>
  <c r="U18" i="3"/>
  <c r="V18" i="3"/>
  <c r="M19" i="3"/>
  <c r="N19" i="3"/>
  <c r="O19" i="3"/>
  <c r="P19" i="3"/>
  <c r="Q19" i="3"/>
  <c r="R19" i="3"/>
  <c r="S19" i="3"/>
  <c r="T19" i="3"/>
  <c r="U19" i="3"/>
  <c r="V19" i="3"/>
  <c r="M20" i="3"/>
  <c r="N20" i="3"/>
  <c r="O20" i="3"/>
  <c r="P20" i="3"/>
  <c r="Q20" i="3"/>
  <c r="R20" i="3"/>
  <c r="S20" i="3"/>
  <c r="T20" i="3"/>
  <c r="U20" i="3"/>
  <c r="V20" i="3"/>
  <c r="M21" i="3"/>
  <c r="N21" i="3"/>
  <c r="O21" i="3"/>
  <c r="P21" i="3"/>
  <c r="Q21" i="3"/>
  <c r="R21" i="3"/>
  <c r="S21" i="3"/>
  <c r="T21" i="3"/>
  <c r="U21" i="3"/>
  <c r="V21" i="3"/>
  <c r="M22" i="3"/>
  <c r="N22" i="3"/>
  <c r="O22" i="3"/>
  <c r="P22" i="3"/>
  <c r="Q22" i="3"/>
  <c r="R22" i="3"/>
  <c r="S22" i="3"/>
  <c r="T22" i="3"/>
  <c r="U22" i="3"/>
  <c r="V22" i="3"/>
  <c r="M23" i="3"/>
  <c r="N23" i="3"/>
  <c r="O23" i="3"/>
  <c r="P23" i="3"/>
  <c r="Q23" i="3"/>
  <c r="R23" i="3"/>
  <c r="S23" i="3"/>
  <c r="T23" i="3"/>
  <c r="U23" i="3"/>
  <c r="V23" i="3"/>
  <c r="M24" i="3"/>
  <c r="N24" i="3"/>
  <c r="O24" i="3"/>
  <c r="P24" i="3"/>
  <c r="Q24" i="3"/>
  <c r="R24" i="3"/>
  <c r="S24" i="3"/>
  <c r="T24" i="3"/>
  <c r="U24" i="3"/>
  <c r="V24" i="3"/>
  <c r="M25" i="3"/>
  <c r="N25" i="3"/>
  <c r="O25" i="3"/>
  <c r="P25" i="3"/>
  <c r="Q25" i="3"/>
  <c r="R25" i="3"/>
  <c r="S25" i="3"/>
  <c r="T25" i="3"/>
  <c r="U25" i="3"/>
  <c r="V25" i="3"/>
  <c r="M26" i="3"/>
  <c r="N26" i="3"/>
  <c r="O26" i="3"/>
  <c r="P26" i="3"/>
  <c r="Q26" i="3"/>
  <c r="R26" i="3"/>
  <c r="S26" i="3"/>
  <c r="T26" i="3"/>
  <c r="U26" i="3"/>
  <c r="V26" i="3"/>
  <c r="M28" i="3"/>
  <c r="N28" i="3"/>
  <c r="O28" i="3"/>
  <c r="P28" i="3"/>
  <c r="Q28" i="3"/>
  <c r="H34" i="3" s="1"/>
  <c r="O34" i="3" s="1"/>
  <c r="R28" i="3"/>
  <c r="S28" i="3"/>
  <c r="T28" i="3"/>
  <c r="U28" i="3"/>
  <c r="V28" i="3"/>
  <c r="M27" i="3"/>
  <c r="N27" i="3"/>
  <c r="O27" i="3"/>
  <c r="P27" i="3"/>
  <c r="Q27" i="3"/>
  <c r="R27" i="3"/>
  <c r="S27" i="3"/>
  <c r="T27" i="3"/>
  <c r="U27" i="3"/>
  <c r="V27" i="3"/>
  <c r="M29" i="3"/>
  <c r="N29" i="3"/>
  <c r="O29" i="3"/>
  <c r="P29" i="3"/>
  <c r="Q29" i="3"/>
  <c r="H35" i="3" s="1"/>
  <c r="R35" i="3" s="1"/>
  <c r="R29" i="3"/>
  <c r="S29" i="3"/>
  <c r="T29" i="3"/>
  <c r="U29" i="3"/>
  <c r="V29" i="3"/>
  <c r="M30" i="3"/>
  <c r="N30" i="3"/>
  <c r="O30" i="3"/>
  <c r="O36" i="3" s="1"/>
  <c r="P30" i="3"/>
  <c r="P36" i="3" s="1"/>
  <c r="Q30" i="3"/>
  <c r="Q36" i="3" s="1"/>
  <c r="R30" i="3"/>
  <c r="S30" i="3"/>
  <c r="T30" i="3"/>
  <c r="T36" i="3" s="1"/>
  <c r="U30" i="3"/>
  <c r="U36" i="3" s="1"/>
  <c r="V30" i="3"/>
  <c r="V36" i="3" s="1"/>
  <c r="M31" i="3"/>
  <c r="N31" i="3"/>
  <c r="O31" i="3"/>
  <c r="P31" i="3"/>
  <c r="Q31" i="3"/>
  <c r="R31" i="3"/>
  <c r="S31" i="3"/>
  <c r="T31" i="3"/>
  <c r="U31" i="3"/>
  <c r="V31" i="3"/>
  <c r="N2" i="3"/>
  <c r="O2" i="3"/>
  <c r="P2" i="3"/>
  <c r="Q2" i="3"/>
  <c r="R2" i="3"/>
  <c r="S2" i="3"/>
  <c r="T2" i="3"/>
  <c r="U2" i="3"/>
  <c r="V2" i="3"/>
  <c r="M2" i="3"/>
  <c r="U34" i="3" l="1"/>
  <c r="U38" i="3" s="1"/>
  <c r="N46" i="3" s="1"/>
  <c r="S36" i="3"/>
  <c r="S35" i="3"/>
  <c r="R36" i="3"/>
  <c r="O35" i="3"/>
  <c r="O38" i="3" s="1"/>
  <c r="N43" i="3" s="1"/>
  <c r="T35" i="3"/>
  <c r="Q35" i="3"/>
  <c r="P35" i="3"/>
  <c r="V35" i="3"/>
  <c r="U35" i="3"/>
  <c r="T34" i="3"/>
  <c r="S34" i="3"/>
  <c r="P34" i="3"/>
  <c r="P38" i="3" s="1"/>
  <c r="O43" i="3" s="1"/>
  <c r="Q34" i="3"/>
  <c r="Q38" i="3" s="1"/>
  <c r="N44" i="3" s="1"/>
  <c r="V34" i="3"/>
  <c r="R34" i="3"/>
  <c r="R38" i="3" s="1"/>
  <c r="O44" i="3" s="1"/>
  <c r="D27" i="2"/>
  <c r="C27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I27" i="2" s="1"/>
  <c r="H23" i="2"/>
  <c r="H27" i="2" s="1"/>
  <c r="G23" i="2"/>
  <c r="G27" i="2" s="1"/>
  <c r="F23" i="2"/>
  <c r="F27" i="2" s="1"/>
  <c r="E23" i="2"/>
  <c r="D23" i="2"/>
  <c r="C23" i="2"/>
  <c r="B23" i="2"/>
  <c r="K22" i="2"/>
  <c r="J22" i="2"/>
  <c r="I22" i="2"/>
  <c r="I26" i="2" s="1"/>
  <c r="H22" i="2"/>
  <c r="H26" i="2" s="1"/>
  <c r="G22" i="2"/>
  <c r="F22" i="2"/>
  <c r="E22" i="2"/>
  <c r="D22" i="2"/>
  <c r="C22" i="2"/>
  <c r="B22" i="2"/>
  <c r="K16" i="2"/>
  <c r="J16" i="2"/>
  <c r="I16" i="2"/>
  <c r="H16" i="2"/>
  <c r="G16" i="2"/>
  <c r="F16" i="2"/>
  <c r="E16" i="2"/>
  <c r="D16" i="2"/>
  <c r="C16" i="2"/>
  <c r="E31" i="1"/>
  <c r="J31" i="1"/>
  <c r="D16" i="1"/>
  <c r="E16" i="1"/>
  <c r="F16" i="1"/>
  <c r="G16" i="1"/>
  <c r="H16" i="1"/>
  <c r="I16" i="1"/>
  <c r="J16" i="1"/>
  <c r="K16" i="1"/>
  <c r="C16" i="1"/>
  <c r="K26" i="1"/>
  <c r="C26" i="1"/>
  <c r="C30" i="1" s="1"/>
  <c r="B23" i="1"/>
  <c r="C23" i="1"/>
  <c r="C27" i="1" s="1"/>
  <c r="D23" i="1"/>
  <c r="D27" i="1" s="1"/>
  <c r="E23" i="1"/>
  <c r="E27" i="1" s="1"/>
  <c r="F23" i="1"/>
  <c r="G23" i="1"/>
  <c r="H23" i="1"/>
  <c r="I23" i="1"/>
  <c r="J23" i="1"/>
  <c r="J27" i="1" s="1"/>
  <c r="K23" i="1"/>
  <c r="K27" i="1" s="1"/>
  <c r="B24" i="1"/>
  <c r="D28" i="1" s="1"/>
  <c r="C24" i="1"/>
  <c r="D24" i="1"/>
  <c r="E24" i="1"/>
  <c r="F24" i="1"/>
  <c r="G24" i="1"/>
  <c r="H24" i="1"/>
  <c r="I24" i="1"/>
  <c r="J24" i="1"/>
  <c r="J28" i="1" s="1"/>
  <c r="K24" i="1"/>
  <c r="C22" i="1"/>
  <c r="D22" i="1"/>
  <c r="D26" i="1" s="1"/>
  <c r="D30" i="1" s="1"/>
  <c r="E22" i="1"/>
  <c r="E26" i="1" s="1"/>
  <c r="F22" i="1"/>
  <c r="F26" i="1" s="1"/>
  <c r="G22" i="1"/>
  <c r="H22" i="1"/>
  <c r="H26" i="1" s="1"/>
  <c r="I22" i="1"/>
  <c r="I26" i="1" s="1"/>
  <c r="I30" i="1" s="1"/>
  <c r="J22" i="1"/>
  <c r="K22" i="1"/>
  <c r="B22" i="1"/>
  <c r="P43" i="3" l="1"/>
  <c r="Q43" i="3"/>
  <c r="V38" i="3"/>
  <c r="O46" i="3" s="1"/>
  <c r="S38" i="3"/>
  <c r="N45" i="3" s="1"/>
  <c r="T38" i="3"/>
  <c r="O45" i="3" s="1"/>
  <c r="P46" i="3"/>
  <c r="Q46" i="3"/>
  <c r="P44" i="3"/>
  <c r="Q44" i="3"/>
  <c r="E30" i="1"/>
  <c r="K30" i="1"/>
  <c r="J28" i="2"/>
  <c r="I28" i="1"/>
  <c r="D31" i="1"/>
  <c r="I28" i="2"/>
  <c r="G26" i="1"/>
  <c r="G30" i="1" s="1"/>
  <c r="H28" i="1"/>
  <c r="F27" i="1"/>
  <c r="F31" i="1" s="1"/>
  <c r="K31" i="1"/>
  <c r="C31" i="1"/>
  <c r="G26" i="2"/>
  <c r="H31" i="1"/>
  <c r="J26" i="2"/>
  <c r="C26" i="2"/>
  <c r="K26" i="2"/>
  <c r="H30" i="1"/>
  <c r="F30" i="1"/>
  <c r="J26" i="1"/>
  <c r="J30" i="1" s="1"/>
  <c r="K28" i="1"/>
  <c r="C28" i="1"/>
  <c r="D26" i="2"/>
  <c r="K27" i="2"/>
  <c r="J27" i="2"/>
  <c r="C28" i="2"/>
  <c r="K28" i="2"/>
  <c r="D28" i="2"/>
  <c r="E28" i="2"/>
  <c r="F28" i="2"/>
  <c r="G28" i="2"/>
  <c r="H28" i="2"/>
  <c r="E27" i="2"/>
  <c r="F26" i="2"/>
  <c r="E26" i="2"/>
  <c r="I27" i="1"/>
  <c r="I31" i="1" s="1"/>
  <c r="G28" i="1"/>
  <c r="H27" i="1"/>
  <c r="F28" i="1"/>
  <c r="G27" i="1"/>
  <c r="G31" i="1" s="1"/>
  <c r="E28" i="1"/>
  <c r="P45" i="3" l="1"/>
  <c r="Q45" i="3"/>
  <c r="E32" i="2"/>
  <c r="F32" i="2"/>
  <c r="G32" i="2"/>
  <c r="I32" i="2"/>
  <c r="H32" i="2"/>
  <c r="J32" i="2"/>
  <c r="D32" i="2"/>
  <c r="C32" i="2"/>
  <c r="K32" i="2"/>
  <c r="D30" i="2"/>
  <c r="E30" i="2"/>
  <c r="F30" i="2"/>
  <c r="C30" i="2"/>
  <c r="G30" i="2"/>
  <c r="H30" i="2"/>
  <c r="I30" i="2"/>
  <c r="J30" i="2"/>
  <c r="K30" i="2"/>
  <c r="E31" i="2"/>
  <c r="C31" i="2"/>
  <c r="F31" i="2"/>
  <c r="I31" i="2"/>
  <c r="G31" i="2"/>
  <c r="H31" i="2"/>
  <c r="J31" i="2"/>
  <c r="K31" i="2"/>
  <c r="D31" i="2"/>
  <c r="E32" i="1"/>
  <c r="E34" i="1" s="1"/>
  <c r="F32" i="1"/>
  <c r="F34" i="1" s="1"/>
  <c r="G32" i="1"/>
  <c r="G34" i="1" s="1"/>
  <c r="H32" i="1"/>
  <c r="H34" i="1" s="1"/>
  <c r="I32" i="1"/>
  <c r="I34" i="1" s="1"/>
  <c r="J32" i="1"/>
  <c r="J34" i="1" s="1"/>
  <c r="C32" i="1"/>
  <c r="C34" i="1" s="1"/>
  <c r="K32" i="1"/>
  <c r="K34" i="1" s="1"/>
  <c r="D32" i="1"/>
  <c r="D34" i="1" s="1"/>
  <c r="G34" i="2"/>
  <c r="F34" i="2"/>
  <c r="D34" i="2"/>
  <c r="I34" i="2"/>
  <c r="E34" i="2"/>
  <c r="H34" i="2"/>
  <c r="C34" i="2"/>
  <c r="J34" i="2"/>
  <c r="K34" i="2" l="1"/>
</calcChain>
</file>

<file path=xl/sharedStrings.xml><?xml version="1.0" encoding="utf-8"?>
<sst xmlns="http://schemas.openxmlformats.org/spreadsheetml/2006/main" count="174" uniqueCount="86">
  <si>
    <t>Y1092y</t>
  </si>
  <si>
    <t>EGFR</t>
  </si>
  <si>
    <t>Y1172y</t>
  </si>
  <si>
    <t>Y1197y</t>
  </si>
  <si>
    <t>EGF-&gt;</t>
  </si>
  <si>
    <t>EGF ng/ml</t>
  </si>
  <si>
    <t>EGF molar</t>
  </si>
  <si>
    <t>Orginal data</t>
  </si>
  <si>
    <t>0-point subtract</t>
  </si>
  <si>
    <t>Convert to original ratios</t>
  </si>
  <si>
    <t>Maximum value</t>
  </si>
  <si>
    <t>Scale</t>
  </si>
  <si>
    <t>Summation</t>
  </si>
  <si>
    <t>Fold @0</t>
  </si>
  <si>
    <t>Fold @0.03</t>
  </si>
  <si>
    <t>Fold @0.1</t>
  </si>
  <si>
    <t>Fold @0.3</t>
  </si>
  <si>
    <t>Fold @1</t>
  </si>
  <si>
    <t>Fold @3</t>
  </si>
  <si>
    <t>Fold @10</t>
  </si>
  <si>
    <t>Fold @30</t>
  </si>
  <si>
    <t>Fold @100</t>
  </si>
  <si>
    <t>Use this -&gt;</t>
  </si>
  <si>
    <t>Site</t>
  </si>
  <si>
    <t>Protein</t>
  </si>
  <si>
    <t>Residue</t>
  </si>
  <si>
    <t>Gene</t>
  </si>
  <si>
    <t>MCF10A  Control  R1  01</t>
  </si>
  <si>
    <t>MCF10A  Control  R2  02</t>
  </si>
  <si>
    <t>MCF10A  EGF  2m  R1  03</t>
  </si>
  <si>
    <t>MCF10A  EGF  2m  R2  04</t>
  </si>
  <si>
    <t>MCF10A  EGF  4m  R1  05</t>
  </si>
  <si>
    <t>MCF10A  EGF  4m  R2  06</t>
  </si>
  <si>
    <t>MCF10A  EGF  8m  R1  07</t>
  </si>
  <si>
    <t>MCF10A  EGF  8m  R2  08</t>
  </si>
  <si>
    <t>MCF10A  EGF  12m  R1  09</t>
  </si>
  <si>
    <t>MCF10A  EGF  12m  R2  10</t>
  </si>
  <si>
    <t>S1026s</t>
  </si>
  <si>
    <t>S1037s</t>
  </si>
  <si>
    <t>S1039s</t>
  </si>
  <si>
    <t>S1042s</t>
  </si>
  <si>
    <t>S1042sS1045s</t>
  </si>
  <si>
    <t>S1045sT1046t</t>
  </si>
  <si>
    <t>S1064s</t>
  </si>
  <si>
    <t>S1070s</t>
  </si>
  <si>
    <t>S1070sY1092y</t>
  </si>
  <si>
    <t>S1071s</t>
  </si>
  <si>
    <t>S1071sT1085t</t>
  </si>
  <si>
    <t>S1081s</t>
  </si>
  <si>
    <t>S1081sT1085t</t>
  </si>
  <si>
    <t>S1081sY1092y</t>
  </si>
  <si>
    <t>S1096s</t>
  </si>
  <si>
    <t>S1166s</t>
  </si>
  <si>
    <t>S695s</t>
  </si>
  <si>
    <t>S995s</t>
  </si>
  <si>
    <t>T1041tS1042s</t>
  </si>
  <si>
    <t>T1041tS1042sS1045s</t>
  </si>
  <si>
    <t>T1046t</t>
  </si>
  <si>
    <t>T1085t</t>
  </si>
  <si>
    <t>T1191t</t>
  </si>
  <si>
    <t>T693t</t>
  </si>
  <si>
    <t>T993t</t>
  </si>
  <si>
    <t>Y1110y</t>
  </si>
  <si>
    <t>Y869y</t>
  </si>
  <si>
    <t>0-time R1</t>
  </si>
  <si>
    <t>0-time R2</t>
  </si>
  <si>
    <t>2 min R1</t>
  </si>
  <si>
    <t>2 min R2</t>
  </si>
  <si>
    <t>4 min R1</t>
  </si>
  <si>
    <t>4 min R2</t>
  </si>
  <si>
    <t>8 min R1</t>
  </si>
  <si>
    <t>8 min R2</t>
  </si>
  <si>
    <t>12 min R1</t>
  </si>
  <si>
    <t>12 min R2</t>
  </si>
  <si>
    <t>Maximum @120ng/ml</t>
  </si>
  <si>
    <t>Scaled levels</t>
  </si>
  <si>
    <t>R1 Level @1ng/ml</t>
  </si>
  <si>
    <t>R2 Level @1ng/ml</t>
  </si>
  <si>
    <t>Average</t>
  </si>
  <si>
    <t>Scaling factor</t>
  </si>
  <si>
    <t>Sum-&gt;</t>
  </si>
  <si>
    <t>Time</t>
  </si>
  <si>
    <t>R1</t>
  </si>
  <si>
    <t>R2</t>
  </si>
  <si>
    <t>SD</t>
  </si>
  <si>
    <t>This kinetic experiment was done using 1ng/ml EGF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</si>
</sst>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73" formatCode="0.000E+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11" fontId="0" fillId="0" borderId="0" xfId="0" applyNumberFormat="1"/>
    <xf numFmtId="0" fontId="3" fillId="0" borderId="0" xfId="0" quotePrefix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3" fillId="0" borderId="0" xfId="0" quotePrefix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1" applyFont="1" applyFill="1" applyBorder="1"/>
    <xf numFmtId="164" fontId="0" fillId="0" borderId="0" xfId="0" applyNumberFormat="1" applyFill="1"/>
    <xf numFmtId="11" fontId="0" fillId="0" borderId="0" xfId="0" applyNumberFormat="1" applyFill="1"/>
    <xf numFmtId="165" fontId="0" fillId="0" borderId="0" xfId="1" applyNumberFormat="1" applyFont="1" applyFill="1" applyBorder="1"/>
    <xf numFmtId="11" fontId="0" fillId="3" borderId="0" xfId="0" applyNumberFormat="1" applyFill="1"/>
    <xf numFmtId="0" fontId="2" fillId="0" borderId="0" xfId="0" applyFont="1" applyAlignment="1">
      <alignment horizontal="right"/>
    </xf>
    <xf numFmtId="165" fontId="0" fillId="0" borderId="0" xfId="0" applyNumberFormat="1" applyFill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0" fillId="2" borderId="1" xfId="1" applyFont="1"/>
    <xf numFmtId="0" fontId="0" fillId="0" borderId="0" xfId="0" applyAlignment="1">
      <alignment horizontal="center" vertical="center" wrapText="1"/>
    </xf>
    <xf numFmtId="173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quotePrefix="1" applyFont="1" applyFill="1" applyAlignment="1">
      <alignment horizontal="center" vertical="center" wrapText="1"/>
    </xf>
    <xf numFmtId="0" fontId="0" fillId="3" borderId="0" xfId="0" applyFill="1"/>
    <xf numFmtId="0" fontId="2" fillId="0" borderId="0" xfId="0" applyFont="1"/>
    <xf numFmtId="0" fontId="2" fillId="0" borderId="0" xfId="0" quotePrefix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6378-A5A2-0649-B635-F64548B49245}">
  <dimension ref="A1:M34"/>
  <sheetViews>
    <sheetView zoomScale="125" zoomScaleNormal="125" workbookViewId="0">
      <selection activeCell="U5" sqref="U5"/>
    </sheetView>
  </sheetViews>
  <sheetFormatPr baseColWidth="10" defaultRowHeight="16" x14ac:dyDescent="0.2"/>
  <cols>
    <col min="2" max="2" width="17.83203125" bestFit="1" customWidth="1"/>
    <col min="3" max="3" width="12.1640625" bestFit="1" customWidth="1"/>
    <col min="4" max="11" width="11.6640625" bestFit="1" customWidth="1"/>
  </cols>
  <sheetData>
    <row r="1" spans="1:13" x14ac:dyDescent="0.2">
      <c r="B1" s="1" t="s">
        <v>4</v>
      </c>
      <c r="C1" s="4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</row>
    <row r="2" spans="1:13" x14ac:dyDescent="0.2">
      <c r="A2" s="10" t="s">
        <v>0</v>
      </c>
      <c r="B2" s="10" t="s">
        <v>1</v>
      </c>
      <c r="C2" s="11">
        <v>1.0831627270616766</v>
      </c>
      <c r="D2" s="11">
        <v>1.0277219525479488</v>
      </c>
      <c r="E2" s="11">
        <v>1.2223479356150306</v>
      </c>
      <c r="F2" s="11">
        <v>1.3179996616638268</v>
      </c>
      <c r="G2" s="11">
        <v>1.5641186977953228</v>
      </c>
      <c r="H2" s="11">
        <v>2.1276340047214926</v>
      </c>
      <c r="I2" s="11">
        <v>2.8965789739683929</v>
      </c>
      <c r="J2" s="11">
        <v>3.2228789446694273</v>
      </c>
      <c r="K2" s="11">
        <v>4.3661146057553557</v>
      </c>
    </row>
    <row r="3" spans="1:13" x14ac:dyDescent="0.2">
      <c r="A3" s="10" t="s">
        <v>2</v>
      </c>
      <c r="B3" s="10" t="s">
        <v>1</v>
      </c>
      <c r="C3" s="11">
        <v>1.0608715604738148</v>
      </c>
      <c r="D3" s="11">
        <v>0.98927944057633765</v>
      </c>
      <c r="E3" s="11">
        <v>1.2198087754718281</v>
      </c>
      <c r="F3" s="11">
        <v>1.1160100352092426</v>
      </c>
      <c r="G3" s="11">
        <v>1.1698714422101752</v>
      </c>
      <c r="H3" s="11">
        <v>1.553906825221641</v>
      </c>
      <c r="I3" s="11">
        <v>2.2915916721358744</v>
      </c>
      <c r="J3" s="11">
        <v>1.8549110425152442</v>
      </c>
      <c r="K3" s="11">
        <v>2.768971107205572</v>
      </c>
    </row>
    <row r="4" spans="1:13" x14ac:dyDescent="0.2">
      <c r="A4" s="10" t="s">
        <v>3</v>
      </c>
      <c r="B4" s="10" t="s">
        <v>1</v>
      </c>
      <c r="C4" s="11">
        <v>1.0197743811222932</v>
      </c>
      <c r="D4" s="11">
        <v>0.80633430102851988</v>
      </c>
      <c r="E4" s="11">
        <v>0.88863015249373556</v>
      </c>
      <c r="F4" s="11">
        <v>1.1585738438708546</v>
      </c>
      <c r="G4" s="11">
        <v>1.1489770647625015</v>
      </c>
      <c r="H4" s="11">
        <v>2.2726098012776879</v>
      </c>
      <c r="I4" s="11">
        <v>3.4541961258636675</v>
      </c>
      <c r="J4" s="11">
        <v>3.7930279432219609</v>
      </c>
      <c r="K4" s="11">
        <v>4.5200853048100456</v>
      </c>
    </row>
    <row r="5" spans="1:13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3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3" x14ac:dyDescent="0.2">
      <c r="A10" s="6"/>
      <c r="B10" s="6"/>
      <c r="C10" s="6" t="s">
        <v>10</v>
      </c>
      <c r="D10" s="6"/>
      <c r="E10" s="6"/>
      <c r="F10" s="6"/>
      <c r="G10" s="6"/>
      <c r="H10" s="6"/>
      <c r="I10" s="6"/>
      <c r="J10" s="6"/>
      <c r="K10" s="6"/>
    </row>
    <row r="11" spans="1:13" x14ac:dyDescent="0.2">
      <c r="A11" s="10" t="s">
        <v>0</v>
      </c>
      <c r="B11" s="10" t="s">
        <v>1</v>
      </c>
      <c r="C11" s="12">
        <v>1.4999999999999999E-8</v>
      </c>
      <c r="D11" s="6"/>
      <c r="E11" s="6"/>
      <c r="F11" s="6"/>
      <c r="G11" s="6"/>
      <c r="H11" s="6"/>
      <c r="I11" s="6"/>
      <c r="J11" s="6"/>
      <c r="K11" s="6"/>
    </row>
    <row r="12" spans="1:13" x14ac:dyDescent="0.2">
      <c r="A12" s="10" t="s">
        <v>2</v>
      </c>
      <c r="B12" s="10" t="s">
        <v>1</v>
      </c>
      <c r="C12" s="12">
        <v>2.9000000000000002E-8</v>
      </c>
      <c r="D12" s="6"/>
      <c r="E12" s="6"/>
      <c r="F12" s="6"/>
      <c r="G12" s="6"/>
      <c r="H12" s="6"/>
      <c r="I12" s="6"/>
      <c r="J12" s="6"/>
      <c r="K12" s="6"/>
    </row>
    <row r="13" spans="1:13" x14ac:dyDescent="0.2">
      <c r="A13" s="10" t="s">
        <v>3</v>
      </c>
      <c r="B13" s="10" t="s">
        <v>1</v>
      </c>
      <c r="C13" s="12">
        <v>1E-8</v>
      </c>
      <c r="D13" s="6"/>
      <c r="E13" s="6"/>
      <c r="F13" s="6"/>
      <c r="G13" s="6"/>
      <c r="H13" s="6"/>
      <c r="I13" s="6"/>
      <c r="J13" s="6"/>
      <c r="K13" s="6"/>
    </row>
    <row r="14" spans="1:1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3" x14ac:dyDescent="0.2">
      <c r="A15" s="6"/>
      <c r="B15" s="6"/>
      <c r="C15" s="6">
        <v>0.03</v>
      </c>
      <c r="D15" s="6">
        <v>0.06</v>
      </c>
      <c r="E15" s="6">
        <v>0.13</v>
      </c>
      <c r="F15" s="6">
        <v>0.33</v>
      </c>
      <c r="G15" s="6">
        <v>1.03</v>
      </c>
      <c r="H15" s="6">
        <v>3.03</v>
      </c>
      <c r="I15" s="6">
        <v>10</v>
      </c>
      <c r="J15" s="6">
        <v>30</v>
      </c>
      <c r="K15" s="6">
        <v>100</v>
      </c>
      <c r="M15" s="27" t="s">
        <v>5</v>
      </c>
    </row>
    <row r="16" spans="1:13" x14ac:dyDescent="0.2">
      <c r="A16" s="6"/>
      <c r="B16" s="6"/>
      <c r="C16" s="14">
        <f>(C15*0.000000001*1000)/6045</f>
        <v>4.962779156327543E-12</v>
      </c>
      <c r="D16" s="14">
        <f t="shared" ref="D16:K16" si="0">(D15*0.000000001*1000)/6045</f>
        <v>9.9255583126550861E-12</v>
      </c>
      <c r="E16" s="14">
        <f t="shared" si="0"/>
        <v>2.1505376344086027E-11</v>
      </c>
      <c r="F16" s="14">
        <f t="shared" si="0"/>
        <v>5.459057071960299E-11</v>
      </c>
      <c r="G16" s="14">
        <f t="shared" si="0"/>
        <v>1.7038875103391234E-10</v>
      </c>
      <c r="H16" s="14">
        <f t="shared" si="0"/>
        <v>5.0124069478908188E-10</v>
      </c>
      <c r="I16" s="14">
        <f t="shared" si="0"/>
        <v>1.654259718775848E-9</v>
      </c>
      <c r="J16" s="14">
        <f t="shared" si="0"/>
        <v>4.962779156327544E-9</v>
      </c>
      <c r="K16" s="14">
        <f t="shared" si="0"/>
        <v>1.654259718775848E-8</v>
      </c>
      <c r="M16" s="27" t="s">
        <v>6</v>
      </c>
    </row>
    <row r="17" spans="1:1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M17" s="27"/>
    </row>
    <row r="18" spans="1:13" x14ac:dyDescent="0.2">
      <c r="A18" s="6"/>
      <c r="B18" s="13">
        <v>-1.12435</v>
      </c>
      <c r="C18" s="13">
        <v>-1.0091000000000001</v>
      </c>
      <c r="D18" s="13">
        <v>-1.0849</v>
      </c>
      <c r="E18" s="13">
        <v>-0.83469499999999996</v>
      </c>
      <c r="F18" s="13">
        <v>-0.72599999999999998</v>
      </c>
      <c r="G18" s="13">
        <v>-0.47899999999999998</v>
      </c>
      <c r="H18" s="13">
        <v>-3.5099999999999999E-2</v>
      </c>
      <c r="I18" s="13">
        <v>0.41</v>
      </c>
      <c r="J18" s="13">
        <v>0.56399999999999995</v>
      </c>
      <c r="K18" s="13">
        <v>1.002</v>
      </c>
      <c r="M18" s="27" t="s">
        <v>7</v>
      </c>
    </row>
    <row r="19" spans="1:13" x14ac:dyDescent="0.2">
      <c r="A19" s="6"/>
      <c r="B19" s="13">
        <v>-0.75534999999999997</v>
      </c>
      <c r="C19" s="13">
        <v>-0.67010000000000003</v>
      </c>
      <c r="D19" s="13">
        <v>-0.77090000000000003</v>
      </c>
      <c r="E19" s="13">
        <v>-0.46869499999999997</v>
      </c>
      <c r="F19" s="13">
        <v>-0.59699999999999998</v>
      </c>
      <c r="G19" s="13">
        <v>-0.52900000000000003</v>
      </c>
      <c r="H19" s="13">
        <v>-0.11945</v>
      </c>
      <c r="I19" s="13">
        <v>0.441</v>
      </c>
      <c r="J19" s="13">
        <v>0.13600000000000001</v>
      </c>
      <c r="K19" s="13">
        <v>0.71399999999999997</v>
      </c>
      <c r="M19" s="27"/>
    </row>
    <row r="20" spans="1:13" x14ac:dyDescent="0.2">
      <c r="A20" s="6"/>
      <c r="B20" s="13">
        <v>-1.46435</v>
      </c>
      <c r="C20" s="13">
        <v>-1.4360999999999999</v>
      </c>
      <c r="D20" s="13">
        <v>-1.7748999999999999</v>
      </c>
      <c r="E20" s="13">
        <v>-1.634695</v>
      </c>
      <c r="F20" s="13">
        <v>-1.252</v>
      </c>
      <c r="G20" s="13">
        <v>-1.264</v>
      </c>
      <c r="H20" s="13">
        <v>-0.28000000000000003</v>
      </c>
      <c r="I20" s="13">
        <v>0.32400000000000001</v>
      </c>
      <c r="J20" s="13">
        <v>0.45900000000000002</v>
      </c>
      <c r="K20" s="13">
        <v>0.71199999999999997</v>
      </c>
      <c r="M20" s="27"/>
    </row>
    <row r="21" spans="1:13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M21" s="27"/>
    </row>
    <row r="22" spans="1:13" x14ac:dyDescent="0.2">
      <c r="A22" s="6"/>
      <c r="B22" s="16">
        <f>2^B18</f>
        <v>0.45870864424461916</v>
      </c>
      <c r="C22" s="16">
        <f t="shared" ref="C22:K22" si="1">2^C18</f>
        <v>0.49685610602676611</v>
      </c>
      <c r="D22" s="16">
        <f t="shared" si="1"/>
        <v>0.4714249435137024</v>
      </c>
      <c r="E22" s="16">
        <f t="shared" si="1"/>
        <v>0.56070156434117968</v>
      </c>
      <c r="F22" s="16">
        <f t="shared" si="1"/>
        <v>0.60457783791668074</v>
      </c>
      <c r="G22" s="16">
        <f t="shared" si="1"/>
        <v>0.71747476730335169</v>
      </c>
      <c r="H22" s="16">
        <f t="shared" si="1"/>
        <v>0.97596410975454551</v>
      </c>
      <c r="I22" s="16">
        <f t="shared" si="1"/>
        <v>1.3286858140965114</v>
      </c>
      <c r="J22" s="16">
        <f t="shared" si="1"/>
        <v>1.4783624312738419</v>
      </c>
      <c r="K22" s="16">
        <f t="shared" si="1"/>
        <v>2.0027745114226692</v>
      </c>
      <c r="M22" s="27" t="s">
        <v>9</v>
      </c>
    </row>
    <row r="23" spans="1:13" x14ac:dyDescent="0.2">
      <c r="A23" s="6"/>
      <c r="B23" s="16">
        <f t="shared" ref="B23:K23" si="2">2^B19</f>
        <v>0.59240265025693217</v>
      </c>
      <c r="C23" s="16">
        <f t="shared" si="2"/>
        <v>0.62846312400689519</v>
      </c>
      <c r="D23" s="16">
        <f t="shared" si="2"/>
        <v>0.58605176244211765</v>
      </c>
      <c r="E23" s="16">
        <f t="shared" si="2"/>
        <v>0.72261795139617402</v>
      </c>
      <c r="F23" s="16">
        <f t="shared" si="2"/>
        <v>0.66112730257128749</v>
      </c>
      <c r="G23" s="16">
        <f t="shared" si="2"/>
        <v>0.69303494282520728</v>
      </c>
      <c r="H23" s="16">
        <f t="shared" si="2"/>
        <v>0.92053852151363569</v>
      </c>
      <c r="I23" s="16">
        <f t="shared" si="2"/>
        <v>1.3575449798800068</v>
      </c>
      <c r="J23" s="16">
        <f t="shared" si="2"/>
        <v>1.0988542175768796</v>
      </c>
      <c r="K23" s="16">
        <f t="shared" si="2"/>
        <v>1.6403458223934526</v>
      </c>
      <c r="M23" s="27"/>
    </row>
    <row r="24" spans="1:13" x14ac:dyDescent="0.2">
      <c r="B24" s="2">
        <f t="shared" ref="B24:K24" si="3">2^B20</f>
        <v>0.36239877906209</v>
      </c>
      <c r="C24" s="2">
        <f t="shared" si="3"/>
        <v>0.36956499063751752</v>
      </c>
      <c r="D24" s="2">
        <f t="shared" si="3"/>
        <v>0.29221456620861935</v>
      </c>
      <c r="E24" s="2">
        <f t="shared" si="3"/>
        <v>0.32203848230148863</v>
      </c>
      <c r="F24" s="2">
        <f t="shared" si="3"/>
        <v>0.4198657464720702</v>
      </c>
      <c r="G24" s="2">
        <f t="shared" si="3"/>
        <v>0.4163878854402745</v>
      </c>
      <c r="H24" s="2">
        <f t="shared" si="3"/>
        <v>0.82359101726757311</v>
      </c>
      <c r="I24" s="2">
        <f t="shared" si="3"/>
        <v>1.2517964586539945</v>
      </c>
      <c r="J24" s="2">
        <f t="shared" si="3"/>
        <v>1.374588695572029</v>
      </c>
      <c r="K24" s="2">
        <f t="shared" si="3"/>
        <v>1.6380733957196554</v>
      </c>
      <c r="M24" s="27"/>
    </row>
    <row r="25" spans="1:13" x14ac:dyDescent="0.2">
      <c r="M25" s="27"/>
    </row>
    <row r="26" spans="1:13" x14ac:dyDescent="0.2">
      <c r="C26" s="2">
        <f>C22-$B22</f>
        <v>3.8147461782146952E-2</v>
      </c>
      <c r="D26" s="2">
        <f t="shared" ref="D26:K26" si="4">D22-$B22</f>
        <v>1.2716299269083242E-2</v>
      </c>
      <c r="E26" s="2">
        <f t="shared" si="4"/>
        <v>0.10199292009656052</v>
      </c>
      <c r="F26" s="2">
        <f t="shared" si="4"/>
        <v>0.14586919367206158</v>
      </c>
      <c r="G26" s="2">
        <f t="shared" si="4"/>
        <v>0.25876612305873253</v>
      </c>
      <c r="H26" s="2">
        <f t="shared" si="4"/>
        <v>0.5172554655099264</v>
      </c>
      <c r="I26" s="2">
        <f t="shared" si="4"/>
        <v>0.86997716985189233</v>
      </c>
      <c r="J26" s="2">
        <f t="shared" si="4"/>
        <v>1.0196537870292228</v>
      </c>
      <c r="K26" s="2">
        <f t="shared" si="4"/>
        <v>1.5440658671780501</v>
      </c>
      <c r="M26" s="28" t="s">
        <v>8</v>
      </c>
    </row>
    <row r="27" spans="1:13" x14ac:dyDescent="0.2">
      <c r="C27" s="2">
        <f t="shared" ref="C27:K27" si="5">C23-$B23</f>
        <v>3.6060473749963018E-2</v>
      </c>
      <c r="D27" s="2">
        <f t="shared" si="5"/>
        <v>-6.3508878148145209E-3</v>
      </c>
      <c r="E27" s="2">
        <f t="shared" si="5"/>
        <v>0.13021530113924185</v>
      </c>
      <c r="F27" s="2">
        <f t="shared" si="5"/>
        <v>6.8724652314355317E-2</v>
      </c>
      <c r="G27" s="2">
        <f t="shared" si="5"/>
        <v>0.10063229256827511</v>
      </c>
      <c r="H27" s="2">
        <f t="shared" si="5"/>
        <v>0.32813587125670352</v>
      </c>
      <c r="I27" s="2">
        <f t="shared" si="5"/>
        <v>0.7651423296230746</v>
      </c>
      <c r="J27" s="2">
        <f t="shared" si="5"/>
        <v>0.50645156731994745</v>
      </c>
      <c r="K27" s="2">
        <f t="shared" si="5"/>
        <v>1.0479431721365204</v>
      </c>
      <c r="M27" s="27"/>
    </row>
    <row r="28" spans="1:13" x14ac:dyDescent="0.2">
      <c r="C28" s="2">
        <f t="shared" ref="C28:K28" si="6">C24-$B24</f>
        <v>7.1662115754275169E-3</v>
      </c>
      <c r="D28" s="2">
        <f t="shared" si="6"/>
        <v>-7.0184212853470651E-2</v>
      </c>
      <c r="E28" s="2">
        <f t="shared" si="6"/>
        <v>-4.0360296760601377E-2</v>
      </c>
      <c r="F28" s="2">
        <f t="shared" si="6"/>
        <v>5.7466967409980196E-2</v>
      </c>
      <c r="G28" s="2">
        <f t="shared" si="6"/>
        <v>5.3989106378184493E-2</v>
      </c>
      <c r="H28" s="2">
        <f t="shared" si="6"/>
        <v>0.46119223820548311</v>
      </c>
      <c r="I28" s="2">
        <f t="shared" si="6"/>
        <v>0.88939767959190452</v>
      </c>
      <c r="J28" s="2">
        <f t="shared" si="6"/>
        <v>1.0121899165099391</v>
      </c>
      <c r="K28" s="2">
        <f t="shared" si="6"/>
        <v>1.2756746166575654</v>
      </c>
      <c r="M28" s="27"/>
    </row>
    <row r="29" spans="1:13" x14ac:dyDescent="0.2">
      <c r="M29" s="27"/>
    </row>
    <row r="30" spans="1:13" x14ac:dyDescent="0.2">
      <c r="C30" s="3">
        <f>($C11/$K26)*C26</f>
        <v>3.7058777018235915E-10</v>
      </c>
      <c r="D30" s="3">
        <f t="shared" ref="D30:K30" si="7">($C11/$K26)*D26</f>
        <v>1.2353390686943629E-10</v>
      </c>
      <c r="E30" s="3">
        <f t="shared" si="7"/>
        <v>9.9082159250398878E-10</v>
      </c>
      <c r="F30" s="3">
        <f t="shared" si="7"/>
        <v>1.4170625435039265E-9</v>
      </c>
      <c r="G30" s="3">
        <f t="shared" si="7"/>
        <v>2.5138123498415523E-9</v>
      </c>
      <c r="H30" s="3">
        <f t="shared" si="7"/>
        <v>5.024935883615518E-9</v>
      </c>
      <c r="I30" s="3">
        <f t="shared" si="7"/>
        <v>8.4514902020521108E-9</v>
      </c>
      <c r="J30" s="3">
        <f t="shared" si="7"/>
        <v>9.9055403856516046E-9</v>
      </c>
      <c r="K30" s="3">
        <f t="shared" si="7"/>
        <v>1.4999999999999999E-8</v>
      </c>
      <c r="M30" s="27" t="s">
        <v>75</v>
      </c>
    </row>
    <row r="31" spans="1:13" x14ac:dyDescent="0.2">
      <c r="C31" s="3">
        <f t="shared" ref="C31:K31" si="8">($C12/$K27)*C27</f>
        <v>9.9791073271356007E-10</v>
      </c>
      <c r="D31" s="3">
        <f t="shared" si="8"/>
        <v>-1.7574974629027658E-10</v>
      </c>
      <c r="E31" s="3">
        <f t="shared" si="8"/>
        <v>3.6034814038046566E-9</v>
      </c>
      <c r="F31" s="3">
        <f t="shared" si="8"/>
        <v>1.9018349182551521E-9</v>
      </c>
      <c r="G31" s="3">
        <f t="shared" si="8"/>
        <v>2.7848232252233165E-9</v>
      </c>
      <c r="H31" s="3">
        <f t="shared" si="8"/>
        <v>9.0805880695262706E-9</v>
      </c>
      <c r="I31" s="3">
        <f t="shared" si="8"/>
        <v>2.1173979800670415E-8</v>
      </c>
      <c r="J31" s="3">
        <f t="shared" si="8"/>
        <v>1.4015164030636119E-8</v>
      </c>
      <c r="K31" s="3">
        <f t="shared" si="8"/>
        <v>2.9000000000000002E-8</v>
      </c>
      <c r="M31" s="27"/>
    </row>
    <row r="32" spans="1:13" x14ac:dyDescent="0.2">
      <c r="C32" s="3">
        <f t="shared" ref="C32:K32" si="9">($C13/$K28)*C28</f>
        <v>5.6175857713653737E-11</v>
      </c>
      <c r="D32" s="3">
        <f t="shared" si="9"/>
        <v>-5.5017331172867951E-10</v>
      </c>
      <c r="E32" s="3">
        <f t="shared" si="9"/>
        <v>-3.1638394488361491E-10</v>
      </c>
      <c r="F32" s="3">
        <f t="shared" si="9"/>
        <v>4.5048295748449695E-10</v>
      </c>
      <c r="G32" s="3">
        <f t="shared" si="9"/>
        <v>4.2322004117039675E-10</v>
      </c>
      <c r="H32" s="3">
        <f t="shared" si="9"/>
        <v>3.6152811397460209E-9</v>
      </c>
      <c r="I32" s="3">
        <f t="shared" si="9"/>
        <v>6.9719791236596281E-9</v>
      </c>
      <c r="J32" s="3">
        <f t="shared" si="9"/>
        <v>7.9345461867228285E-9</v>
      </c>
      <c r="K32" s="3">
        <f t="shared" si="9"/>
        <v>1E-8</v>
      </c>
      <c r="M32" s="27"/>
    </row>
    <row r="33" spans="2:13" x14ac:dyDescent="0.2">
      <c r="M33" s="27"/>
    </row>
    <row r="34" spans="2:13" x14ac:dyDescent="0.2">
      <c r="B34" s="15" t="s">
        <v>22</v>
      </c>
      <c r="C34" s="14">
        <f>SUM(C30:C32)</f>
        <v>1.424674360609573E-9</v>
      </c>
      <c r="D34" s="14">
        <f t="shared" ref="D34:K34" si="10">SUM(D30:D32)</f>
        <v>-6.0238915114951983E-10</v>
      </c>
      <c r="E34" s="14">
        <f t="shared" si="10"/>
        <v>4.2779190514250305E-9</v>
      </c>
      <c r="F34" s="14">
        <f t="shared" si="10"/>
        <v>3.7693804192435755E-9</v>
      </c>
      <c r="G34" s="14">
        <f t="shared" si="10"/>
        <v>5.7218556162352651E-9</v>
      </c>
      <c r="H34" s="14">
        <f t="shared" si="10"/>
        <v>1.7720805092887808E-8</v>
      </c>
      <c r="I34" s="14">
        <f t="shared" si="10"/>
        <v>3.6597449126382154E-8</v>
      </c>
      <c r="J34" s="14">
        <f t="shared" si="10"/>
        <v>3.1855250603010554E-8</v>
      </c>
      <c r="K34" s="14">
        <f t="shared" si="10"/>
        <v>5.3999999999999994E-8</v>
      </c>
      <c r="M34" s="2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F2F2-D182-CF4A-84E8-832CF358ABAE}">
  <dimension ref="A1:M34"/>
  <sheetViews>
    <sheetView zoomScale="125" zoomScaleNormal="125" workbookViewId="0">
      <selection activeCell="J45" sqref="J45"/>
    </sheetView>
  </sheetViews>
  <sheetFormatPr baseColWidth="10" defaultRowHeight="16" x14ac:dyDescent="0.2"/>
  <cols>
    <col min="2" max="2" width="17.83203125" bestFit="1" customWidth="1"/>
    <col min="3" max="3" width="12.1640625" bestFit="1" customWidth="1"/>
    <col min="4" max="11" width="11.6640625" bestFit="1" customWidth="1"/>
  </cols>
  <sheetData>
    <row r="1" spans="1:13" x14ac:dyDescent="0.2">
      <c r="A1" s="6"/>
      <c r="B1" s="7" t="s">
        <v>4</v>
      </c>
      <c r="C1" s="8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</row>
    <row r="2" spans="1:13" x14ac:dyDescent="0.2">
      <c r="A2" s="10" t="s">
        <v>0</v>
      </c>
      <c r="B2" s="10" t="s">
        <v>1</v>
      </c>
      <c r="C2" s="11">
        <v>1.2631272618457994</v>
      </c>
      <c r="D2" s="11">
        <v>1.4280039796850643</v>
      </c>
      <c r="E2" s="11">
        <v>1.6420522109464468</v>
      </c>
      <c r="F2" s="11">
        <v>2.2993084258066987</v>
      </c>
      <c r="G2" s="11">
        <v>4.9600339655506707</v>
      </c>
      <c r="H2" s="11">
        <v>5.6883096423490986</v>
      </c>
      <c r="I2" s="11">
        <v>10.88296681924764</v>
      </c>
      <c r="J2" s="11">
        <v>11.753349066226473</v>
      </c>
      <c r="K2" s="11">
        <v>11.266753815296648</v>
      </c>
    </row>
    <row r="3" spans="1:13" x14ac:dyDescent="0.2">
      <c r="A3" s="10" t="s">
        <v>2</v>
      </c>
      <c r="B3" s="10" t="s">
        <v>1</v>
      </c>
      <c r="C3" s="11">
        <v>1.1344554849359541</v>
      </c>
      <c r="D3" s="11">
        <v>0.94343825089536004</v>
      </c>
      <c r="E3" s="11">
        <v>1.3665137722798941</v>
      </c>
      <c r="F3" s="11">
        <v>1.382423837882516</v>
      </c>
      <c r="G3" s="11">
        <v>2.2931806330706874</v>
      </c>
      <c r="H3" s="11">
        <v>2.0167049097891896</v>
      </c>
      <c r="I3" s="11">
        <v>2.9302017492226753</v>
      </c>
      <c r="J3" s="11">
        <v>2.8030548981614918</v>
      </c>
      <c r="K3" s="11">
        <v>3.0758816625405374</v>
      </c>
    </row>
    <row r="4" spans="1:13" x14ac:dyDescent="0.2">
      <c r="A4" s="10" t="s">
        <v>3</v>
      </c>
      <c r="B4" s="10" t="s">
        <v>1</v>
      </c>
      <c r="C4" s="11">
        <v>0.83914963710654167</v>
      </c>
      <c r="D4" s="11">
        <v>0.87903956091178692</v>
      </c>
      <c r="E4" s="11">
        <v>1.0108017029636926</v>
      </c>
      <c r="F4" s="11">
        <v>1.4531664872591563</v>
      </c>
      <c r="G4" s="11">
        <v>2.3462390305639462</v>
      </c>
      <c r="H4" s="11">
        <v>6.0670701814977681</v>
      </c>
      <c r="I4" s="11">
        <v>8.7786555006339437</v>
      </c>
      <c r="J4" s="11">
        <v>9.9520932263877491</v>
      </c>
      <c r="K4" s="11">
        <v>7.2300218140086869</v>
      </c>
    </row>
    <row r="5" spans="1:13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3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3" x14ac:dyDescent="0.2">
      <c r="A10" s="6"/>
      <c r="B10" s="6"/>
      <c r="C10" s="6" t="s">
        <v>10</v>
      </c>
      <c r="D10" s="6"/>
      <c r="E10" s="6"/>
      <c r="F10" s="6"/>
      <c r="G10" s="6"/>
      <c r="H10" s="6"/>
      <c r="I10" s="6"/>
      <c r="J10" s="6"/>
      <c r="K10" s="6"/>
    </row>
    <row r="11" spans="1:13" x14ac:dyDescent="0.2">
      <c r="A11" s="10" t="s">
        <v>0</v>
      </c>
      <c r="B11" s="10" t="s">
        <v>1</v>
      </c>
      <c r="C11" s="12">
        <v>1.4999999999999999E-8</v>
      </c>
      <c r="D11" s="6"/>
      <c r="E11" s="6"/>
      <c r="F11" s="6"/>
      <c r="G11" s="6"/>
      <c r="H11" s="6"/>
      <c r="I11" s="6"/>
      <c r="J11" s="6"/>
      <c r="K11" s="6"/>
    </row>
    <row r="12" spans="1:13" x14ac:dyDescent="0.2">
      <c r="A12" s="10" t="s">
        <v>2</v>
      </c>
      <c r="B12" s="10" t="s">
        <v>1</v>
      </c>
      <c r="C12" s="12">
        <v>2.9000000000000002E-8</v>
      </c>
      <c r="D12" s="6"/>
      <c r="E12" s="6"/>
      <c r="F12" s="6"/>
      <c r="G12" s="6"/>
      <c r="H12" s="6"/>
      <c r="I12" s="6"/>
      <c r="J12" s="6"/>
      <c r="K12" s="6"/>
    </row>
    <row r="13" spans="1:13" x14ac:dyDescent="0.2">
      <c r="A13" s="10" t="s">
        <v>3</v>
      </c>
      <c r="B13" s="10" t="s">
        <v>1</v>
      </c>
      <c r="C13" s="12">
        <v>1E-8</v>
      </c>
      <c r="D13" s="6"/>
      <c r="E13" s="6"/>
      <c r="F13" s="6"/>
      <c r="G13" s="6"/>
      <c r="H13" s="6"/>
      <c r="I13" s="6"/>
      <c r="J13" s="6"/>
      <c r="K13" s="6"/>
    </row>
    <row r="14" spans="1:1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3" x14ac:dyDescent="0.2">
      <c r="A15" s="6"/>
      <c r="B15" s="6"/>
      <c r="C15" s="6">
        <v>0.03</v>
      </c>
      <c r="D15" s="6">
        <v>0.06</v>
      </c>
      <c r="E15" s="6">
        <v>0.13</v>
      </c>
      <c r="F15" s="6">
        <v>0.33</v>
      </c>
      <c r="G15" s="6">
        <v>1.03</v>
      </c>
      <c r="H15" s="6">
        <v>3.03</v>
      </c>
      <c r="I15" s="6">
        <v>10</v>
      </c>
      <c r="J15" s="6">
        <v>30</v>
      </c>
      <c r="K15" s="6">
        <v>100</v>
      </c>
      <c r="M15" s="27" t="s">
        <v>5</v>
      </c>
    </row>
    <row r="16" spans="1:13" x14ac:dyDescent="0.2">
      <c r="A16" s="6"/>
      <c r="B16" s="6"/>
      <c r="C16" s="14">
        <f>(C15*0.000000001*1000)/6045</f>
        <v>4.962779156327543E-12</v>
      </c>
      <c r="D16" s="14">
        <f t="shared" ref="D16:K16" si="0">(D15*0.000000001*1000)/6045</f>
        <v>9.9255583126550861E-12</v>
      </c>
      <c r="E16" s="14">
        <f t="shared" si="0"/>
        <v>2.1505376344086027E-11</v>
      </c>
      <c r="F16" s="14">
        <f t="shared" si="0"/>
        <v>5.459057071960299E-11</v>
      </c>
      <c r="G16" s="14">
        <f t="shared" si="0"/>
        <v>1.7038875103391234E-10</v>
      </c>
      <c r="H16" s="14">
        <f t="shared" si="0"/>
        <v>5.0124069478908188E-10</v>
      </c>
      <c r="I16" s="14">
        <f t="shared" si="0"/>
        <v>1.654259718775848E-9</v>
      </c>
      <c r="J16" s="14">
        <f t="shared" si="0"/>
        <v>4.962779156327544E-9</v>
      </c>
      <c r="K16" s="14">
        <f t="shared" si="0"/>
        <v>1.654259718775848E-8</v>
      </c>
      <c r="M16" s="27" t="s">
        <v>6</v>
      </c>
    </row>
    <row r="17" spans="1:1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M17" s="27"/>
    </row>
    <row r="18" spans="1:13" x14ac:dyDescent="0.2">
      <c r="A18" s="6"/>
      <c r="B18" s="13">
        <v>-2.0390000000000001</v>
      </c>
      <c r="C18" s="13">
        <v>-1.702</v>
      </c>
      <c r="D18" s="13">
        <v>-1.5249999999999999</v>
      </c>
      <c r="E18" s="13">
        <v>-1.3234999999999999</v>
      </c>
      <c r="F18" s="13">
        <v>-0.83779999999999999</v>
      </c>
      <c r="G18" s="13">
        <v>0.27134999999999998</v>
      </c>
      <c r="H18" s="13">
        <v>0.46899999999999997</v>
      </c>
      <c r="I18" s="13">
        <v>1.405</v>
      </c>
      <c r="J18" s="13">
        <v>1.516</v>
      </c>
      <c r="K18" s="13">
        <v>1.4550000000000001</v>
      </c>
      <c r="M18" s="27" t="s">
        <v>7</v>
      </c>
    </row>
    <row r="19" spans="1:13" x14ac:dyDescent="0.2">
      <c r="A19" s="6"/>
      <c r="B19" s="13">
        <v>-0.81599999999999995</v>
      </c>
      <c r="C19" s="13">
        <v>-0.63400000000000001</v>
      </c>
      <c r="D19" s="13">
        <v>-0.9</v>
      </c>
      <c r="E19" s="13">
        <v>-0.36549999999999999</v>
      </c>
      <c r="F19" s="13">
        <v>-0.3488</v>
      </c>
      <c r="G19" s="13">
        <v>0.38135000000000002</v>
      </c>
      <c r="H19" s="13">
        <v>0.19600000000000001</v>
      </c>
      <c r="I19" s="13">
        <v>0.73499999999999999</v>
      </c>
      <c r="J19" s="13">
        <v>0.67100000000000004</v>
      </c>
      <c r="K19" s="13">
        <v>0.80500000000000005</v>
      </c>
      <c r="M19" s="27"/>
    </row>
    <row r="20" spans="1:13" x14ac:dyDescent="0.2">
      <c r="A20" s="6"/>
      <c r="B20" s="13">
        <v>-1.399</v>
      </c>
      <c r="C20" s="13">
        <v>-1.6519999999999999</v>
      </c>
      <c r="D20" s="13">
        <v>-1.585</v>
      </c>
      <c r="E20" s="13">
        <v>-1.3835</v>
      </c>
      <c r="F20" s="13">
        <v>-0.85980000000000001</v>
      </c>
      <c r="G20" s="13">
        <v>-0.16864999999999999</v>
      </c>
      <c r="H20" s="13">
        <v>1.202</v>
      </c>
      <c r="I20" s="13">
        <v>1.7350000000000001</v>
      </c>
      <c r="J20" s="13">
        <v>1.9159999999999999</v>
      </c>
      <c r="K20" s="13">
        <v>1.4550000000000001</v>
      </c>
      <c r="M20" s="27"/>
    </row>
    <row r="21" spans="1:13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M21" s="27"/>
    </row>
    <row r="22" spans="1:13" x14ac:dyDescent="0.2">
      <c r="B22" s="2">
        <f>2^B18</f>
        <v>0.24333234353955954</v>
      </c>
      <c r="C22" s="2">
        <f t="shared" ref="C22:K22" si="1">2^C18</f>
        <v>0.30735971681364521</v>
      </c>
      <c r="D22" s="2">
        <f t="shared" si="1"/>
        <v>0.3474795549605843</v>
      </c>
      <c r="E22" s="2">
        <f t="shared" si="1"/>
        <v>0.39956441270391407</v>
      </c>
      <c r="F22" s="2">
        <f t="shared" si="1"/>
        <v>0.55949610777179948</v>
      </c>
      <c r="G22" s="2">
        <f t="shared" si="1"/>
        <v>1.2069366888732596</v>
      </c>
      <c r="H22" s="2">
        <f t="shared" si="1"/>
        <v>1.38414971605148</v>
      </c>
      <c r="I22" s="2">
        <f t="shared" si="1"/>
        <v>2.6481778207907944</v>
      </c>
      <c r="J22" s="2">
        <f t="shared" si="1"/>
        <v>2.8599699727233814</v>
      </c>
      <c r="K22" s="2">
        <f t="shared" si="1"/>
        <v>2.741565609959407</v>
      </c>
      <c r="M22" s="27" t="s">
        <v>9</v>
      </c>
    </row>
    <row r="23" spans="1:13" x14ac:dyDescent="0.2">
      <c r="B23" s="2">
        <f t="shared" ref="B23:K24" si="2">2^B19</f>
        <v>0.56801463239334316</v>
      </c>
      <c r="C23" s="2">
        <f t="shared" si="2"/>
        <v>0.64438731524250781</v>
      </c>
      <c r="D23" s="2">
        <f t="shared" si="2"/>
        <v>0.53588673126814657</v>
      </c>
      <c r="E23" s="2">
        <f t="shared" si="2"/>
        <v>0.77619981802200466</v>
      </c>
      <c r="F23" s="2">
        <f t="shared" si="2"/>
        <v>0.7852369680866319</v>
      </c>
      <c r="G23" s="2">
        <f t="shared" si="2"/>
        <v>1.3025601543051804</v>
      </c>
      <c r="H23" s="2">
        <f t="shared" si="2"/>
        <v>1.1455178979797569</v>
      </c>
      <c r="I23" s="2">
        <f t="shared" si="2"/>
        <v>1.664397469423049</v>
      </c>
      <c r="J23" s="2">
        <f t="shared" si="2"/>
        <v>1.5921761975575597</v>
      </c>
      <c r="K23" s="2">
        <f t="shared" si="2"/>
        <v>1.7471457918333886</v>
      </c>
      <c r="M23" s="27"/>
    </row>
    <row r="24" spans="1:13" x14ac:dyDescent="0.2">
      <c r="B24" s="2">
        <f t="shared" si="2"/>
        <v>0.37919188634361056</v>
      </c>
      <c r="C24" s="2">
        <f t="shared" si="2"/>
        <v>0.31819873381898578</v>
      </c>
      <c r="D24" s="2">
        <f t="shared" si="2"/>
        <v>0.33332466927279963</v>
      </c>
      <c r="E24" s="2">
        <f t="shared" si="2"/>
        <v>0.38328780446613658</v>
      </c>
      <c r="F24" s="2">
        <f t="shared" si="2"/>
        <v>0.55102894147511783</v>
      </c>
      <c r="G24" s="2">
        <f t="shared" si="2"/>
        <v>0.88967480381254693</v>
      </c>
      <c r="H24" s="2">
        <f t="shared" si="2"/>
        <v>2.3005837867012104</v>
      </c>
      <c r="I24" s="2">
        <f t="shared" si="2"/>
        <v>3.328794938846098</v>
      </c>
      <c r="J24" s="2">
        <f t="shared" si="2"/>
        <v>3.7737530035814402</v>
      </c>
      <c r="K24" s="2">
        <f t="shared" si="2"/>
        <v>2.741565609959407</v>
      </c>
      <c r="M24" s="27"/>
    </row>
    <row r="25" spans="1:13" x14ac:dyDescent="0.2">
      <c r="M25" s="27"/>
    </row>
    <row r="26" spans="1:13" x14ac:dyDescent="0.2">
      <c r="C26" s="2">
        <f>C22-$B22</f>
        <v>6.4027373274085669E-2</v>
      </c>
      <c r="D26" s="2">
        <f t="shared" ref="D26:K26" si="3">D22-$B22</f>
        <v>0.10414721142102476</v>
      </c>
      <c r="E26" s="2">
        <f t="shared" si="3"/>
        <v>0.15623206916435453</v>
      </c>
      <c r="F26" s="2">
        <f t="shared" si="3"/>
        <v>0.31616376423223991</v>
      </c>
      <c r="G26" s="2">
        <f t="shared" si="3"/>
        <v>0.96360434533369999</v>
      </c>
      <c r="H26" s="2">
        <f t="shared" si="3"/>
        <v>1.1408173725119204</v>
      </c>
      <c r="I26" s="2">
        <f t="shared" si="3"/>
        <v>2.4048454772512349</v>
      </c>
      <c r="J26" s="2">
        <f t="shared" si="3"/>
        <v>2.6166376291838218</v>
      </c>
      <c r="K26" s="2">
        <f t="shared" si="3"/>
        <v>2.4982332664198474</v>
      </c>
      <c r="M26" s="28" t="s">
        <v>8</v>
      </c>
    </row>
    <row r="27" spans="1:13" x14ac:dyDescent="0.2">
      <c r="C27" s="2">
        <f t="shared" ref="C27:K28" si="4">C23-$B23</f>
        <v>7.6372682849164653E-2</v>
      </c>
      <c r="D27" s="2">
        <f t="shared" si="4"/>
        <v>-3.212790112519659E-2</v>
      </c>
      <c r="E27" s="2">
        <f t="shared" si="4"/>
        <v>0.20818518562866151</v>
      </c>
      <c r="F27" s="2">
        <f t="shared" si="4"/>
        <v>0.21722233569328875</v>
      </c>
      <c r="G27" s="2">
        <f t="shared" si="4"/>
        <v>0.7345455219118372</v>
      </c>
      <c r="H27" s="2">
        <f t="shared" si="4"/>
        <v>0.57750326558641374</v>
      </c>
      <c r="I27" s="2">
        <f t="shared" si="4"/>
        <v>1.0963828370297057</v>
      </c>
      <c r="J27" s="2">
        <f t="shared" si="4"/>
        <v>1.0241615651642166</v>
      </c>
      <c r="K27" s="2">
        <f t="shared" si="4"/>
        <v>1.1791311594400455</v>
      </c>
      <c r="M27" s="27"/>
    </row>
    <row r="28" spans="1:13" x14ac:dyDescent="0.2">
      <c r="C28" s="2">
        <f t="shared" si="4"/>
        <v>-6.0993152524624783E-2</v>
      </c>
      <c r="D28" s="2">
        <f t="shared" si="4"/>
        <v>-4.5867217070810928E-2</v>
      </c>
      <c r="E28" s="2">
        <f t="shared" si="4"/>
        <v>4.0959181225260211E-3</v>
      </c>
      <c r="F28" s="2">
        <f t="shared" si="4"/>
        <v>0.17183705513150727</v>
      </c>
      <c r="G28" s="2">
        <f t="shared" si="4"/>
        <v>0.51048291746893637</v>
      </c>
      <c r="H28" s="2">
        <f t="shared" si="4"/>
        <v>1.9213919003575999</v>
      </c>
      <c r="I28" s="2">
        <f t="shared" si="4"/>
        <v>2.9496030525024874</v>
      </c>
      <c r="J28" s="2">
        <f t="shared" si="4"/>
        <v>3.3945611172378296</v>
      </c>
      <c r="K28" s="2">
        <f t="shared" si="4"/>
        <v>2.3623737236157965</v>
      </c>
      <c r="M28" s="27"/>
    </row>
    <row r="29" spans="1:13" x14ac:dyDescent="0.2">
      <c r="M29" s="27"/>
    </row>
    <row r="30" spans="1:13" x14ac:dyDescent="0.2">
      <c r="C30" s="3">
        <f>($C11/$J26)*C26</f>
        <v>3.6703997083878019E-10</v>
      </c>
      <c r="D30" s="3">
        <f t="shared" ref="D30:K30" si="5">($C11/$J26)*D26</f>
        <v>5.9702885638110048E-10</v>
      </c>
      <c r="E30" s="3">
        <f t="shared" si="5"/>
        <v>8.9560778738639986E-10</v>
      </c>
      <c r="F30" s="3">
        <f t="shared" si="5"/>
        <v>1.812423856704552E-9</v>
      </c>
      <c r="G30" s="3">
        <f t="shared" si="5"/>
        <v>5.523907865115427E-9</v>
      </c>
      <c r="H30" s="3">
        <f t="shared" si="5"/>
        <v>6.5397899949243017E-9</v>
      </c>
      <c r="I30" s="3">
        <f t="shared" si="5"/>
        <v>1.378589138841524E-8</v>
      </c>
      <c r="J30" s="3">
        <f t="shared" si="5"/>
        <v>1.4999999999999999E-8</v>
      </c>
      <c r="K30" s="3">
        <f t="shared" si="5"/>
        <v>1.4321241343604155E-8</v>
      </c>
      <c r="M30" s="27" t="s">
        <v>11</v>
      </c>
    </row>
    <row r="31" spans="1:13" x14ac:dyDescent="0.2">
      <c r="C31" s="3">
        <f>($C12/$K27)*C27</f>
        <v>1.8783387962349832E-9</v>
      </c>
      <c r="D31" s="3">
        <f t="shared" ref="D31:K31" si="6">($C12/$K27)*D27</f>
        <v>-7.9016581418572469E-10</v>
      </c>
      <c r="E31" s="3">
        <f t="shared" si="6"/>
        <v>5.1201856001314176E-9</v>
      </c>
      <c r="F31" s="3">
        <f t="shared" si="6"/>
        <v>5.342448704431577E-9</v>
      </c>
      <c r="G31" s="3">
        <f t="shared" si="6"/>
        <v>1.8065691814606311E-8</v>
      </c>
      <c r="H31" s="3">
        <f t="shared" si="6"/>
        <v>1.4203334860524948E-8</v>
      </c>
      <c r="I31" s="3">
        <f t="shared" si="6"/>
        <v>2.6964856300600655E-8</v>
      </c>
      <c r="J31" s="3">
        <f t="shared" si="6"/>
        <v>2.5188618884320524E-8</v>
      </c>
      <c r="K31" s="3">
        <f t="shared" si="6"/>
        <v>2.9000000000000002E-8</v>
      </c>
      <c r="M31" s="27"/>
    </row>
    <row r="32" spans="1:13" x14ac:dyDescent="0.2">
      <c r="C32" s="3">
        <f>($C13/$J28)*C28</f>
        <v>-1.7967905251402631E-10</v>
      </c>
      <c r="D32" s="3">
        <f t="shared" ref="D32:K32" si="7">($C13/$J28)*D28</f>
        <v>-1.3511972678262838E-10</v>
      </c>
      <c r="E32" s="3">
        <f t="shared" si="7"/>
        <v>1.2066119834244991E-11</v>
      </c>
      <c r="F32" s="3">
        <f t="shared" si="7"/>
        <v>5.0621287759087954E-10</v>
      </c>
      <c r="G32" s="3">
        <f t="shared" si="7"/>
        <v>1.5038259728972526E-9</v>
      </c>
      <c r="H32" s="3">
        <f t="shared" si="7"/>
        <v>5.6602071195614398E-9</v>
      </c>
      <c r="I32" s="3">
        <f t="shared" si="7"/>
        <v>8.6892029650731203E-9</v>
      </c>
      <c r="J32" s="3">
        <f t="shared" si="7"/>
        <v>1E-8</v>
      </c>
      <c r="K32" s="3">
        <f t="shared" si="7"/>
        <v>6.9592905887582636E-9</v>
      </c>
      <c r="M32" s="27"/>
    </row>
    <row r="33" spans="2:13" x14ac:dyDescent="0.2">
      <c r="M33" s="27"/>
    </row>
    <row r="34" spans="2:13" x14ac:dyDescent="0.2">
      <c r="B34" s="15" t="s">
        <v>22</v>
      </c>
      <c r="C34" s="14">
        <f>SUM(C30:C32)</f>
        <v>2.0656997145597373E-9</v>
      </c>
      <c r="D34" s="14">
        <f t="shared" ref="D34:K34" si="8">SUM(D30:D32)</f>
        <v>-3.2825668458725257E-10</v>
      </c>
      <c r="E34" s="14">
        <f t="shared" si="8"/>
        <v>6.0278595073520625E-9</v>
      </c>
      <c r="F34" s="14">
        <f t="shared" si="8"/>
        <v>7.6610854387270088E-9</v>
      </c>
      <c r="G34" s="14">
        <f t="shared" si="8"/>
        <v>2.5093425652618992E-8</v>
      </c>
      <c r="H34" s="14">
        <f t="shared" si="8"/>
        <v>2.640333197501069E-8</v>
      </c>
      <c r="I34" s="14">
        <f t="shared" si="8"/>
        <v>4.9439950654089015E-8</v>
      </c>
      <c r="J34" s="14">
        <f t="shared" si="8"/>
        <v>5.018861888432052E-8</v>
      </c>
      <c r="K34" s="14">
        <f t="shared" si="8"/>
        <v>5.0280531932362422E-8</v>
      </c>
      <c r="M34" s="2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88D4-C998-4048-A3E3-F6D6CEA8A8E4}">
  <dimension ref="A1:V46"/>
  <sheetViews>
    <sheetView tabSelected="1" topLeftCell="A33" zoomScale="125" zoomScaleNormal="125" workbookViewId="0">
      <selection activeCell="B48" sqref="B48"/>
    </sheetView>
  </sheetViews>
  <sheetFormatPr baseColWidth="10" defaultRowHeight="16" x14ac:dyDescent="0.2"/>
  <cols>
    <col min="1" max="1" width="16.5" customWidth="1"/>
    <col min="6" max="6" width="12.5" bestFit="1" customWidth="1"/>
    <col min="14" max="15" width="12.5" bestFit="1" customWidth="1"/>
  </cols>
  <sheetData>
    <row r="1" spans="1:22" s="17" customFormat="1" ht="48" hidden="1" x14ac:dyDescent="0.2">
      <c r="A1" s="17" t="s">
        <v>25</v>
      </c>
      <c r="B1" s="17" t="s">
        <v>26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35</v>
      </c>
      <c r="L1" s="17" t="s">
        <v>36</v>
      </c>
      <c r="M1" s="17" t="s">
        <v>64</v>
      </c>
      <c r="N1" s="17" t="s">
        <v>65</v>
      </c>
      <c r="O1" s="18" t="s">
        <v>66</v>
      </c>
      <c r="P1" s="18" t="s">
        <v>67</v>
      </c>
      <c r="Q1" s="18" t="s">
        <v>68</v>
      </c>
      <c r="R1" s="18" t="s">
        <v>69</v>
      </c>
      <c r="S1" s="18" t="s">
        <v>70</v>
      </c>
      <c r="T1" s="18" t="s">
        <v>71</v>
      </c>
      <c r="U1" s="18" t="s">
        <v>72</v>
      </c>
      <c r="V1" s="18" t="s">
        <v>73</v>
      </c>
    </row>
    <row r="2" spans="1:22" hidden="1" x14ac:dyDescent="0.2">
      <c r="A2" t="s">
        <v>37</v>
      </c>
      <c r="B2" t="s">
        <v>1</v>
      </c>
      <c r="C2">
        <v>-0.29909999999999998</v>
      </c>
      <c r="D2">
        <v>-8.5999999999999993E-2</v>
      </c>
      <c r="E2">
        <v>-0.60599999999999998</v>
      </c>
      <c r="F2">
        <v>-4.2900000000000001E-2</v>
      </c>
      <c r="G2">
        <v>0.25219999999999998</v>
      </c>
      <c r="H2">
        <v>-4.215E-2</v>
      </c>
      <c r="I2">
        <v>1.6E-2</v>
      </c>
      <c r="J2">
        <v>4.47E-3</v>
      </c>
      <c r="K2">
        <v>-6.6000000000000003E-2</v>
      </c>
      <c r="L2">
        <v>0.16189999999999999</v>
      </c>
      <c r="M2" s="2">
        <f>2^C2</f>
        <v>0.81275926385259045</v>
      </c>
      <c r="N2" s="2">
        <f t="shared" ref="N2:V2" si="0">2^D2</f>
        <v>0.94213127390480877</v>
      </c>
      <c r="O2" s="2">
        <f t="shared" si="0"/>
        <v>0.65701581357468553</v>
      </c>
      <c r="P2" s="2">
        <f t="shared" si="0"/>
        <v>0.97070175135592929</v>
      </c>
      <c r="Q2" s="2">
        <f t="shared" si="0"/>
        <v>1.1910219486220299</v>
      </c>
      <c r="R2" s="2">
        <f t="shared" si="0"/>
        <v>0.97120651193366336</v>
      </c>
      <c r="S2" s="2">
        <f t="shared" si="0"/>
        <v>1.0111520808513041</v>
      </c>
      <c r="T2" s="2">
        <f t="shared" si="0"/>
        <v>1.0031031728000868</v>
      </c>
      <c r="U2" s="2">
        <f t="shared" si="0"/>
        <v>0.95528293638243744</v>
      </c>
      <c r="V2" s="2">
        <f t="shared" si="0"/>
        <v>1.1187595518451836</v>
      </c>
    </row>
    <row r="3" spans="1:22" hidden="1" x14ac:dyDescent="0.2">
      <c r="A3" t="s">
        <v>38</v>
      </c>
      <c r="B3" t="s">
        <v>1</v>
      </c>
      <c r="C3">
        <v>-0.14000000000000001</v>
      </c>
      <c r="D3">
        <v>1.9E-2</v>
      </c>
      <c r="E3">
        <v>-0.27900000000000003</v>
      </c>
      <c r="F3">
        <v>-0.35899999999999999</v>
      </c>
      <c r="G3">
        <v>-9.01E-2</v>
      </c>
      <c r="H3">
        <v>-0.34405000000000002</v>
      </c>
      <c r="I3">
        <v>0.432</v>
      </c>
      <c r="J3">
        <v>-4.6030000000000001E-2</v>
      </c>
      <c r="K3">
        <v>0.3175</v>
      </c>
      <c r="L3">
        <v>8.3299999999999999E-2</v>
      </c>
      <c r="M3" s="2">
        <f t="shared" ref="M3:M31" si="1">2^C3</f>
        <v>0.90751915531716087</v>
      </c>
      <c r="N3" s="2">
        <f t="shared" ref="N3:N31" si="2">2^D3</f>
        <v>1.0132569001590854</v>
      </c>
      <c r="O3" s="2">
        <f t="shared" ref="O3:O31" si="3">2^E3</f>
        <v>0.8241620849532405</v>
      </c>
      <c r="P3" s="2">
        <f t="shared" ref="P3:P31" si="4">2^F3</f>
        <v>0.77970484261132345</v>
      </c>
      <c r="Q3" s="2">
        <f t="shared" ref="Q3:Q31" si="5">2^G3</f>
        <v>0.93945762871647331</v>
      </c>
      <c r="R3" s="2">
        <f t="shared" ref="R3:R31" si="6">2^H3</f>
        <v>0.78782658158750873</v>
      </c>
      <c r="S3" s="2">
        <f t="shared" ref="S3:S31" si="7">2^I3</f>
        <v>1.3491025343396987</v>
      </c>
      <c r="T3" s="2">
        <f t="shared" ref="T3:T31" si="8">2^J3</f>
        <v>0.96859804758703816</v>
      </c>
      <c r="U3" s="2">
        <f t="shared" ref="U3:U31" si="9">2^K3</f>
        <v>1.2461692300815645</v>
      </c>
      <c r="V3" s="2">
        <f t="shared" ref="V3:V31" si="10">2^L3</f>
        <v>1.0594386158468578</v>
      </c>
    </row>
    <row r="4" spans="1:22" hidden="1" x14ac:dyDescent="0.2">
      <c r="A4" t="s">
        <v>39</v>
      </c>
      <c r="B4" t="s">
        <v>1</v>
      </c>
      <c r="C4">
        <v>-0.92410000000000003</v>
      </c>
      <c r="D4">
        <v>-0.64100000000000001</v>
      </c>
      <c r="E4">
        <v>-1.196</v>
      </c>
      <c r="F4">
        <v>-0.76800000000000002</v>
      </c>
      <c r="G4">
        <v>-1.6500000000000001E-2</v>
      </c>
      <c r="H4">
        <v>-3.8449999999999998E-2</v>
      </c>
      <c r="I4">
        <v>0.19059999999999999</v>
      </c>
      <c r="J4">
        <v>0.19486999999999999</v>
      </c>
      <c r="K4">
        <v>0.38300000000000001</v>
      </c>
      <c r="L4">
        <v>-7.0000000000000007E-2</v>
      </c>
      <c r="M4" s="2">
        <f t="shared" si="1"/>
        <v>0.52700918088653792</v>
      </c>
      <c r="N4" s="2">
        <f t="shared" si="2"/>
        <v>0.64126830138112412</v>
      </c>
      <c r="O4" s="2">
        <f t="shared" si="3"/>
        <v>0.43648379556688149</v>
      </c>
      <c r="P4" s="2">
        <f t="shared" si="4"/>
        <v>0.58723098560682674</v>
      </c>
      <c r="Q4" s="2">
        <f t="shared" si="5"/>
        <v>0.98862822456715505</v>
      </c>
      <c r="R4" s="2">
        <f t="shared" si="6"/>
        <v>0.97370050817893039</v>
      </c>
      <c r="S4" s="2">
        <f t="shared" si="7"/>
        <v>1.141238244829111</v>
      </c>
      <c r="T4" s="2">
        <f t="shared" si="8"/>
        <v>1.1446210151437513</v>
      </c>
      <c r="U4" s="2">
        <f t="shared" si="9"/>
        <v>1.3040507352585602</v>
      </c>
      <c r="V4" s="2">
        <f t="shared" si="10"/>
        <v>0.95263799804393734</v>
      </c>
    </row>
    <row r="5" spans="1:22" hidden="1" x14ac:dyDescent="0.2">
      <c r="A5" t="s">
        <v>40</v>
      </c>
      <c r="B5" t="s">
        <v>1</v>
      </c>
      <c r="C5">
        <v>-0.37909999999999999</v>
      </c>
      <c r="D5">
        <v>-0.41699999999999998</v>
      </c>
      <c r="E5">
        <v>-0.312</v>
      </c>
      <c r="F5">
        <v>-0.17799999999999999</v>
      </c>
      <c r="G5">
        <v>-0.2258</v>
      </c>
      <c r="H5">
        <v>-0.18704999999999999</v>
      </c>
      <c r="I5">
        <v>-0.23400000000000001</v>
      </c>
      <c r="J5">
        <v>0.18087</v>
      </c>
      <c r="K5">
        <v>0.41499999999999998</v>
      </c>
      <c r="L5">
        <v>-1.4999999999999999E-2</v>
      </c>
      <c r="M5" s="2">
        <f t="shared" si="1"/>
        <v>0.76891711651480943</v>
      </c>
      <c r="N5" s="2">
        <f t="shared" si="2"/>
        <v>0.74898046721209111</v>
      </c>
      <c r="O5" s="2">
        <f t="shared" si="3"/>
        <v>0.80552429104875023</v>
      </c>
      <c r="P5" s="2">
        <f t="shared" si="4"/>
        <v>0.88392753106367128</v>
      </c>
      <c r="Q5" s="2">
        <f t="shared" si="5"/>
        <v>0.85512071457791561</v>
      </c>
      <c r="R5" s="2">
        <f t="shared" si="6"/>
        <v>0.87840002468579248</v>
      </c>
      <c r="S5" s="2">
        <f t="shared" si="7"/>
        <v>0.85027416006419576</v>
      </c>
      <c r="T5" s="2">
        <f t="shared" si="8"/>
        <v>1.1335672634123568</v>
      </c>
      <c r="U5" s="2">
        <f t="shared" si="9"/>
        <v>1.3332986770911985</v>
      </c>
      <c r="V5" s="2">
        <f t="shared" si="10"/>
        <v>0.98965665641520695</v>
      </c>
    </row>
    <row r="6" spans="1:22" hidden="1" x14ac:dyDescent="0.2">
      <c r="A6" t="s">
        <v>41</v>
      </c>
      <c r="B6" t="s">
        <v>1</v>
      </c>
      <c r="C6">
        <v>-1.04E-2</v>
      </c>
      <c r="D6">
        <v>-0.13800000000000001</v>
      </c>
      <c r="E6">
        <v>-7.8E-2</v>
      </c>
      <c r="F6">
        <v>-0.39500000000000002</v>
      </c>
      <c r="G6">
        <v>-8.1299999999999997E-2</v>
      </c>
      <c r="H6">
        <v>9.4950000000000007E-2</v>
      </c>
      <c r="I6">
        <v>0.1091</v>
      </c>
      <c r="J6">
        <v>0.21287</v>
      </c>
      <c r="K6">
        <v>0.214</v>
      </c>
      <c r="L6">
        <v>0.16159999999999999</v>
      </c>
      <c r="M6" s="2">
        <f t="shared" si="1"/>
        <v>0.99281718989895207</v>
      </c>
      <c r="N6" s="2">
        <f t="shared" si="2"/>
        <v>0.90877811644852002</v>
      </c>
      <c r="O6" s="2">
        <f t="shared" si="3"/>
        <v>0.94737007059926759</v>
      </c>
      <c r="P6" s="2">
        <f t="shared" si="4"/>
        <v>0.76048937662050453</v>
      </c>
      <c r="Q6" s="2">
        <f t="shared" si="5"/>
        <v>0.94520554634576892</v>
      </c>
      <c r="R6" s="2">
        <f t="shared" si="6"/>
        <v>1.0680283923629761</v>
      </c>
      <c r="S6" s="2">
        <f t="shared" si="7"/>
        <v>1.0785551888523592</v>
      </c>
      <c r="T6" s="2">
        <f t="shared" si="8"/>
        <v>1.1589915114782068</v>
      </c>
      <c r="U6" s="2">
        <f t="shared" si="9"/>
        <v>1.1598996545054343</v>
      </c>
      <c r="V6" s="2">
        <f t="shared" si="10"/>
        <v>1.1185269365227941</v>
      </c>
    </row>
    <row r="7" spans="1:22" hidden="1" x14ac:dyDescent="0.2">
      <c r="A7" t="s">
        <v>42</v>
      </c>
      <c r="B7" t="s">
        <v>1</v>
      </c>
      <c r="C7">
        <v>-0.18010000000000001</v>
      </c>
      <c r="D7">
        <v>-0.49</v>
      </c>
      <c r="E7">
        <v>-0.90600000000000003</v>
      </c>
      <c r="F7">
        <v>-0.46700000000000003</v>
      </c>
      <c r="G7">
        <v>-3.7000000000000002E-3</v>
      </c>
      <c r="H7">
        <v>-1.8149999999999999E-2</v>
      </c>
      <c r="I7">
        <v>0.311</v>
      </c>
      <c r="J7">
        <v>0.55086999999999997</v>
      </c>
      <c r="K7">
        <v>0.93</v>
      </c>
      <c r="L7">
        <v>0.45400000000000001</v>
      </c>
      <c r="M7" s="2">
        <f t="shared" si="1"/>
        <v>0.88264181410177744</v>
      </c>
      <c r="N7" s="2">
        <f t="shared" si="2"/>
        <v>0.71202509779853584</v>
      </c>
      <c r="O7" s="2">
        <f t="shared" si="3"/>
        <v>0.53366266901998005</v>
      </c>
      <c r="P7" s="2">
        <f t="shared" si="4"/>
        <v>0.72346744293526288</v>
      </c>
      <c r="Q7" s="2">
        <f t="shared" si="5"/>
        <v>0.9974386413231604</v>
      </c>
      <c r="R7" s="2">
        <f t="shared" si="6"/>
        <v>0.98749818387037092</v>
      </c>
      <c r="S7" s="2">
        <f t="shared" si="7"/>
        <v>1.240567297715389</v>
      </c>
      <c r="T7" s="2">
        <f t="shared" si="8"/>
        <v>1.4649688615889551</v>
      </c>
      <c r="U7" s="2">
        <f t="shared" si="9"/>
        <v>1.9052759960878747</v>
      </c>
      <c r="V7" s="2">
        <f t="shared" si="10"/>
        <v>1.3698329799655657</v>
      </c>
    </row>
    <row r="8" spans="1:22" hidden="1" x14ac:dyDescent="0.2">
      <c r="A8" t="s">
        <v>43</v>
      </c>
      <c r="B8" t="s">
        <v>1</v>
      </c>
      <c r="C8">
        <v>-0.56510000000000005</v>
      </c>
      <c r="D8">
        <v>-1.048</v>
      </c>
      <c r="E8">
        <v>-1.046</v>
      </c>
      <c r="F8">
        <v>-0.437</v>
      </c>
      <c r="G8">
        <v>-9.3100000000000002E-2</v>
      </c>
      <c r="H8">
        <v>-0.13305</v>
      </c>
      <c r="I8">
        <v>-0.307</v>
      </c>
      <c r="J8">
        <v>-2.963E-2</v>
      </c>
      <c r="K8">
        <v>0.24981</v>
      </c>
      <c r="L8">
        <v>-0.45800000000000002</v>
      </c>
      <c r="M8" s="2">
        <f t="shared" si="1"/>
        <v>0.67590856447873537</v>
      </c>
      <c r="N8" s="2">
        <f t="shared" si="2"/>
        <v>0.48363816480696609</v>
      </c>
      <c r="O8" s="2">
        <f t="shared" si="3"/>
        <v>0.48430909461331378</v>
      </c>
      <c r="P8" s="2">
        <f t="shared" si="4"/>
        <v>0.73866903179128029</v>
      </c>
      <c r="Q8" s="2">
        <f t="shared" si="5"/>
        <v>0.93750611123314365</v>
      </c>
      <c r="R8" s="2">
        <f t="shared" si="6"/>
        <v>0.91190156087231211</v>
      </c>
      <c r="S8" s="2">
        <f t="shared" si="7"/>
        <v>0.80832086880556697</v>
      </c>
      <c r="T8" s="2">
        <f t="shared" si="8"/>
        <v>0.97967151629449123</v>
      </c>
      <c r="U8" s="2">
        <f t="shared" si="9"/>
        <v>1.1890505091590984</v>
      </c>
      <c r="V8" s="2">
        <f t="shared" si="10"/>
        <v>0.72799477449954331</v>
      </c>
    </row>
    <row r="9" spans="1:22" hidden="1" x14ac:dyDescent="0.2">
      <c r="A9" t="s">
        <v>44</v>
      </c>
      <c r="B9" t="s">
        <v>1</v>
      </c>
      <c r="C9">
        <v>0.10589999999999999</v>
      </c>
      <c r="D9">
        <v>0.13700000000000001</v>
      </c>
      <c r="E9">
        <v>0.151</v>
      </c>
      <c r="F9">
        <v>0.34200000000000003</v>
      </c>
      <c r="G9">
        <v>0.43319999999999997</v>
      </c>
      <c r="H9">
        <v>-3.0949999999999998E-2</v>
      </c>
      <c r="I9">
        <v>-0.123</v>
      </c>
      <c r="J9">
        <v>-0.18113000000000001</v>
      </c>
      <c r="K9">
        <v>-1.0999999999999999E-2</v>
      </c>
      <c r="L9">
        <v>-0.36299999999999999</v>
      </c>
      <c r="M9" s="2">
        <f t="shared" si="1"/>
        <v>1.0761655280883415</v>
      </c>
      <c r="N9" s="2">
        <f t="shared" si="2"/>
        <v>1.0996161493145513</v>
      </c>
      <c r="O9" s="2">
        <f t="shared" si="3"/>
        <v>1.1103388336286391</v>
      </c>
      <c r="P9" s="2">
        <f t="shared" si="4"/>
        <v>1.2675125220344245</v>
      </c>
      <c r="Q9" s="2">
        <f t="shared" si="5"/>
        <v>1.3502251531005489</v>
      </c>
      <c r="R9" s="2">
        <f t="shared" si="6"/>
        <v>0.97877557158601536</v>
      </c>
      <c r="S9" s="2">
        <f t="shared" si="7"/>
        <v>0.91827616230092379</v>
      </c>
      <c r="T9" s="2">
        <f t="shared" si="8"/>
        <v>0.8820118842896465</v>
      </c>
      <c r="U9" s="2">
        <f t="shared" si="9"/>
        <v>0.99240437468581866</v>
      </c>
      <c r="V9" s="2">
        <f t="shared" si="10"/>
        <v>0.77754603588255844</v>
      </c>
    </row>
    <row r="10" spans="1:22" hidden="1" x14ac:dyDescent="0.2">
      <c r="A10" t="s">
        <v>45</v>
      </c>
      <c r="B10" t="s">
        <v>1</v>
      </c>
      <c r="C10">
        <v>-1.2431000000000001</v>
      </c>
      <c r="D10">
        <v>-1.1779999999999999</v>
      </c>
      <c r="E10">
        <v>0.25950000000000001</v>
      </c>
      <c r="F10">
        <v>0.95</v>
      </c>
      <c r="G10">
        <v>0.92020000000000002</v>
      </c>
      <c r="H10">
        <v>0.67995000000000005</v>
      </c>
      <c r="I10">
        <v>0.63</v>
      </c>
      <c r="J10">
        <v>0.74387000000000003</v>
      </c>
      <c r="K10">
        <v>0.93500000000000005</v>
      </c>
      <c r="L10">
        <v>0.52900000000000003</v>
      </c>
      <c r="M10" s="2">
        <f t="shared" si="1"/>
        <v>0.42246390822467556</v>
      </c>
      <c r="N10" s="2">
        <f t="shared" si="2"/>
        <v>0.44196376553183564</v>
      </c>
      <c r="O10" s="2">
        <f t="shared" si="3"/>
        <v>1.1970637620332092</v>
      </c>
      <c r="P10" s="2">
        <f t="shared" si="4"/>
        <v>1.931872657849691</v>
      </c>
      <c r="Q10" s="2">
        <f t="shared" si="5"/>
        <v>1.8923776145096718</v>
      </c>
      <c r="R10" s="2">
        <f t="shared" si="6"/>
        <v>1.6020842302087159</v>
      </c>
      <c r="S10" s="2">
        <f t="shared" si="7"/>
        <v>1.5475649935423899</v>
      </c>
      <c r="T10" s="2">
        <f t="shared" si="8"/>
        <v>1.6746620658701936</v>
      </c>
      <c r="U10" s="2">
        <f t="shared" si="9"/>
        <v>1.9118906351874843</v>
      </c>
      <c r="V10" s="2">
        <f t="shared" si="10"/>
        <v>1.4429286868616282</v>
      </c>
    </row>
    <row r="11" spans="1:22" hidden="1" x14ac:dyDescent="0.2">
      <c r="A11" t="s">
        <v>46</v>
      </c>
      <c r="B11" t="s">
        <v>1</v>
      </c>
      <c r="C11">
        <v>-0.27310000000000001</v>
      </c>
      <c r="D11">
        <v>-0.39900000000000002</v>
      </c>
      <c r="E11">
        <v>-0.39500000000000002</v>
      </c>
      <c r="F11">
        <v>2.9000000000000001E-2</v>
      </c>
      <c r="G11">
        <v>0.1212</v>
      </c>
      <c r="H11">
        <v>5.3449999999999998E-2</v>
      </c>
      <c r="I11">
        <v>0.17637</v>
      </c>
      <c r="J11">
        <v>0.24987000000000001</v>
      </c>
      <c r="K11">
        <v>0.54900000000000004</v>
      </c>
      <c r="L11">
        <v>0.18160000000000001</v>
      </c>
      <c r="M11" s="2">
        <f t="shared" si="1"/>
        <v>0.82753945342629598</v>
      </c>
      <c r="N11" s="2">
        <f t="shared" si="2"/>
        <v>0.75838377268722101</v>
      </c>
      <c r="O11" s="2">
        <f t="shared" si="3"/>
        <v>0.76048937662050453</v>
      </c>
      <c r="P11" s="2">
        <f t="shared" si="4"/>
        <v>1.0203046592484577</v>
      </c>
      <c r="Q11" s="2">
        <f t="shared" si="5"/>
        <v>1.0876391592075099</v>
      </c>
      <c r="R11" s="2">
        <f t="shared" si="6"/>
        <v>1.037743575153891</v>
      </c>
      <c r="S11" s="2">
        <f t="shared" si="7"/>
        <v>1.1300369917330209</v>
      </c>
      <c r="T11" s="2">
        <f t="shared" si="8"/>
        <v>1.1890999614078999</v>
      </c>
      <c r="U11" s="2">
        <f t="shared" si="9"/>
        <v>1.4630712207043266</v>
      </c>
      <c r="V11" s="2">
        <f t="shared" si="10"/>
        <v>1.1341409906877873</v>
      </c>
    </row>
    <row r="12" spans="1:22" hidden="1" x14ac:dyDescent="0.2">
      <c r="A12" t="s">
        <v>47</v>
      </c>
      <c r="B12" t="s">
        <v>1</v>
      </c>
      <c r="C12">
        <v>-9.3600000000000003E-2</v>
      </c>
      <c r="D12">
        <v>-0.27</v>
      </c>
      <c r="E12">
        <v>-0.19400000000000001</v>
      </c>
      <c r="F12">
        <v>-0.20100000000000001</v>
      </c>
      <c r="G12">
        <v>-6.7000000000000002E-3</v>
      </c>
      <c r="H12">
        <v>-0.19305</v>
      </c>
      <c r="I12">
        <v>-0.223</v>
      </c>
      <c r="J12">
        <v>-7.5429999999999997E-2</v>
      </c>
      <c r="K12">
        <v>-0.33500000000000002</v>
      </c>
      <c r="L12">
        <v>-0.46300000000000002</v>
      </c>
      <c r="M12" s="2">
        <f t="shared" si="1"/>
        <v>0.93718125267121477</v>
      </c>
      <c r="N12" s="2">
        <f t="shared" si="2"/>
        <v>0.82931954581444167</v>
      </c>
      <c r="O12" s="2">
        <f t="shared" si="3"/>
        <v>0.8741786204103732</v>
      </c>
      <c r="P12" s="2">
        <f t="shared" si="4"/>
        <v>0.86994735270865076</v>
      </c>
      <c r="Q12" s="2">
        <f t="shared" si="5"/>
        <v>0.99536668098392722</v>
      </c>
      <c r="R12" s="2">
        <f t="shared" si="6"/>
        <v>0.87475444770151234</v>
      </c>
      <c r="S12" s="2">
        <f t="shared" si="7"/>
        <v>0.85678195476856978</v>
      </c>
      <c r="T12" s="2">
        <f t="shared" si="8"/>
        <v>0.94905920857385051</v>
      </c>
      <c r="U12" s="2">
        <f t="shared" si="9"/>
        <v>0.79278413661028446</v>
      </c>
      <c r="V12" s="2">
        <f t="shared" si="10"/>
        <v>0.72547610391708928</v>
      </c>
    </row>
    <row r="13" spans="1:22" hidden="1" x14ac:dyDescent="0.2">
      <c r="A13" t="s">
        <v>48</v>
      </c>
      <c r="B13" t="s">
        <v>1</v>
      </c>
      <c r="C13">
        <v>-0.30509999999999998</v>
      </c>
      <c r="D13">
        <v>-0.26</v>
      </c>
      <c r="E13">
        <v>-0.60299999999999998</v>
      </c>
      <c r="F13">
        <v>-0.1565</v>
      </c>
      <c r="G13">
        <v>-0.24679999999999999</v>
      </c>
      <c r="H13">
        <v>-0.33605000000000002</v>
      </c>
      <c r="I13">
        <v>-0.13300000000000001</v>
      </c>
      <c r="J13">
        <v>-2.8230000000000002E-2</v>
      </c>
      <c r="K13">
        <v>3.6999999999999998E-2</v>
      </c>
      <c r="L13">
        <v>-0.17799999999999999</v>
      </c>
      <c r="M13" s="2">
        <f t="shared" si="1"/>
        <v>0.80938611223283563</v>
      </c>
      <c r="N13" s="2">
        <f t="shared" si="2"/>
        <v>0.83508791942836946</v>
      </c>
      <c r="O13" s="2">
        <f t="shared" si="3"/>
        <v>0.65838346102962175</v>
      </c>
      <c r="P13" s="2">
        <f t="shared" si="4"/>
        <v>0.89719905128188904</v>
      </c>
      <c r="Q13" s="2">
        <f t="shared" si="5"/>
        <v>0.84276365325538571</v>
      </c>
      <c r="R13" s="2">
        <f t="shared" si="6"/>
        <v>0.79220735463447645</v>
      </c>
      <c r="S13" s="2">
        <f t="shared" si="7"/>
        <v>0.91193316551976888</v>
      </c>
      <c r="T13" s="2">
        <f t="shared" si="8"/>
        <v>0.98062265688529671</v>
      </c>
      <c r="U13" s="2">
        <f t="shared" si="9"/>
        <v>1.0259781453371404</v>
      </c>
      <c r="V13" s="2">
        <f t="shared" si="10"/>
        <v>0.88392753106367128</v>
      </c>
    </row>
    <row r="14" spans="1:22" hidden="1" x14ac:dyDescent="0.2">
      <c r="A14" t="s">
        <v>49</v>
      </c>
      <c r="B14" t="s">
        <v>1</v>
      </c>
      <c r="C14">
        <v>0.37590000000000001</v>
      </c>
      <c r="D14">
        <v>0.14699999999999999</v>
      </c>
      <c r="E14">
        <v>-0.29399999999999998</v>
      </c>
      <c r="F14">
        <v>-0.12230000000000001</v>
      </c>
      <c r="G14">
        <v>-9.7900000000000001E-2</v>
      </c>
      <c r="H14">
        <v>-0.15504999999999999</v>
      </c>
      <c r="I14">
        <v>-2.1000000000000001E-2</v>
      </c>
      <c r="J14">
        <v>0.16087000000000001</v>
      </c>
      <c r="K14">
        <v>4.2999999999999997E-2</v>
      </c>
      <c r="L14">
        <v>-0.27900000000000003</v>
      </c>
      <c r="M14" s="2">
        <f t="shared" si="1"/>
        <v>1.297648817659883</v>
      </c>
      <c r="N14" s="2">
        <f t="shared" si="2"/>
        <v>1.107264584484285</v>
      </c>
      <c r="O14" s="2">
        <f t="shared" si="3"/>
        <v>0.8156374933390097</v>
      </c>
      <c r="P14" s="2">
        <f t="shared" si="4"/>
        <v>0.91872182078261466</v>
      </c>
      <c r="Q14" s="2">
        <f t="shared" si="5"/>
        <v>0.93439211176435555</v>
      </c>
      <c r="R14" s="2">
        <f t="shared" si="6"/>
        <v>0.89810124652721435</v>
      </c>
      <c r="S14" s="2">
        <f t="shared" si="7"/>
        <v>0.98554933693937075</v>
      </c>
      <c r="T14" s="2">
        <f t="shared" si="8"/>
        <v>1.1179611079203047</v>
      </c>
      <c r="U14" s="2">
        <f t="shared" si="9"/>
        <v>1.0302539536200745</v>
      </c>
      <c r="V14" s="2">
        <f t="shared" si="10"/>
        <v>0.8241620849532405</v>
      </c>
    </row>
    <row r="15" spans="1:22" hidden="1" x14ac:dyDescent="0.2">
      <c r="A15" t="s">
        <v>50</v>
      </c>
      <c r="B15" t="s">
        <v>1</v>
      </c>
      <c r="C15">
        <v>-0.59809999999999997</v>
      </c>
      <c r="D15">
        <v>0.27642</v>
      </c>
      <c r="E15">
        <v>0.43</v>
      </c>
      <c r="F15">
        <v>-0.1484</v>
      </c>
      <c r="G15">
        <v>0.25619999999999998</v>
      </c>
      <c r="H15">
        <v>0.21295</v>
      </c>
      <c r="I15">
        <v>0.77500000000000002</v>
      </c>
      <c r="J15">
        <v>0.59587000000000001</v>
      </c>
      <c r="K15">
        <v>0.89500000000000002</v>
      </c>
      <c r="L15">
        <v>0.65500000000000003</v>
      </c>
      <c r="M15" s="2">
        <f t="shared" si="1"/>
        <v>0.66062341031667604</v>
      </c>
      <c r="N15" s="2">
        <f t="shared" si="2"/>
        <v>1.2111856351918158</v>
      </c>
      <c r="O15" s="2">
        <f t="shared" si="3"/>
        <v>1.3472335768656902</v>
      </c>
      <c r="P15" s="2">
        <f t="shared" si="4"/>
        <v>0.90225053581408232</v>
      </c>
      <c r="Q15" s="2">
        <f t="shared" si="5"/>
        <v>1.1943287447191555</v>
      </c>
      <c r="R15" s="2">
        <f t="shared" si="6"/>
        <v>1.1590557813960087</v>
      </c>
      <c r="S15" s="2">
        <f t="shared" si="7"/>
        <v>1.7111900513652043</v>
      </c>
      <c r="T15" s="2">
        <f t="shared" si="8"/>
        <v>1.5113837327015855</v>
      </c>
      <c r="U15" s="2">
        <f t="shared" si="9"/>
        <v>1.8596098852263236</v>
      </c>
      <c r="V15" s="2">
        <f t="shared" si="10"/>
        <v>1.5746159531384067</v>
      </c>
    </row>
    <row r="16" spans="1:22" hidden="1" x14ac:dyDescent="0.2">
      <c r="A16" t="s">
        <v>51</v>
      </c>
      <c r="B16" t="s">
        <v>1</v>
      </c>
      <c r="C16">
        <v>-0.50409999999999999</v>
      </c>
      <c r="D16">
        <v>-0.496</v>
      </c>
      <c r="E16">
        <v>-0.55600000000000005</v>
      </c>
      <c r="F16">
        <v>-8.4400000000000003E-2</v>
      </c>
      <c r="G16">
        <v>0.3342</v>
      </c>
      <c r="H16">
        <v>-9.6049999999999996E-2</v>
      </c>
      <c r="I16">
        <v>0.17860999999999999</v>
      </c>
      <c r="J16">
        <v>3.6269999999999997E-2</v>
      </c>
      <c r="K16">
        <v>0.21049999999999999</v>
      </c>
      <c r="L16">
        <v>-0.52</v>
      </c>
      <c r="M16" s="2">
        <f t="shared" si="1"/>
        <v>0.70510010473335738</v>
      </c>
      <c r="N16" s="2">
        <f t="shared" si="2"/>
        <v>0.70907001783972934</v>
      </c>
      <c r="O16" s="2">
        <f t="shared" si="3"/>
        <v>0.68018542620297739</v>
      </c>
      <c r="P16" s="2">
        <f t="shared" si="4"/>
        <v>0.94317671052877294</v>
      </c>
      <c r="Q16" s="2">
        <f t="shared" si="5"/>
        <v>1.2606781465701908</v>
      </c>
      <c r="R16" s="2">
        <f t="shared" si="6"/>
        <v>0.93559107215381809</v>
      </c>
      <c r="S16" s="2">
        <f t="shared" si="7"/>
        <v>1.1317929061188636</v>
      </c>
      <c r="T16" s="2">
        <f t="shared" si="8"/>
        <v>1.0254591343404402</v>
      </c>
      <c r="U16" s="2">
        <f t="shared" si="9"/>
        <v>1.1570891309568343</v>
      </c>
      <c r="V16" s="2">
        <f t="shared" si="10"/>
        <v>0.69737183317520268</v>
      </c>
    </row>
    <row r="17" spans="1:22" hidden="1" x14ac:dyDescent="0.2">
      <c r="A17" t="s">
        <v>52</v>
      </c>
      <c r="B17" t="s">
        <v>1</v>
      </c>
      <c r="C17">
        <v>-1.0210999999999999</v>
      </c>
      <c r="D17">
        <v>-1.028</v>
      </c>
      <c r="E17">
        <v>-1.3560000000000001</v>
      </c>
      <c r="F17">
        <v>-0.67300000000000004</v>
      </c>
      <c r="G17">
        <v>-0.20480000000000001</v>
      </c>
      <c r="H17">
        <v>0.49395</v>
      </c>
      <c r="I17">
        <v>-0.217</v>
      </c>
      <c r="J17">
        <v>0.75087000000000004</v>
      </c>
      <c r="K17">
        <v>0.53200000000000003</v>
      </c>
      <c r="L17">
        <v>1.0860000000000001</v>
      </c>
      <c r="M17" s="2">
        <f t="shared" si="1"/>
        <v>0.4927405131162233</v>
      </c>
      <c r="N17" s="2">
        <f t="shared" si="2"/>
        <v>0.49038950199427567</v>
      </c>
      <c r="O17" s="2">
        <f t="shared" si="3"/>
        <v>0.39066394008615873</v>
      </c>
      <c r="P17" s="2">
        <f t="shared" si="4"/>
        <v>0.62720110226049741</v>
      </c>
      <c r="Q17" s="2">
        <f t="shared" si="5"/>
        <v>0.86765896188768998</v>
      </c>
      <c r="R17" s="2">
        <f t="shared" si="6"/>
        <v>1.4082954182663678</v>
      </c>
      <c r="S17" s="2">
        <f t="shared" si="7"/>
        <v>0.86035263061143963</v>
      </c>
      <c r="T17" s="2">
        <f t="shared" si="8"/>
        <v>1.6828073214291117</v>
      </c>
      <c r="U17" s="2">
        <f t="shared" si="9"/>
        <v>1.4459322945457473</v>
      </c>
      <c r="V17" s="2">
        <f t="shared" si="10"/>
        <v>2.1228464178995892</v>
      </c>
    </row>
    <row r="18" spans="1:22" hidden="1" x14ac:dyDescent="0.2">
      <c r="A18" t="s">
        <v>53</v>
      </c>
      <c r="B18" t="s">
        <v>1</v>
      </c>
      <c r="C18">
        <v>-0.33710000000000001</v>
      </c>
      <c r="D18">
        <v>-0.432</v>
      </c>
      <c r="E18">
        <v>-0.89600000000000002</v>
      </c>
      <c r="F18">
        <v>-0.86399999999999999</v>
      </c>
      <c r="G18">
        <v>-0.32879999999999998</v>
      </c>
      <c r="H18">
        <v>-0.44405</v>
      </c>
      <c r="I18">
        <v>-0.56299999999999994</v>
      </c>
      <c r="J18">
        <v>-0.41012999999999999</v>
      </c>
      <c r="K18">
        <v>-0.46100000000000002</v>
      </c>
      <c r="L18">
        <v>-0.67700000000000005</v>
      </c>
      <c r="M18" s="2">
        <f t="shared" si="1"/>
        <v>0.79163099229048528</v>
      </c>
      <c r="N18" s="2">
        <f t="shared" si="2"/>
        <v>0.74123350490141759</v>
      </c>
      <c r="O18" s="2">
        <f t="shared" si="3"/>
        <v>0.5373745864277506</v>
      </c>
      <c r="P18" s="2">
        <f t="shared" si="4"/>
        <v>0.54942710878843981</v>
      </c>
      <c r="Q18" s="2">
        <f t="shared" si="5"/>
        <v>0.79619846767302105</v>
      </c>
      <c r="R18" s="2">
        <f t="shared" si="6"/>
        <v>0.73506819223080999</v>
      </c>
      <c r="S18" s="2">
        <f t="shared" si="7"/>
        <v>0.67689313952622954</v>
      </c>
      <c r="T18" s="2">
        <f t="shared" si="8"/>
        <v>0.75255555852092726</v>
      </c>
      <c r="U18" s="2">
        <f t="shared" si="9"/>
        <v>0.72648252478568487</v>
      </c>
      <c r="V18" s="2">
        <f t="shared" si="10"/>
        <v>0.6254645400566331</v>
      </c>
    </row>
    <row r="19" spans="1:22" hidden="1" x14ac:dyDescent="0.2">
      <c r="A19" t="s">
        <v>54</v>
      </c>
      <c r="B19" t="s">
        <v>1</v>
      </c>
      <c r="C19">
        <v>2.18E-2</v>
      </c>
      <c r="D19">
        <v>-0.67600000000000005</v>
      </c>
      <c r="E19">
        <v>-0.96599999999999997</v>
      </c>
      <c r="F19">
        <v>-0.48799999999999999</v>
      </c>
      <c r="G19">
        <v>0.17519999999999999</v>
      </c>
      <c r="H19">
        <v>-0.23805000000000001</v>
      </c>
      <c r="I19">
        <v>8.8099999999999998E-2</v>
      </c>
      <c r="J19">
        <v>0.10786999999999999</v>
      </c>
      <c r="K19">
        <v>-0.14699999999999999</v>
      </c>
      <c r="L19">
        <v>0.17299999999999999</v>
      </c>
      <c r="M19" s="2">
        <f t="shared" si="1"/>
        <v>1.0152253509956821</v>
      </c>
      <c r="N19" s="2">
        <f t="shared" si="2"/>
        <v>0.62589822932699712</v>
      </c>
      <c r="O19" s="2">
        <f t="shared" si="3"/>
        <v>0.51192345021422114</v>
      </c>
      <c r="P19" s="2">
        <f t="shared" si="4"/>
        <v>0.71301285868207043</v>
      </c>
      <c r="Q19" s="2">
        <f t="shared" si="5"/>
        <v>1.1291209233537483</v>
      </c>
      <c r="R19" s="2">
        <f t="shared" si="6"/>
        <v>0.84789057847573268</v>
      </c>
      <c r="S19" s="2">
        <f t="shared" si="7"/>
        <v>1.0629693512259604</v>
      </c>
      <c r="T19" s="2">
        <f t="shared" si="8"/>
        <v>1.0776360358191357</v>
      </c>
      <c r="U19" s="2">
        <f t="shared" si="9"/>
        <v>0.90312651015182233</v>
      </c>
      <c r="V19" s="2">
        <f t="shared" si="10"/>
        <v>1.1274004121454215</v>
      </c>
    </row>
    <row r="20" spans="1:22" hidden="1" x14ac:dyDescent="0.2">
      <c r="A20" t="s">
        <v>55</v>
      </c>
      <c r="B20" t="s">
        <v>1</v>
      </c>
      <c r="C20">
        <v>-1.0831</v>
      </c>
      <c r="D20">
        <v>-0.54800000000000004</v>
      </c>
      <c r="E20">
        <v>-0.67300000000000004</v>
      </c>
      <c r="F20">
        <v>-0.47799999999999998</v>
      </c>
      <c r="G20">
        <v>0.2452</v>
      </c>
      <c r="H20">
        <v>-0.44005</v>
      </c>
      <c r="I20">
        <v>0.29799999999999999</v>
      </c>
      <c r="J20">
        <v>0.38186999999999999</v>
      </c>
      <c r="K20">
        <v>0.47499999999999998</v>
      </c>
      <c r="L20">
        <v>0.56299999999999994</v>
      </c>
      <c r="M20" s="2">
        <f t="shared" si="1"/>
        <v>0.47201349095915279</v>
      </c>
      <c r="N20" s="2">
        <f t="shared" si="2"/>
        <v>0.68396765195124543</v>
      </c>
      <c r="O20" s="2">
        <f t="shared" si="3"/>
        <v>0.62720110226049741</v>
      </c>
      <c r="P20" s="2">
        <f t="shared" si="4"/>
        <v>0.71797225531171771</v>
      </c>
      <c r="Q20" s="2">
        <f t="shared" si="5"/>
        <v>1.1852570710723123</v>
      </c>
      <c r="R20" s="2">
        <f t="shared" si="6"/>
        <v>0.73710906194945991</v>
      </c>
      <c r="S20" s="2">
        <f t="shared" si="7"/>
        <v>1.2294388672545806</v>
      </c>
      <c r="T20" s="2">
        <f t="shared" si="8"/>
        <v>1.3030297291932718</v>
      </c>
      <c r="U20" s="2">
        <f t="shared" si="9"/>
        <v>1.389918219842337</v>
      </c>
      <c r="V20" s="2">
        <f t="shared" si="10"/>
        <v>1.4773380635825606</v>
      </c>
    </row>
    <row r="21" spans="1:22" hidden="1" x14ac:dyDescent="0.2">
      <c r="A21" t="s">
        <v>56</v>
      </c>
      <c r="B21" t="s">
        <v>1</v>
      </c>
      <c r="C21">
        <v>-0.25409999999999999</v>
      </c>
      <c r="D21">
        <v>-0.52</v>
      </c>
      <c r="E21">
        <v>-0.45500000000000002</v>
      </c>
      <c r="F21">
        <v>-0.33300000000000002</v>
      </c>
      <c r="G21">
        <v>-3.0499999999999999E-2</v>
      </c>
      <c r="H21">
        <v>9.4350000000000003E-2</v>
      </c>
      <c r="I21">
        <v>0.35899999999999999</v>
      </c>
      <c r="J21">
        <v>0.46887000000000001</v>
      </c>
      <c r="K21">
        <v>0.76700000000000002</v>
      </c>
      <c r="L21">
        <v>0.47599999999999998</v>
      </c>
      <c r="M21" s="2">
        <f t="shared" si="1"/>
        <v>0.83851006133807249</v>
      </c>
      <c r="N21" s="2">
        <f t="shared" si="2"/>
        <v>0.69737183317520268</v>
      </c>
      <c r="O21" s="2">
        <f t="shared" si="3"/>
        <v>0.72951017212008762</v>
      </c>
      <c r="P21" s="2">
        <f t="shared" si="4"/>
        <v>0.79388393093165255</v>
      </c>
      <c r="Q21" s="2">
        <f t="shared" si="5"/>
        <v>0.97908091519188378</v>
      </c>
      <c r="R21" s="2">
        <f t="shared" si="6"/>
        <v>1.0675843041935611</v>
      </c>
      <c r="S21" s="2">
        <f t="shared" si="7"/>
        <v>1.282536602762248</v>
      </c>
      <c r="T21" s="2">
        <f t="shared" si="8"/>
        <v>1.3840249971392111</v>
      </c>
      <c r="U21" s="2">
        <f t="shared" si="9"/>
        <v>1.7017274590130811</v>
      </c>
      <c r="V21" s="2">
        <f t="shared" si="10"/>
        <v>1.3908819717099881</v>
      </c>
    </row>
    <row r="22" spans="1:22" hidden="1" x14ac:dyDescent="0.2">
      <c r="A22" t="s">
        <v>57</v>
      </c>
      <c r="B22" t="s">
        <v>1</v>
      </c>
      <c r="C22">
        <v>-0.34610000000000002</v>
      </c>
      <c r="D22">
        <v>-0.63600000000000001</v>
      </c>
      <c r="E22">
        <v>-0.77600000000000002</v>
      </c>
      <c r="F22">
        <v>-0.52100000000000002</v>
      </c>
      <c r="G22">
        <v>-0.27379999999999999</v>
      </c>
      <c r="H22">
        <v>-0.35904999999999998</v>
      </c>
      <c r="I22">
        <v>-5.8999999999999997E-2</v>
      </c>
      <c r="J22">
        <v>6.1370000000000001E-2</v>
      </c>
      <c r="K22">
        <v>0.46600000000000003</v>
      </c>
      <c r="L22">
        <v>8.5500000000000007E-2</v>
      </c>
      <c r="M22" s="2">
        <f t="shared" si="1"/>
        <v>0.78670791302645748</v>
      </c>
      <c r="N22" s="2">
        <f t="shared" si="2"/>
        <v>0.64349462365063537</v>
      </c>
      <c r="O22" s="2">
        <f t="shared" si="3"/>
        <v>0.58398369730655886</v>
      </c>
      <c r="P22" s="2">
        <f t="shared" si="4"/>
        <v>0.69688861934373469</v>
      </c>
      <c r="Q22" s="2">
        <f t="shared" si="5"/>
        <v>0.82713802617376897</v>
      </c>
      <c r="R22" s="2">
        <f t="shared" si="6"/>
        <v>0.77967782056891621</v>
      </c>
      <c r="S22" s="2">
        <f t="shared" si="7"/>
        <v>0.95992926103890808</v>
      </c>
      <c r="T22" s="2">
        <f t="shared" si="8"/>
        <v>1.0434561686361308</v>
      </c>
      <c r="U22" s="2">
        <f t="shared" si="9"/>
        <v>1.3812744481438568</v>
      </c>
      <c r="V22" s="2">
        <f t="shared" si="10"/>
        <v>1.0610554114355963</v>
      </c>
    </row>
    <row r="23" spans="1:22" hidden="1" x14ac:dyDescent="0.2">
      <c r="A23" t="s">
        <v>58</v>
      </c>
      <c r="B23" t="s">
        <v>1</v>
      </c>
      <c r="C23">
        <v>0.19089999999999999</v>
      </c>
      <c r="D23">
        <v>-0.70799999999999996</v>
      </c>
      <c r="E23">
        <v>-1.3660000000000001</v>
      </c>
      <c r="F23">
        <v>-0.34499999999999997</v>
      </c>
      <c r="G23">
        <v>0.1212</v>
      </c>
      <c r="H23">
        <v>-0.10605000000000001</v>
      </c>
      <c r="I23">
        <v>-0.77200000000000002</v>
      </c>
      <c r="J23">
        <v>-0.53813</v>
      </c>
      <c r="K23">
        <v>-8.0000000000000106E-3</v>
      </c>
      <c r="L23">
        <v>-0.76100000000000001</v>
      </c>
      <c r="M23" s="2">
        <f t="shared" si="1"/>
        <v>1.1414755833263572</v>
      </c>
      <c r="N23" s="2">
        <f t="shared" si="2"/>
        <v>0.61216819620010221</v>
      </c>
      <c r="O23" s="2">
        <f t="shared" si="3"/>
        <v>0.38796542713742799</v>
      </c>
      <c r="P23" s="2">
        <f t="shared" si="4"/>
        <v>0.78730797656920337</v>
      </c>
      <c r="Q23" s="2">
        <f t="shared" si="5"/>
        <v>1.0876391592075099</v>
      </c>
      <c r="R23" s="2">
        <f t="shared" si="6"/>
        <v>0.92912847255384712</v>
      </c>
      <c r="S23" s="2">
        <f t="shared" si="7"/>
        <v>0.58560509060940491</v>
      </c>
      <c r="T23" s="2">
        <f t="shared" si="8"/>
        <v>0.68866296557254914</v>
      </c>
      <c r="U23" s="2">
        <f t="shared" si="9"/>
        <v>0.99447016867321436</v>
      </c>
      <c r="V23" s="2">
        <f t="shared" si="10"/>
        <v>0.59008717166810087</v>
      </c>
    </row>
    <row r="24" spans="1:22" hidden="1" x14ac:dyDescent="0.2">
      <c r="A24" t="s">
        <v>59</v>
      </c>
      <c r="B24" t="s">
        <v>1</v>
      </c>
      <c r="C24">
        <v>-0.65710000000000002</v>
      </c>
      <c r="D24">
        <v>-0.67300000000000004</v>
      </c>
      <c r="E24">
        <v>-0.86599999999999999</v>
      </c>
      <c r="F24">
        <v>-0.60599999999999998</v>
      </c>
      <c r="G24">
        <v>-0.25480000000000003</v>
      </c>
      <c r="H24">
        <v>-0.61504999999999999</v>
      </c>
      <c r="I24">
        <v>-0.51500000000000001</v>
      </c>
      <c r="J24">
        <v>-0.39312999999999998</v>
      </c>
      <c r="K24">
        <v>-0.27700000000000002</v>
      </c>
      <c r="L24">
        <v>-0.42499999999999999</v>
      </c>
      <c r="M24" s="2">
        <f t="shared" si="1"/>
        <v>0.63415174209029013</v>
      </c>
      <c r="N24" s="2">
        <f t="shared" si="2"/>
        <v>0.62720110226049741</v>
      </c>
      <c r="O24" s="2">
        <f t="shared" si="3"/>
        <v>0.54866596878962148</v>
      </c>
      <c r="P24" s="2">
        <f t="shared" si="4"/>
        <v>0.65701581357468553</v>
      </c>
      <c r="Q24" s="2">
        <f t="shared" si="5"/>
        <v>0.83810331240453761</v>
      </c>
      <c r="R24" s="2">
        <f t="shared" si="6"/>
        <v>0.6529072651108413</v>
      </c>
      <c r="S24" s="2">
        <f t="shared" si="7"/>
        <v>0.69979293279759791</v>
      </c>
      <c r="T24" s="2">
        <f t="shared" si="8"/>
        <v>0.76147575084000851</v>
      </c>
      <c r="U24" s="2">
        <f t="shared" si="9"/>
        <v>0.82530540851265732</v>
      </c>
      <c r="V24" s="2">
        <f t="shared" si="10"/>
        <v>0.74483873156135105</v>
      </c>
    </row>
    <row r="25" spans="1:22" hidden="1" x14ac:dyDescent="0.2">
      <c r="A25" t="s">
        <v>60</v>
      </c>
      <c r="B25" t="s">
        <v>1</v>
      </c>
      <c r="C25">
        <v>-0.94810000000000005</v>
      </c>
      <c r="D25">
        <v>-0.97799999999999998</v>
      </c>
      <c r="E25">
        <v>-1.016</v>
      </c>
      <c r="F25">
        <v>-0.72599999999999998</v>
      </c>
      <c r="G25">
        <v>0.19919999999999999</v>
      </c>
      <c r="H25">
        <v>0.13894999999999999</v>
      </c>
      <c r="I25">
        <v>1.0609999999999999</v>
      </c>
      <c r="J25">
        <v>1.0338700000000001</v>
      </c>
      <c r="K25">
        <v>1.2230000000000001</v>
      </c>
      <c r="L25">
        <v>0.84499999999999997</v>
      </c>
      <c r="M25" s="2">
        <f t="shared" si="1"/>
        <v>0.51831462243278426</v>
      </c>
      <c r="N25" s="2">
        <f t="shared" si="2"/>
        <v>0.50768305043471484</v>
      </c>
      <c r="O25" s="2">
        <f t="shared" si="3"/>
        <v>0.49448545819046574</v>
      </c>
      <c r="P25" s="2">
        <f t="shared" si="4"/>
        <v>0.60457783791668074</v>
      </c>
      <c r="Q25" s="2">
        <f t="shared" si="5"/>
        <v>1.1480615579501194</v>
      </c>
      <c r="R25" s="2">
        <f t="shared" si="6"/>
        <v>1.1011034360995584</v>
      </c>
      <c r="S25" s="2">
        <f t="shared" si="7"/>
        <v>2.0863771870597163</v>
      </c>
      <c r="T25" s="2">
        <f t="shared" si="8"/>
        <v>2.0475092932559069</v>
      </c>
      <c r="U25" s="2">
        <f t="shared" si="9"/>
        <v>2.3343162036369351</v>
      </c>
      <c r="V25" s="2">
        <f t="shared" si="10"/>
        <v>1.7962647457678684</v>
      </c>
    </row>
    <row r="26" spans="1:22" hidden="1" x14ac:dyDescent="0.2">
      <c r="A26" t="s">
        <v>61</v>
      </c>
      <c r="B26" t="s">
        <v>1</v>
      </c>
      <c r="C26">
        <v>-0.79510000000000003</v>
      </c>
      <c r="D26">
        <v>-1.288</v>
      </c>
      <c r="E26">
        <v>-1.196</v>
      </c>
      <c r="F26">
        <v>-1.19</v>
      </c>
      <c r="G26">
        <v>-1.1768000000000001</v>
      </c>
      <c r="H26">
        <v>-0.78105000000000002</v>
      </c>
      <c r="I26">
        <v>-1.381</v>
      </c>
      <c r="J26">
        <v>-0.77912999999999999</v>
      </c>
      <c r="K26">
        <v>-0.93500000000000005</v>
      </c>
      <c r="L26">
        <v>-1.2829999999999999</v>
      </c>
      <c r="M26" s="2">
        <f t="shared" si="1"/>
        <v>0.57630322571936154</v>
      </c>
      <c r="N26" s="2">
        <f t="shared" si="2"/>
        <v>0.40951834892991384</v>
      </c>
      <c r="O26" s="2">
        <f t="shared" si="3"/>
        <v>0.43648379556688149</v>
      </c>
      <c r="P26" s="2">
        <f t="shared" si="4"/>
        <v>0.43830286065801755</v>
      </c>
      <c r="Q26" s="2">
        <f t="shared" si="5"/>
        <v>0.44233153358665195</v>
      </c>
      <c r="R26" s="2">
        <f t="shared" si="6"/>
        <v>0.58194309824067914</v>
      </c>
      <c r="S26" s="2">
        <f t="shared" si="7"/>
        <v>0.38395256742552458</v>
      </c>
      <c r="T26" s="2">
        <f t="shared" si="8"/>
        <v>0.58271808847946183</v>
      </c>
      <c r="U26" s="2">
        <f t="shared" si="9"/>
        <v>0.52304246989626468</v>
      </c>
      <c r="V26" s="2">
        <f t="shared" si="10"/>
        <v>0.41094009364742534</v>
      </c>
    </row>
    <row r="27" spans="1:22" hidden="1" x14ac:dyDescent="0.2">
      <c r="A27" t="s">
        <v>62</v>
      </c>
      <c r="B27" t="s">
        <v>1</v>
      </c>
      <c r="C27">
        <v>-0.7661</v>
      </c>
      <c r="D27">
        <v>-0.89800000000000002</v>
      </c>
      <c r="E27">
        <v>-0.82599999999999996</v>
      </c>
      <c r="F27">
        <v>-0.54900000000000004</v>
      </c>
      <c r="G27">
        <v>-0.7288</v>
      </c>
      <c r="H27">
        <v>-0.36504999999999999</v>
      </c>
      <c r="I27">
        <v>-0.66500000000000004</v>
      </c>
      <c r="J27">
        <v>-0.20813000000000001</v>
      </c>
      <c r="K27">
        <v>-0.16</v>
      </c>
      <c r="L27">
        <v>-0.50700000000000001</v>
      </c>
      <c r="M27" s="2">
        <f>2^C27</f>
        <v>0.58800486634138016</v>
      </c>
      <c r="N27" s="2">
        <f>2^D27</f>
        <v>0.53663014319672675</v>
      </c>
      <c r="O27" s="2">
        <f>2^E27</f>
        <v>0.56409106872825576</v>
      </c>
      <c r="P27" s="2">
        <f>2^F27</f>
        <v>0.68349372597090463</v>
      </c>
      <c r="Q27" s="2">
        <f>2^G27</f>
        <v>0.60340560384109587</v>
      </c>
      <c r="R27" s="2">
        <f>2^H27</f>
        <v>0.77644196510678032</v>
      </c>
      <c r="S27" s="2">
        <f>2^I27</f>
        <v>0.63068870441562475</v>
      </c>
      <c r="T27" s="2">
        <f>2^J27</f>
        <v>0.86565855826255966</v>
      </c>
      <c r="U27" s="2">
        <f>2^K27</f>
        <v>0.89502507092797234</v>
      </c>
      <c r="V27" s="2">
        <f>2^L27</f>
        <v>0.7036841876626988</v>
      </c>
    </row>
    <row r="28" spans="1:22" hidden="1" x14ac:dyDescent="0.2">
      <c r="A28" s="19" t="s">
        <v>0</v>
      </c>
      <c r="B28" t="s">
        <v>1</v>
      </c>
      <c r="C28">
        <v>-0.77610000000000001</v>
      </c>
      <c r="D28">
        <v>-0.94799999999999995</v>
      </c>
      <c r="E28">
        <v>1.2E-2</v>
      </c>
      <c r="F28">
        <v>0.66700000000000004</v>
      </c>
      <c r="G28">
        <v>0.68920000000000003</v>
      </c>
      <c r="H28">
        <v>0.61895</v>
      </c>
      <c r="I28">
        <v>0.67400000000000004</v>
      </c>
      <c r="J28">
        <v>1.0438700000000001</v>
      </c>
      <c r="K28">
        <v>1.2749999999999999</v>
      </c>
      <c r="L28">
        <v>0.88300000000000001</v>
      </c>
      <c r="M28" s="2">
        <f t="shared" si="1"/>
        <v>0.58394322004408206</v>
      </c>
      <c r="N28" s="2">
        <f t="shared" si="2"/>
        <v>0.51835055050986034</v>
      </c>
      <c r="O28" s="2">
        <f t="shared" si="3"/>
        <v>1.008352454894595</v>
      </c>
      <c r="P28" s="2">
        <f t="shared" si="4"/>
        <v>1.5877678618633049</v>
      </c>
      <c r="Q28" s="2">
        <f t="shared" si="5"/>
        <v>1.6123891720948269</v>
      </c>
      <c r="R28" s="2">
        <f t="shared" si="6"/>
        <v>1.5357570434965275</v>
      </c>
      <c r="S28" s="2">
        <f t="shared" si="7"/>
        <v>1.5954904796180658</v>
      </c>
      <c r="T28" s="2">
        <f t="shared" si="8"/>
        <v>2.0617508466367451</v>
      </c>
      <c r="U28" s="2">
        <f t="shared" si="9"/>
        <v>2.4199881784385848</v>
      </c>
      <c r="V28" s="2">
        <f t="shared" si="10"/>
        <v>1.8442062358252624</v>
      </c>
    </row>
    <row r="29" spans="1:22" hidden="1" x14ac:dyDescent="0.2">
      <c r="A29" s="19" t="s">
        <v>2</v>
      </c>
      <c r="B29" t="s">
        <v>1</v>
      </c>
      <c r="C29">
        <v>-0.74209999999999998</v>
      </c>
      <c r="D29">
        <v>-0.65100000000000002</v>
      </c>
      <c r="E29">
        <v>-2.1000000000000001E-2</v>
      </c>
      <c r="F29">
        <v>0.36199999999999999</v>
      </c>
      <c r="G29">
        <v>0.55420000000000003</v>
      </c>
      <c r="H29">
        <v>0.27495000000000003</v>
      </c>
      <c r="I29">
        <v>0.45500000000000002</v>
      </c>
      <c r="J29">
        <v>0.57286999999999999</v>
      </c>
      <c r="K29">
        <v>0.80800000000000005</v>
      </c>
      <c r="L29">
        <v>0.7</v>
      </c>
      <c r="M29" s="2">
        <f t="shared" si="1"/>
        <v>0.59786845586833726</v>
      </c>
      <c r="N29" s="2">
        <f t="shared" si="2"/>
        <v>0.63683873766324972</v>
      </c>
      <c r="O29" s="2">
        <f t="shared" si="3"/>
        <v>0.98554933693937075</v>
      </c>
      <c r="P29" s="2">
        <f t="shared" si="4"/>
        <v>1.285206337469373</v>
      </c>
      <c r="Q29" s="2">
        <f t="shared" si="5"/>
        <v>1.468354179037104</v>
      </c>
      <c r="R29" s="2">
        <f t="shared" si="6"/>
        <v>1.2099521547463941</v>
      </c>
      <c r="S29" s="2">
        <f t="shared" si="7"/>
        <v>1.3707828049797035</v>
      </c>
      <c r="T29" s="2">
        <f t="shared" si="8"/>
        <v>1.4874797208867045</v>
      </c>
      <c r="U29" s="2">
        <f t="shared" si="9"/>
        <v>1.7507826593885278</v>
      </c>
      <c r="V29" s="2">
        <f t="shared" si="10"/>
        <v>1.6245047927124709</v>
      </c>
    </row>
    <row r="30" spans="1:22" hidden="1" x14ac:dyDescent="0.2">
      <c r="A30" s="19" t="s">
        <v>3</v>
      </c>
      <c r="B30" t="s">
        <v>1</v>
      </c>
      <c r="C30">
        <v>-1.8230999999999999</v>
      </c>
      <c r="D30">
        <v>-1.268</v>
      </c>
      <c r="E30">
        <v>0.73</v>
      </c>
      <c r="F30">
        <v>0.93</v>
      </c>
      <c r="G30">
        <v>0.90620000000000001</v>
      </c>
      <c r="H30">
        <v>0.46594999999999998</v>
      </c>
      <c r="I30">
        <v>0.79700000000000004</v>
      </c>
      <c r="J30">
        <v>0.63887000000000005</v>
      </c>
      <c r="K30">
        <v>1.125</v>
      </c>
      <c r="L30">
        <v>0.95299999999999996</v>
      </c>
      <c r="M30" s="2">
        <f t="shared" si="1"/>
        <v>0.28261305185821234</v>
      </c>
      <c r="N30" s="2">
        <f t="shared" si="2"/>
        <v>0.4152350120454471</v>
      </c>
      <c r="O30" s="2">
        <f t="shared" si="3"/>
        <v>1.6586390916288833</v>
      </c>
      <c r="P30" s="2">
        <f t="shared" si="4"/>
        <v>1.9052759960878747</v>
      </c>
      <c r="Q30" s="2">
        <f t="shared" si="5"/>
        <v>1.8741026815352746</v>
      </c>
      <c r="R30" s="2">
        <f t="shared" si="6"/>
        <v>1.3812265776489285</v>
      </c>
      <c r="S30" s="2">
        <f t="shared" si="7"/>
        <v>1.7374843703012466</v>
      </c>
      <c r="T30" s="2">
        <f t="shared" si="8"/>
        <v>1.5571090660528746</v>
      </c>
      <c r="U30" s="2">
        <f t="shared" si="9"/>
        <v>2.1810154653305154</v>
      </c>
      <c r="V30" s="2">
        <f t="shared" si="10"/>
        <v>1.9358940537874747</v>
      </c>
    </row>
    <row r="31" spans="1:22" hidden="1" x14ac:dyDescent="0.2">
      <c r="A31" t="s">
        <v>63</v>
      </c>
      <c r="B31" t="s">
        <v>1</v>
      </c>
      <c r="C31">
        <v>7.8899999999999998E-2</v>
      </c>
      <c r="D31">
        <v>-0.39200000000000002</v>
      </c>
      <c r="E31">
        <v>9.0000000000000097E-3</v>
      </c>
      <c r="F31">
        <v>0.49099999999999999</v>
      </c>
      <c r="G31">
        <v>0.4572</v>
      </c>
      <c r="H31">
        <v>0.42595</v>
      </c>
      <c r="I31">
        <v>0.22220000000000001</v>
      </c>
      <c r="J31">
        <v>0.16986999999999999</v>
      </c>
      <c r="K31">
        <v>0.51200000000000001</v>
      </c>
      <c r="L31">
        <v>9.8599999999999993E-2</v>
      </c>
      <c r="M31" s="2">
        <f t="shared" si="1"/>
        <v>1.0562124117489688</v>
      </c>
      <c r="N31" s="2">
        <f t="shared" si="2"/>
        <v>0.76207241516988466</v>
      </c>
      <c r="O31" s="2">
        <f t="shared" si="3"/>
        <v>1.0062578234977817</v>
      </c>
      <c r="P31" s="2">
        <f t="shared" si="4"/>
        <v>1.4054187002067196</v>
      </c>
      <c r="Q31" s="2">
        <f t="shared" si="5"/>
        <v>1.3728747389143923</v>
      </c>
      <c r="R31" s="2">
        <f t="shared" si="6"/>
        <v>1.3434568642475697</v>
      </c>
      <c r="S31" s="2">
        <f t="shared" si="7"/>
        <v>1.16651107135195</v>
      </c>
      <c r="T31" s="2">
        <f t="shared" si="8"/>
        <v>1.1249571112110546</v>
      </c>
      <c r="U31" s="2">
        <f t="shared" si="9"/>
        <v>1.4260257173641409</v>
      </c>
      <c r="V31" s="2">
        <f t="shared" si="10"/>
        <v>1.0707339115558943</v>
      </c>
    </row>
    <row r="32" spans="1:22" hidden="1" x14ac:dyDescent="0.2"/>
    <row r="33" spans="1:22" s="20" customFormat="1" ht="40" customHeight="1" x14ac:dyDescent="0.2">
      <c r="A33" s="20" t="s">
        <v>23</v>
      </c>
      <c r="B33" s="20" t="s">
        <v>24</v>
      </c>
      <c r="C33" s="20" t="s">
        <v>74</v>
      </c>
      <c r="D33" s="20" t="s">
        <v>76</v>
      </c>
      <c r="E33" s="20" t="s">
        <v>77</v>
      </c>
      <c r="F33" s="20" t="s">
        <v>78</v>
      </c>
      <c r="H33" s="20" t="s">
        <v>79</v>
      </c>
      <c r="M33" s="24" t="s">
        <v>64</v>
      </c>
      <c r="N33" s="24" t="s">
        <v>65</v>
      </c>
      <c r="O33" s="25" t="s">
        <v>66</v>
      </c>
      <c r="P33" s="25" t="s">
        <v>67</v>
      </c>
      <c r="Q33" s="25" t="s">
        <v>68</v>
      </c>
      <c r="R33" s="25" t="s">
        <v>69</v>
      </c>
      <c r="S33" s="25" t="s">
        <v>70</v>
      </c>
      <c r="T33" s="25" t="s">
        <v>71</v>
      </c>
      <c r="U33" s="25" t="s">
        <v>72</v>
      </c>
      <c r="V33" s="25" t="s">
        <v>73</v>
      </c>
    </row>
    <row r="34" spans="1:22" x14ac:dyDescent="0.2">
      <c r="A34" s="10" t="s">
        <v>0</v>
      </c>
      <c r="B34" s="10" t="s">
        <v>1</v>
      </c>
      <c r="C34" s="12">
        <v>1.4999999999999999E-8</v>
      </c>
      <c r="D34">
        <v>2.5138123498415523E-9</v>
      </c>
      <c r="E34">
        <v>5.523907865115427E-9</v>
      </c>
      <c r="F34" s="3">
        <f>AVERAGE(D34:E34)</f>
        <v>4.0188601074784898E-9</v>
      </c>
      <c r="H34" s="3">
        <f>F34/(((Q28-M28)+(R28-N28))/2)</f>
        <v>3.9287878431574736E-9</v>
      </c>
      <c r="M34">
        <v>0</v>
      </c>
      <c r="N34">
        <v>0</v>
      </c>
      <c r="O34" s="3">
        <f>(O28-$M28)*$H34</f>
        <v>1.6674138424044605E-9</v>
      </c>
      <c r="P34" s="3">
        <f t="shared" ref="P34:V34" si="11">(P28-$M28)*$H34</f>
        <v>3.9438140494412683E-9</v>
      </c>
      <c r="Q34" s="3">
        <f t="shared" si="11"/>
        <v>4.040545953761481E-9</v>
      </c>
      <c r="R34" s="3">
        <f t="shared" si="11"/>
        <v>3.7394745785292016E-9</v>
      </c>
      <c r="S34" s="3">
        <f t="shared" si="11"/>
        <v>3.9741545761935254E-9</v>
      </c>
      <c r="T34" s="3">
        <f t="shared" si="11"/>
        <v>5.8059926378826537E-9</v>
      </c>
      <c r="U34" s="3">
        <f t="shared" si="11"/>
        <v>7.2134311120308919E-9</v>
      </c>
      <c r="V34" s="3">
        <f t="shared" si="11"/>
        <v>4.9513060155820776E-9</v>
      </c>
    </row>
    <row r="35" spans="1:22" x14ac:dyDescent="0.2">
      <c r="A35" s="10" t="s">
        <v>2</v>
      </c>
      <c r="B35" s="10" t="s">
        <v>1</v>
      </c>
      <c r="C35" s="12">
        <v>2.9000000000000002E-8</v>
      </c>
      <c r="D35">
        <v>2.7848232252233165E-9</v>
      </c>
      <c r="E35">
        <v>1.8065691814606311E-8</v>
      </c>
      <c r="F35" s="3">
        <f t="shared" ref="F35:F36" si="12">AVERAGE(D35:E35)</f>
        <v>1.0425257519914813E-8</v>
      </c>
      <c r="H35" s="3">
        <f t="shared" ref="H35:H36" si="13">F35/(((Q29-M29)+(R29-N29))/2)</f>
        <v>1.4443424395633243E-8</v>
      </c>
      <c r="M35">
        <v>0</v>
      </c>
      <c r="N35">
        <v>0</v>
      </c>
      <c r="O35" s="3">
        <f t="shared" ref="O35:V35" si="14">(O29-$M29)*$H35</f>
        <v>5.5994394953819546E-9</v>
      </c>
      <c r="P35" s="3">
        <f t="shared" si="14"/>
        <v>9.9275127271592725E-9</v>
      </c>
      <c r="Q35" s="3">
        <f t="shared" si="14"/>
        <v>1.2572794730066211E-8</v>
      </c>
      <c r="R35" s="3">
        <f t="shared" si="14"/>
        <v>8.8405846285447567E-9</v>
      </c>
      <c r="S35" s="3">
        <f t="shared" si="14"/>
        <v>1.1163529965690096E-8</v>
      </c>
      <c r="T35" s="3">
        <f t="shared" si="14"/>
        <v>1.2849033047796437E-8</v>
      </c>
      <c r="U35" s="3">
        <f t="shared" si="14"/>
        <v>1.6652029133195589E-8</v>
      </c>
      <c r="V35" s="3">
        <f t="shared" si="14"/>
        <v>1.4828144313018109E-8</v>
      </c>
    </row>
    <row r="36" spans="1:22" x14ac:dyDescent="0.2">
      <c r="A36" s="10" t="s">
        <v>3</v>
      </c>
      <c r="B36" s="10" t="s">
        <v>1</v>
      </c>
      <c r="C36" s="12">
        <v>1E-8</v>
      </c>
      <c r="D36">
        <v>4.2322004117039675E-10</v>
      </c>
      <c r="E36">
        <v>1.5038259728972526E-9</v>
      </c>
      <c r="F36" s="3">
        <f t="shared" si="12"/>
        <v>9.6352300703382459E-10</v>
      </c>
      <c r="H36" s="3">
        <f t="shared" si="13"/>
        <v>7.5349371781256096E-10</v>
      </c>
      <c r="M36">
        <v>0</v>
      </c>
      <c r="N36">
        <v>0</v>
      </c>
      <c r="O36" s="3">
        <f t="shared" ref="O36:V36" si="15">(O30-$M30)*$H36</f>
        <v>1.0368269765136978E-9</v>
      </c>
      <c r="P36" s="3">
        <f t="shared" si="15"/>
        <v>1.2226663346042844E-9</v>
      </c>
      <c r="Q36" s="3">
        <f t="shared" si="15"/>
        <v>1.1991774379255054E-9</v>
      </c>
      <c r="R36" s="3">
        <f t="shared" si="15"/>
        <v>8.2779838998721255E-10</v>
      </c>
      <c r="S36" s="3">
        <f t="shared" si="15"/>
        <v>1.0962363986725042E-9</v>
      </c>
      <c r="T36" s="3">
        <f t="shared" si="15"/>
        <v>9.603247400728265E-10</v>
      </c>
      <c r="U36" s="3">
        <f t="shared" si="15"/>
        <v>1.4304342924315841E-9</v>
      </c>
      <c r="V36" s="3">
        <f t="shared" si="15"/>
        <v>1.2457368487325557E-9</v>
      </c>
    </row>
    <row r="38" spans="1:22" x14ac:dyDescent="0.2">
      <c r="L38" s="26" t="s">
        <v>80</v>
      </c>
      <c r="M38" s="26">
        <f>SUM(M34:M36)</f>
        <v>0</v>
      </c>
      <c r="N38" s="26">
        <f t="shared" ref="N38:V38" si="16">SUM(N34:N36)</f>
        <v>0</v>
      </c>
      <c r="O38" s="26">
        <f t="shared" si="16"/>
        <v>8.3036803143001132E-9</v>
      </c>
      <c r="P38" s="26">
        <f t="shared" si="16"/>
        <v>1.5093993111204825E-8</v>
      </c>
      <c r="Q38" s="26">
        <f t="shared" si="16"/>
        <v>1.7812518121753198E-8</v>
      </c>
      <c r="R38" s="26">
        <f t="shared" si="16"/>
        <v>1.3407857597061172E-8</v>
      </c>
      <c r="S38" s="26">
        <f t="shared" si="16"/>
        <v>1.6233920940556127E-8</v>
      </c>
      <c r="T38" s="26">
        <f t="shared" si="16"/>
        <v>1.9615350425751916E-8</v>
      </c>
      <c r="U38" s="26">
        <f t="shared" si="16"/>
        <v>2.5295894537658064E-8</v>
      </c>
      <c r="V38" s="26">
        <f t="shared" si="16"/>
        <v>2.1025187177332745E-8</v>
      </c>
    </row>
    <row r="39" spans="1:22" x14ac:dyDescent="0.2">
      <c r="A39" t="s">
        <v>85</v>
      </c>
      <c r="Q39" s="3"/>
    </row>
    <row r="40" spans="1:22" x14ac:dyDescent="0.2">
      <c r="Q40" s="3"/>
    </row>
    <row r="41" spans="1:22" x14ac:dyDescent="0.2">
      <c r="M41" s="22" t="s">
        <v>81</v>
      </c>
      <c r="N41" s="22" t="s">
        <v>82</v>
      </c>
      <c r="O41" s="22" t="s">
        <v>83</v>
      </c>
      <c r="P41" s="23" t="s">
        <v>78</v>
      </c>
      <c r="Q41" s="23" t="s">
        <v>84</v>
      </c>
    </row>
    <row r="42" spans="1:22" x14ac:dyDescent="0.2">
      <c r="M42">
        <v>0</v>
      </c>
      <c r="N42" s="21">
        <f>M38</f>
        <v>0</v>
      </c>
      <c r="O42" s="21">
        <f>N38</f>
        <v>0</v>
      </c>
      <c r="P42" s="21">
        <f>AVERAGE(N42:O42)</f>
        <v>0</v>
      </c>
      <c r="Q42" s="21">
        <f>STDEV(N42:O42)</f>
        <v>0</v>
      </c>
    </row>
    <row r="43" spans="1:22" x14ac:dyDescent="0.2">
      <c r="M43">
        <v>2</v>
      </c>
      <c r="N43" s="21">
        <f>O38</f>
        <v>8.3036803143001132E-9</v>
      </c>
      <c r="O43" s="21">
        <f>P38</f>
        <v>1.5093993111204825E-8</v>
      </c>
      <c r="P43" s="21">
        <f t="shared" ref="P43:P46" si="17">AVERAGE(N43:O43)</f>
        <v>1.1698836712752468E-8</v>
      </c>
      <c r="Q43" s="21">
        <f t="shared" ref="Q43:Q46" si="18">STDEV(N43:O43)</f>
        <v>4.8014762250691137E-9</v>
      </c>
    </row>
    <row r="44" spans="1:22" x14ac:dyDescent="0.2">
      <c r="M44">
        <v>4</v>
      </c>
      <c r="N44" s="21">
        <f>Q38</f>
        <v>1.7812518121753198E-8</v>
      </c>
      <c r="O44" s="21">
        <f>R38</f>
        <v>1.3407857597061172E-8</v>
      </c>
      <c r="P44" s="21">
        <f t="shared" si="17"/>
        <v>1.5610187859407184E-8</v>
      </c>
      <c r="Q44" s="21">
        <f t="shared" si="18"/>
        <v>3.114565325834428E-9</v>
      </c>
    </row>
    <row r="45" spans="1:22" x14ac:dyDescent="0.2">
      <c r="M45">
        <v>8</v>
      </c>
      <c r="N45" s="21">
        <f>S38</f>
        <v>1.6233920940556127E-8</v>
      </c>
      <c r="O45" s="21">
        <f>T38</f>
        <v>1.9615350425751916E-8</v>
      </c>
      <c r="P45" s="21">
        <f t="shared" si="17"/>
        <v>1.7924635683154022E-8</v>
      </c>
      <c r="Q45" s="21">
        <f t="shared" si="18"/>
        <v>2.3910317190860783E-9</v>
      </c>
    </row>
    <row r="46" spans="1:22" x14ac:dyDescent="0.2">
      <c r="M46">
        <v>12</v>
      </c>
      <c r="N46" s="21">
        <f>U38</f>
        <v>2.5295894537658064E-8</v>
      </c>
      <c r="O46" s="21">
        <f>V38</f>
        <v>2.1025187177332745E-8</v>
      </c>
      <c r="P46" s="21">
        <f t="shared" si="17"/>
        <v>2.3160540857495403E-8</v>
      </c>
      <c r="Q46" s="21">
        <f t="shared" si="18"/>
        <v>3.0198461349493334E-9</v>
      </c>
    </row>
  </sheetData>
  <conditionalFormatting sqref="M2:V31">
    <cfRule type="colorScale" priority="1">
      <colorScale>
        <cfvo type="min"/>
        <cfvo type="num" val="1"/>
        <cfvo type="max"/>
        <color theme="8" tint="0.39997558519241921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1</vt:lpstr>
      <vt:lpstr>Run 2</vt:lpstr>
      <vt:lpstr>Kinetics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HSWiley</dc:creator>
  <cp:lastModifiedBy>HSWiley</cp:lastModifiedBy>
  <dcterms:created xsi:type="dcterms:W3CDTF">2021-02-22T23:38:31Z</dcterms:created>
  <dcterms:modified xsi:type="dcterms:W3CDTF">2021-02-23T19:08:17Z</dcterms:modified>
</cp:coreProperties>
</file>