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38400" windowHeight="16440" activeTab="2"/>
  </bookViews>
  <sheets>
    <sheet name="FlFsFrSummary" sheetId="1" r:id="rId1"/>
    <sheet name="RaGPP" sheetId="3" r:id="rId2"/>
    <sheet name="FromSRDB" sheetId="4" r:id="rId3"/>
    <sheet name="IGBP" sheetId="2" r:id="rId4"/>
  </sheets>
  <definedNames>
    <definedName name="_0raw" localSheetId="1">RaGPP!$F$49:$G$57</definedName>
    <definedName name="_0raw_1" localSheetId="1">RaGPP!$C$58:$F$89</definedName>
    <definedName name="_0raw_2" localSheetId="1">RaGPP!$C$90:$F$107</definedName>
    <definedName name="_xlnm._FilterDatabase" localSheetId="2" hidden="1">FromSRDB!$A$1:$DE$89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4" i="3" l="1"/>
  <c r="F109" i="3" l="1"/>
  <c r="F110" i="3"/>
  <c r="F111" i="3"/>
  <c r="F112" i="3"/>
  <c r="F113" i="3"/>
  <c r="F108" i="3"/>
  <c r="F32" i="3" l="1"/>
  <c r="F30" i="3"/>
  <c r="F2" i="3"/>
  <c r="F45" i="3"/>
  <c r="F43" i="3"/>
  <c r="F41" i="3"/>
  <c r="D10" i="1"/>
  <c r="D11" i="1"/>
  <c r="D12" i="1"/>
  <c r="D13" i="1"/>
  <c r="D14" i="1"/>
  <c r="D9" i="1"/>
  <c r="B10" i="1"/>
  <c r="B11" i="1"/>
  <c r="B12" i="1"/>
  <c r="B13" i="1"/>
  <c r="B14" i="1"/>
  <c r="B9" i="1"/>
  <c r="A10" i="1"/>
  <c r="A11" i="1"/>
  <c r="A12" i="1"/>
  <c r="A13" i="1"/>
  <c r="A14" i="1"/>
  <c r="A9" i="1"/>
  <c r="H13" i="1"/>
  <c r="I13" i="1"/>
  <c r="H14" i="1"/>
  <c r="I14" i="1"/>
  <c r="I12" i="1"/>
  <c r="H12" i="1"/>
  <c r="H10" i="1"/>
  <c r="I10" i="1"/>
  <c r="H11" i="1"/>
  <c r="I11" i="1"/>
  <c r="I9" i="1"/>
  <c r="H9" i="1"/>
  <c r="M10" i="1"/>
  <c r="M11" i="1"/>
  <c r="M12" i="1"/>
  <c r="M13" i="1"/>
  <c r="M14" i="1"/>
  <c r="M9" i="1"/>
</calcChain>
</file>

<file path=xl/connections.xml><?xml version="1.0" encoding="utf-8"?>
<connections xmlns="http://schemas.openxmlformats.org/spreadsheetml/2006/main">
  <connection id="1" name="0raw" type="6" refreshedVersion="4" background="1" saveData="1">
    <textPr codePage="437" firstRow="2" sourceFile="G:\My Drive\MyResearch\Papers\2.SoilRespiration\FsFfandFw\0Figures\0raw.txt" comma="1">
      <textFields count="2">
        <textField/>
        <textField/>
      </textFields>
    </textPr>
  </connection>
  <connection id="2" name="0raw1" type="6" refreshedVersion="4" background="1" saveData="1">
    <textPr codePage="437" firstRow="2" sourceFile="G:\My Drive\MyResearch\Papers\2.SoilRespiration\FsFfandFw\0Figures\0raw.txt" comma="1">
      <textFields count="2">
        <textField/>
        <textField/>
      </textFields>
    </textPr>
  </connection>
  <connection id="3" name="0raw2" type="6" refreshedVersion="4" background="1" saveData="1">
    <textPr codePage="437" firstRow="2" sourceFile="G:\My Drive\MyResearch\Papers\2.SoilRespiration\FsFfandFw\0Figures\0raw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<sst xmlns="http://schemas.openxmlformats.org/spreadsheetml/2006/main" count="2126" uniqueCount="499">
  <si>
    <t>Fl</t>
  </si>
  <si>
    <t>IGBP</t>
  </si>
  <si>
    <t>Latitude</t>
  </si>
  <si>
    <t>Longitude</t>
  </si>
  <si>
    <t>Reference</t>
  </si>
  <si>
    <t>Forest</t>
  </si>
  <si>
    <t>Tropical forest</t>
  </si>
  <si>
    <t>(Allen and Lemon, 1976)</t>
  </si>
  <si>
    <t>Tropical  forest</t>
  </si>
  <si>
    <t>(Yoda, 1983)</t>
  </si>
  <si>
    <t>Warm-temperate forest</t>
  </si>
  <si>
    <t>(Yoda, 1978)</t>
  </si>
  <si>
    <t>Temperate  deciduous forest</t>
  </si>
  <si>
    <t>(Edwards et al., 1981)</t>
  </si>
  <si>
    <t>(Ryan et al., 1996)</t>
  </si>
  <si>
    <t>Forest in northern Manitob, Canada</t>
  </si>
  <si>
    <t>(Ryan et al., 1997)</t>
  </si>
  <si>
    <t>Forest in Central Saskatchewa, Canada</t>
  </si>
  <si>
    <t>Pine forest</t>
  </si>
  <si>
    <t>(Law, BE, Ryan, MG, Anthoni, 1999)</t>
  </si>
  <si>
    <t>Crop</t>
  </si>
  <si>
    <t>(Suleau et al., 2011)</t>
  </si>
  <si>
    <t>Young Beech forest</t>
  </si>
  <si>
    <t>(Granier et al., 2000)</t>
  </si>
  <si>
    <t>Tropical savanna</t>
  </si>
  <si>
    <t>(Chen et al., 2003)</t>
  </si>
  <si>
    <t>Deciduous forest</t>
  </si>
  <si>
    <t>(Bolstad et al., 2004)</t>
  </si>
  <si>
    <t>Hardwood forest</t>
  </si>
  <si>
    <t>(Curtis et al., 2005)</t>
  </si>
  <si>
    <t>Spruce-dominated forest</t>
  </si>
  <si>
    <t>(Davidson et al., 2006)</t>
  </si>
  <si>
    <t>Temperate forest</t>
  </si>
  <si>
    <t>(Nagy et al., 2006)</t>
  </si>
  <si>
    <t>Rain forest</t>
  </si>
  <si>
    <t>(Zhang et al., 2006)</t>
  </si>
  <si>
    <t>Douglas Fir</t>
  </si>
  <si>
    <t>(Jassal et al., 2007)</t>
  </si>
  <si>
    <t>Scots Pine</t>
  </si>
  <si>
    <t>(Zha et al., 2007)</t>
  </si>
  <si>
    <t>Eucalyptus forest</t>
  </si>
  <si>
    <t>(Keith et al., 2009)</t>
  </si>
  <si>
    <t>Scots pine forest</t>
  </si>
  <si>
    <t>(Kolari et al., 2009)</t>
  </si>
  <si>
    <t>Amazonian forests</t>
  </si>
  <si>
    <t>(Malhi et al., 2009)</t>
  </si>
  <si>
    <t>(Wieser et al., 2009)</t>
  </si>
  <si>
    <t>Alpine meadow</t>
  </si>
  <si>
    <t>(Zhang et al., 2009)</t>
  </si>
  <si>
    <t>Black spruce forest</t>
  </si>
  <si>
    <t>(Hermle et al., 2010)</t>
  </si>
  <si>
    <t>Brazil Eucalyptus</t>
  </si>
  <si>
    <t>(Ryan et al., 2010)</t>
  </si>
  <si>
    <t>(Tan et al., 2010)</t>
  </si>
  <si>
    <t>Maize</t>
  </si>
  <si>
    <t>(Jans et al., 2010)</t>
  </si>
  <si>
    <t>Eucalyptus plantation</t>
  </si>
  <si>
    <t>(Campoe et al., 2012)</t>
  </si>
  <si>
    <t>Mediterranean pine forest</t>
  </si>
  <si>
    <t>(Matteucci et al., 2015)</t>
  </si>
  <si>
    <t>IGBP class</t>
  </si>
  <si>
    <t>Description</t>
  </si>
  <si>
    <t>LaThuile synthesis set</t>
  </si>
  <si>
    <t>CRO</t>
  </si>
  <si>
    <t>Croplands: Lands covered with temporary crops followed by harvest and a bare soil period (e.g., single and multiple cropping systems). Note that perennial woody crops will be classified as the appropriate forest or shrub land cover type.</t>
  </si>
  <si>
    <t>CSH</t>
  </si>
  <si>
    <t>Closed Shrublands: Lands with woody vegetation less than 2 meters tall and with shrub canopy cover &gt;60%. The shrub foliage can be either evergreen or deciduous.</t>
  </si>
  <si>
    <t>CVM</t>
  </si>
  <si>
    <t>Cropland/Natural Vegetation Mosaics: Lands with a mosaic of croplands, forest, shrublands, and grasslands in which no one component comprises more than 60% of the landscape</t>
  </si>
  <si>
    <t>DBF</t>
  </si>
  <si>
    <t>Deciduous Broadleaf Forests: Lands dominated by woody vegetation with a percent cover &gt;60% and height exceeding 2 meters.  Consists of broadleaf tree communities with an annual cycle of leaf-on and leaf-off periods.</t>
  </si>
  <si>
    <t>DNF</t>
  </si>
  <si>
    <t>Deciduous Needleleaf Forests: Lands dominated by woody vegetation with a percent cover &gt;60% and height exceeding 2 meters.  Consists of seasonal needleleaf tree communities with an annual cycle of leaf-on and leaf-off periods.</t>
  </si>
  <si>
    <t>EBF</t>
  </si>
  <si>
    <t>Evergreen Broadleaf Forests: Lands dominated by woody vegetation with a percent cover &gt;60% and height exceeding 2 meters. Almost all trees and shrubs remain green year round. Canopy is never without green foliage.</t>
  </si>
  <si>
    <t>ENF</t>
  </si>
  <si>
    <t>Evergreen Needleleaf Forests: Lands dominated by woody vegetation with a percent cover &gt;60% and height exceeding 2 meters. Almost all trees remain green all year. Canopy is never without green foliage.</t>
  </si>
  <si>
    <t>GRA</t>
  </si>
  <si>
    <t>Grasslands: Lands with herbaceous types of cover. Tree and shrub cover is less than 10%. Permanent wetlands lands with a permanent mixture of water and herbaceous or woody vegetation. The vegetation can be present in either salt, brackish, or fresh water.</t>
  </si>
  <si>
    <t>MF</t>
  </si>
  <si>
    <t>Mixed Forests: Lands dominated by trees with a percent cover &gt;60% and height exceeding 2 meters.  Consists of tree communities with interspersed mixtures or mosaics of the other four forest types.  None of the forest types exceeds 60% of landscape.</t>
  </si>
  <si>
    <t>OSH</t>
  </si>
  <si>
    <t>Open Shrublands: Lands with woody vegetation less than 2 meters tall and with shrub canopy cover between 10-60%. The shrub foliage can be either evergreen or deciduous.</t>
  </si>
  <si>
    <t>SAV</t>
  </si>
  <si>
    <t>Savannas: Lands with herbaceous and other understory systems, and with forest canopy cover between 10-30%. The forest cover height exceeds 2 meters.</t>
  </si>
  <si>
    <t>UNC</t>
  </si>
  <si>
    <t>Unclassified</t>
  </si>
  <si>
    <t>URB</t>
  </si>
  <si>
    <t>Urban and Built-Up Lands: Land covered by buildings and other man-made structures.</t>
  </si>
  <si>
    <t>WAT</t>
  </si>
  <si>
    <t>Water Bodies: Oceans, seas, lakes, reservoirs, and rivers. They can be either fresh or salt water bodies.</t>
  </si>
  <si>
    <t>WET</t>
  </si>
  <si>
    <t>Permanent Wetlands: Lands with a permanent mixture of water and herbaceous or woody vegetation that cover extensive areas. The vegetation can be present in either salt, brackish, or fresh water</t>
  </si>
  <si>
    <t>WSA</t>
  </si>
  <si>
    <t>Woody Savannas: Lands with herbaceous and other understory systems, and with forest canopy cover between 30-60%. The forest cover height exceeds 2 meters.</t>
  </si>
  <si>
    <t>Additions used by Ameriflux</t>
  </si>
  <si>
    <t>BSV</t>
  </si>
  <si>
    <t>Barren or Sparsely Vegetated: Lands with exposed soil, sand or rocks and has less than 10% vegetated cover during any time of year.</t>
  </si>
  <si>
    <t>SNO</t>
  </si>
  <si>
    <t>Snow and Ice: Lands under snow/ice cover for most of the year.</t>
  </si>
  <si>
    <t>Pinus radiata trees</t>
  </si>
  <si>
    <t>IGBP_Comments</t>
  </si>
  <si>
    <t>SRDBNo</t>
  </si>
  <si>
    <t>StudyNo</t>
  </si>
  <si>
    <t>Ra</t>
  </si>
  <si>
    <t>Rleaf</t>
  </si>
  <si>
    <t>Rroot</t>
  </si>
  <si>
    <t>Rwood</t>
  </si>
  <si>
    <t>Table 5</t>
  </si>
  <si>
    <t>Notes1</t>
  </si>
  <si>
    <t>Notes2</t>
  </si>
  <si>
    <t>NSA-OBS</t>
  </si>
  <si>
    <t>NSA-OJP</t>
  </si>
  <si>
    <t>NSA-OA</t>
  </si>
  <si>
    <t>SSA-OBS</t>
  </si>
  <si>
    <t>SSA-OJP</t>
  </si>
  <si>
    <t>SSA-OA</t>
  </si>
  <si>
    <t>Fw</t>
  </si>
  <si>
    <t>Book chapter</t>
  </si>
  <si>
    <t>Ecosystem</t>
  </si>
  <si>
    <t>Ecosystem_comments</t>
  </si>
  <si>
    <t>RaGPP_ratio</t>
  </si>
  <si>
    <t>Ref</t>
  </si>
  <si>
    <t>Amothor (2001)</t>
  </si>
  <si>
    <t>Wetland</t>
  </si>
  <si>
    <t>Tundra</t>
  </si>
  <si>
    <t>Grassland</t>
  </si>
  <si>
    <t>Aldalfa</t>
  </si>
  <si>
    <t>Maize, rice and, wheat</t>
  </si>
  <si>
    <t>Shortgrass prairie</t>
  </si>
  <si>
    <t>Tall grass prairie</t>
  </si>
  <si>
    <t>Ivory coast</t>
  </si>
  <si>
    <t>Ecosystem_comments2</t>
  </si>
  <si>
    <t>Seasonal grazing</t>
  </si>
  <si>
    <t>No grazing</t>
  </si>
  <si>
    <t>Year round grazing</t>
  </si>
  <si>
    <t xml:space="preserve">Tropical moist </t>
  </si>
  <si>
    <t>Puerto Rico</t>
  </si>
  <si>
    <t>Southern Thailand</t>
  </si>
  <si>
    <t>Temperate</t>
  </si>
  <si>
    <t>Warm evergreen</t>
  </si>
  <si>
    <t>Warm evergreen oak</t>
  </si>
  <si>
    <t>Abies sachalinensis</t>
  </si>
  <si>
    <t>Chamaecyparis obtusa plantation</t>
  </si>
  <si>
    <t>Crytomeria japonico plantation</t>
  </si>
  <si>
    <t>Fagus crenata secondary forest</t>
  </si>
  <si>
    <t>Fagus crenata plantation</t>
  </si>
  <si>
    <t>Fagus sylvatica 8 yrs old</t>
  </si>
  <si>
    <t>Castanopis cuspidata</t>
  </si>
  <si>
    <t>Fagus sylvatica 25 yrs old</t>
  </si>
  <si>
    <t>Fagus sylvatica 46 yrs old</t>
  </si>
  <si>
    <t>Fagus sylvatica 85 yrs old</t>
  </si>
  <si>
    <t>Fraxinus excelsior plantation</t>
  </si>
  <si>
    <t>Liriodendron tulipifera</t>
  </si>
  <si>
    <t>Picea abies plantation</t>
  </si>
  <si>
    <t>Pinus densiflora plantation</t>
  </si>
  <si>
    <t>Pinus ponderosa</t>
  </si>
  <si>
    <t>Pinus taeda plantation</t>
  </si>
  <si>
    <t>Pinus spp.</t>
  </si>
  <si>
    <t>Pseudotsuga Tsuga</t>
  </si>
  <si>
    <t>Quercus Acer</t>
  </si>
  <si>
    <t>Quercus Pinus</t>
  </si>
  <si>
    <t>Quercus spp.</t>
  </si>
  <si>
    <t>Quercus carpinus</t>
  </si>
  <si>
    <t>Subalpine</t>
  </si>
  <si>
    <t>Coniferous</t>
  </si>
  <si>
    <t>Abies</t>
  </si>
  <si>
    <t>Abies veitchii</t>
  </si>
  <si>
    <t>Boreal</t>
  </si>
  <si>
    <t>Picea mariana</t>
  </si>
  <si>
    <t>Pinus banksiana</t>
  </si>
  <si>
    <t>Populus tremuloides</t>
  </si>
  <si>
    <t>Temperate coastal salt marsh</t>
  </si>
  <si>
    <t>Spartina</t>
  </si>
  <si>
    <t>Spartina Distichlis</t>
  </si>
  <si>
    <t>Arctic tundra</t>
  </si>
  <si>
    <t>Cropland</t>
  </si>
  <si>
    <t>Savanna</t>
  </si>
  <si>
    <t>MAT</t>
  </si>
  <si>
    <t>Piao (2010)</t>
  </si>
  <si>
    <t>Comments</t>
  </si>
  <si>
    <t>Direct up-scaled estimation</t>
  </si>
  <si>
    <t>GPP-NPP</t>
  </si>
  <si>
    <t>TER-Rh</t>
  </si>
  <si>
    <t>GPP</t>
  </si>
  <si>
    <t>Ma (2007)</t>
  </si>
  <si>
    <t>Pinus taeda</t>
  </si>
  <si>
    <t>Liriodendron</t>
  </si>
  <si>
    <t>Pinus quercus</t>
  </si>
  <si>
    <t>SRDB 155</t>
  </si>
  <si>
    <t>Fshoot</t>
  </si>
  <si>
    <t>Froot</t>
  </si>
  <si>
    <t>Record_number</t>
  </si>
  <si>
    <t>Entry_date</t>
  </si>
  <si>
    <t>Study_number</t>
  </si>
  <si>
    <t>Author</t>
  </si>
  <si>
    <t>Duplicate_record</t>
  </si>
  <si>
    <t>Quality_flag</t>
  </si>
  <si>
    <t>Contributor</t>
  </si>
  <si>
    <t>Country</t>
  </si>
  <si>
    <t>Region</t>
  </si>
  <si>
    <t>Site_name</t>
  </si>
  <si>
    <t>Study_midyear</t>
  </si>
  <si>
    <t>YearsOfData</t>
  </si>
  <si>
    <t>Elevation</t>
  </si>
  <si>
    <t>Manipulation</t>
  </si>
  <si>
    <t>Manipulation_level</t>
  </si>
  <si>
    <t>Age_ecosystem</t>
  </si>
  <si>
    <t>Age_disturbance</t>
  </si>
  <si>
    <t>Species</t>
  </si>
  <si>
    <t>Biome</t>
  </si>
  <si>
    <t>Ecosystem_type</t>
  </si>
  <si>
    <t>Ecosystem_state</t>
  </si>
  <si>
    <t>Leaf_habit</t>
  </si>
  <si>
    <t>Stage</t>
  </si>
  <si>
    <t>Soil_type</t>
  </si>
  <si>
    <t>Soil_drainage</t>
  </si>
  <si>
    <t>Soil_BD</t>
  </si>
  <si>
    <t>Soil_CN</t>
  </si>
  <si>
    <t>Soil_sand</t>
  </si>
  <si>
    <t>Soil_silt</t>
  </si>
  <si>
    <t>Soil_clay</t>
  </si>
  <si>
    <t>MAP</t>
  </si>
  <si>
    <t>PET</t>
  </si>
  <si>
    <t>Study_temp</t>
  </si>
  <si>
    <t>Study_precip</t>
  </si>
  <si>
    <t>Meas_method</t>
  </si>
  <si>
    <t>Meas_interval</t>
  </si>
  <si>
    <t>Annual_coverage</t>
  </si>
  <si>
    <t>Partition_method</t>
  </si>
  <si>
    <t>Rs_annual</t>
  </si>
  <si>
    <t>Rs_annual_err</t>
  </si>
  <si>
    <t>Rs_interann_err</t>
  </si>
  <si>
    <t>Rs_max</t>
  </si>
  <si>
    <t>Rs_maxday</t>
  </si>
  <si>
    <t>Rs_min</t>
  </si>
  <si>
    <t>Rs_minday</t>
  </si>
  <si>
    <t>Rlitter_annual</t>
  </si>
  <si>
    <t>Ra_annual</t>
  </si>
  <si>
    <t>Rh_annual</t>
  </si>
  <si>
    <t>RC_annual</t>
  </si>
  <si>
    <t>Rs_spring</t>
  </si>
  <si>
    <t>Rs_summer</t>
  </si>
  <si>
    <t>Rs_autumn</t>
  </si>
  <si>
    <t>Rs_winter</t>
  </si>
  <si>
    <t>Rs_growingseason</t>
  </si>
  <si>
    <t>Rs_wet</t>
  </si>
  <si>
    <t>Rs_dry</t>
  </si>
  <si>
    <t>RC_seasonal</t>
  </si>
  <si>
    <t>RC_season</t>
  </si>
  <si>
    <t>Model_type</t>
  </si>
  <si>
    <t>Temp_effect</t>
  </si>
  <si>
    <t>Model_output_units</t>
  </si>
  <si>
    <t>Model_temp_min</t>
  </si>
  <si>
    <t>Model_temp_max</t>
  </si>
  <si>
    <t>Model_N</t>
  </si>
  <si>
    <t>Model_R2</t>
  </si>
  <si>
    <t>T_depth</t>
  </si>
  <si>
    <t>Model_paramA</t>
  </si>
  <si>
    <t>Model_paramB</t>
  </si>
  <si>
    <t>Model_paramC</t>
  </si>
  <si>
    <t>Model_paramD</t>
  </si>
  <si>
    <t>Model_paramE</t>
  </si>
  <si>
    <t>WC_effect</t>
  </si>
  <si>
    <t>R10</t>
  </si>
  <si>
    <t>Q10_0_10</t>
  </si>
  <si>
    <t>Q10_5_15</t>
  </si>
  <si>
    <t>Q10_10_20</t>
  </si>
  <si>
    <t>Q10_0_20</t>
  </si>
  <si>
    <t>Q10_other1</t>
  </si>
  <si>
    <t>Q10_other1_temp_min</t>
  </si>
  <si>
    <t>Q10_other1_temp_max</t>
  </si>
  <si>
    <t>Q10_other2</t>
  </si>
  <si>
    <t>Q10_other2_temp_min</t>
  </si>
  <si>
    <t>Q10_other2_temp_max</t>
  </si>
  <si>
    <t>ER</t>
  </si>
  <si>
    <t>NEP</t>
  </si>
  <si>
    <t>NPP</t>
  </si>
  <si>
    <t>ANPP</t>
  </si>
  <si>
    <t>BNPP</t>
  </si>
  <si>
    <t>NPP_FR</t>
  </si>
  <si>
    <t>TBCA</t>
  </si>
  <si>
    <t>Litter_flux</t>
  </si>
  <si>
    <t>Rootlitter_flux</t>
  </si>
  <si>
    <t>TotDet_flux</t>
  </si>
  <si>
    <t>Ndep</t>
  </si>
  <si>
    <t>LAI</t>
  </si>
  <si>
    <t>BA</t>
  </si>
  <si>
    <t>C_veg_total</t>
  </si>
  <si>
    <t>C_AG</t>
  </si>
  <si>
    <t>C_BG</t>
  </si>
  <si>
    <t>C_CR</t>
  </si>
  <si>
    <t>C_FR</t>
  </si>
  <si>
    <t>C_litter</t>
  </si>
  <si>
    <t>C_soilmineral</t>
  </si>
  <si>
    <t>C_soildepth</t>
  </si>
  <si>
    <t>Notes</t>
  </si>
  <si>
    <t>Ma</t>
  </si>
  <si>
    <t>BBL</t>
  </si>
  <si>
    <t>USA</t>
  </si>
  <si>
    <t>California</t>
  </si>
  <si>
    <t>Tonzi Ranch</t>
  </si>
  <si>
    <t>None</t>
  </si>
  <si>
    <t>Quercus douglasii</t>
  </si>
  <si>
    <t>Mediterranean</t>
  </si>
  <si>
    <t>Natural</t>
  </si>
  <si>
    <t>Deciduous</t>
  </si>
  <si>
    <t>Mature</t>
  </si>
  <si>
    <t>Rocky silt loam</t>
  </si>
  <si>
    <t>Dry</t>
  </si>
  <si>
    <t>IRGA</t>
  </si>
  <si>
    <t>Subtraction</t>
  </si>
  <si>
    <t>Vaira Ranch</t>
  </si>
  <si>
    <t>Bahn</t>
  </si>
  <si>
    <t>Italy</t>
  </si>
  <si>
    <t>Amplero, Abruzzi</t>
  </si>
  <si>
    <t>Cut, grazed</t>
  </si>
  <si>
    <t>Grasses (mix)</t>
  </si>
  <si>
    <t>Aggrading</t>
  </si>
  <si>
    <t>Clay (Haplic phaeozem)</t>
  </si>
  <si>
    <t>Logistic, R=a/(1+b exp(-cT))</t>
  </si>
  <si>
    <t>umol CO2/m2/s</t>
  </si>
  <si>
    <t>Spain</t>
  </si>
  <si>
    <t>Alinya</t>
  </si>
  <si>
    <t>Sandy clay (Lythic cryrendoll)</t>
  </si>
  <si>
    <t>Other</t>
  </si>
  <si>
    <t>Monte Bondone</t>
  </si>
  <si>
    <t>Cut</t>
  </si>
  <si>
    <t>Loam (Hapludalf)</t>
  </si>
  <si>
    <t>Switzerland</t>
  </si>
  <si>
    <t>Oensingen extensive</t>
  </si>
  <si>
    <t>Stagnic cambisol</t>
  </si>
  <si>
    <t>Austria</t>
  </si>
  <si>
    <t>Stubai 1</t>
  </si>
  <si>
    <t>Cut, fertilized</t>
  </si>
  <si>
    <t>Sandy loam (Fluvisol)</t>
  </si>
  <si>
    <t>Ireland</t>
  </si>
  <si>
    <t>Carlow</t>
  </si>
  <si>
    <t>Sandy clay loam (Calclc luvisol)</t>
  </si>
  <si>
    <t>United Kingdom</t>
  </si>
  <si>
    <t>Auchencorth Moss</t>
  </si>
  <si>
    <t>Organic</t>
  </si>
  <si>
    <t>Wet</t>
  </si>
  <si>
    <t>R10 (L&amp;T), R=a exp(b((1/c)-(1/(T-d)))</t>
  </si>
  <si>
    <t>Finland</t>
  </si>
  <si>
    <t>VarriÃ¶</t>
  </si>
  <si>
    <t>Sand</t>
  </si>
  <si>
    <t>Risser</t>
  </si>
  <si>
    <t>Oklahoma</t>
  </si>
  <si>
    <t>Osage</t>
  </si>
  <si>
    <t>Schizachyrium scoparius; Andropogon garardi; Panicum virgatum; Sorghastrum nutans</t>
  </si>
  <si>
    <t>Mollisols</t>
  </si>
  <si>
    <t>Unknown</t>
  </si>
  <si>
    <t>Zhang</t>
  </si>
  <si>
    <t>China</t>
  </si>
  <si>
    <t>Haibei Station</t>
  </si>
  <si>
    <t>Kobresia pygmaea</t>
  </si>
  <si>
    <t>Unmanaged</t>
  </si>
  <si>
    <t>Clay loam (Mat Cry-gelic Cambisols)</t>
  </si>
  <si>
    <t>Rs and biomass averaged from Table 2--see spreadsheet; GPP and NEP from #5261</t>
  </si>
  <si>
    <t>Kobresia humilis</t>
  </si>
  <si>
    <t>Kobresia tibetica</t>
  </si>
  <si>
    <t>Bremer</t>
  </si>
  <si>
    <t>Kansas</t>
  </si>
  <si>
    <t>Konza Prairie Biological Station</t>
  </si>
  <si>
    <t>Andropogon gerardii; Andropogon scoparius; Sorghastrum nutans</t>
  </si>
  <si>
    <t>Silty clay loam (Udic Argiustoll)</t>
  </si>
  <si>
    <t>Perez-Quezada</t>
  </si>
  <si>
    <t>Kazakhstan</t>
  </si>
  <si>
    <t>Baraev Kazakh Research Institute of Grain Farming</t>
  </si>
  <si>
    <t>Cirsium arvense; Sonchus arvensis; Matricaria spp.; Artemisia spp.</t>
  </si>
  <si>
    <t>Chernozem</t>
  </si>
  <si>
    <t>Positive</t>
  </si>
  <si>
    <t>Koizumi</t>
  </si>
  <si>
    <t>Japan</t>
  </si>
  <si>
    <t>Tsukuba Science City</t>
  </si>
  <si>
    <t>Oryza sativa; Hordeum vulgare</t>
  </si>
  <si>
    <t>Agriculture</t>
  </si>
  <si>
    <t>Managed</t>
  </si>
  <si>
    <t>Alkali absorption</t>
  </si>
  <si>
    <t>Extraction</t>
  </si>
  <si>
    <t>Exponential, R=a exp(b(T-c))</t>
  </si>
  <si>
    <t>mg CO2/m2/hr</t>
  </si>
  <si>
    <t>Arachis hypogaea; Triticum aestivum</t>
  </si>
  <si>
    <t>Manure</t>
  </si>
  <si>
    <t>Zea mays; Lolium multiflorum</t>
  </si>
  <si>
    <t>Caldwell</t>
  </si>
  <si>
    <t>Utah</t>
  </si>
  <si>
    <t>Curlew Valley</t>
  </si>
  <si>
    <t>Atriplex confertifolia</t>
  </si>
  <si>
    <t>Desert</t>
  </si>
  <si>
    <t>Silt/sandy loam</t>
  </si>
  <si>
    <t>Soda lime</t>
  </si>
  <si>
    <t>Ceratoides lanata</t>
  </si>
  <si>
    <t>Chen</t>
  </si>
  <si>
    <t>Q03</t>
  </si>
  <si>
    <t>Australia</t>
  </si>
  <si>
    <t>Howard Springs</t>
  </si>
  <si>
    <t>Eucalyptus tetrodonta; Eucalyptus miniata</t>
  </si>
  <si>
    <t>Tropical</t>
  </si>
  <si>
    <t>Evergreen</t>
  </si>
  <si>
    <t>Red and yellow earth soils</t>
  </si>
  <si>
    <t>Linear, R=a+b(T-c)</t>
  </si>
  <si>
    <t>Temp response is mean of reported wet and dry season numbers</t>
  </si>
  <si>
    <t>Dilly</t>
  </si>
  <si>
    <t>Germany</t>
  </si>
  <si>
    <t>BornhÃ¶ved Lake District</t>
  </si>
  <si>
    <t>Zea mays</t>
  </si>
  <si>
    <t>Dystri-cambic Arenosol</t>
  </si>
  <si>
    <t>San JosÃ©</t>
  </si>
  <si>
    <t>Q03,Q12</t>
  </si>
  <si>
    <t>Venezuala</t>
  </si>
  <si>
    <t>SAVAFLUX-S1</t>
  </si>
  <si>
    <t>Andropogon gayanus</t>
  </si>
  <si>
    <t>Paper says longitude of -41 to -41, but this is way out in the ocean</t>
  </si>
  <si>
    <t>SAVAFLUX-S2</t>
  </si>
  <si>
    <t>SAVAFLUX-S3</t>
  </si>
  <si>
    <t>SAVAFLUX-S4</t>
  </si>
  <si>
    <t>Tupek</t>
  </si>
  <si>
    <t>HyytiÃ¤lÃ¤ Forestry Station</t>
  </si>
  <si>
    <t>Picea abies; Betula sp.</t>
  </si>
  <si>
    <t>Gleyic histic podzol</t>
  </si>
  <si>
    <t>Stand age from http://www.igac.noaa.gov/newsletter/18/smear.php</t>
  </si>
  <si>
    <t>Pinus sylvestris; Picea abies; Betula spp.</t>
  </si>
  <si>
    <t>Hemic histosol</t>
  </si>
  <si>
    <t>Pinus sylvestris</t>
  </si>
  <si>
    <t>Pendall</t>
  </si>
  <si>
    <t>Arizona</t>
  </si>
  <si>
    <t>Maricopa FACE</t>
  </si>
  <si>
    <t>Triticum aestivum</t>
  </si>
  <si>
    <t>Clay loam (Typic Torrifluent)</t>
  </si>
  <si>
    <t>Growing</t>
  </si>
  <si>
    <t>CO2</t>
  </si>
  <si>
    <t>548 ppm</t>
  </si>
  <si>
    <t>Moore</t>
  </si>
  <si>
    <t>Canada</t>
  </si>
  <si>
    <t>Ontario</t>
  </si>
  <si>
    <t>Mer Bleue</t>
  </si>
  <si>
    <t>Chamaedaphne calyculata; Kalmia angustifolia; Ledum groenlandicum; Sphagnum spp.</t>
  </si>
  <si>
    <t>KivimÃ¤ki</t>
  </si>
  <si>
    <t>KihniÃ¶</t>
  </si>
  <si>
    <t>Aitoneva</t>
  </si>
  <si>
    <t>Hibbard</t>
  </si>
  <si>
    <t>Oregon</t>
  </si>
  <si>
    <t>Juniper</t>
  </si>
  <si>
    <t>Sky Oaks</t>
  </si>
  <si>
    <t>Morris</t>
  </si>
  <si>
    <t>South Carolina</t>
  </si>
  <si>
    <t>Oyster Landing</t>
  </si>
  <si>
    <t>Spartina alterniflora</t>
  </si>
  <si>
    <t>Ren</t>
  </si>
  <si>
    <t>Q02</t>
  </si>
  <si>
    <t>Taoyuan Station of Agricultural Ecosystem Research</t>
  </si>
  <si>
    <t>Oryza sativa</t>
  </si>
  <si>
    <t>Subtropical</t>
  </si>
  <si>
    <t>Red clay</t>
  </si>
  <si>
    <t>GPP, NEE, ER from #4175</t>
  </si>
  <si>
    <t>GrÃ¶nlund</t>
  </si>
  <si>
    <t>Norway</t>
  </si>
  <si>
    <t>BodÂ¿</t>
  </si>
  <si>
    <t>Alberti</t>
  </si>
  <si>
    <t>Fertilized</t>
  </si>
  <si>
    <t>Chromi-Endoskeletic Cambisol</t>
  </si>
  <si>
    <t>Exclusion</t>
  </si>
  <si>
    <t>Medicago sativa</t>
  </si>
  <si>
    <t>Agropyron cristatum</t>
  </si>
  <si>
    <t>Jans</t>
  </si>
  <si>
    <t>Netherlands</t>
  </si>
  <si>
    <t>Dijkgraaf</t>
  </si>
  <si>
    <t>Halic gleysol</t>
  </si>
  <si>
    <t>Iglesias</t>
  </si>
  <si>
    <t>Moncada</t>
  </si>
  <si>
    <t>Citrus clementia</t>
  </si>
  <si>
    <t>Sandy loam</t>
  </si>
  <si>
    <t>Maljanen</t>
  </si>
  <si>
    <t>Kannus</t>
  </si>
  <si>
    <t>AB1</t>
  </si>
  <si>
    <t>Juncus  liformis; Deschampsia cespitosa</t>
  </si>
  <si>
    <t>Shrubland</t>
  </si>
  <si>
    <t>AB2</t>
  </si>
  <si>
    <t>AB3</t>
  </si>
  <si>
    <t>Elymus repens; Poa pratensis</t>
  </si>
  <si>
    <t>AB4</t>
  </si>
  <si>
    <t>Deschampsia cespitosa; Epilobium angustifolium; Rubus arcticus</t>
  </si>
  <si>
    <t>AB5</t>
  </si>
  <si>
    <t>Epilobium angustifolium; Deschampsia cespitosa; Agrostis capillaris</t>
  </si>
  <si>
    <t>Munir</t>
  </si>
  <si>
    <t>MH</t>
  </si>
  <si>
    <t>Alberta</t>
  </si>
  <si>
    <t>Wandering River</t>
  </si>
  <si>
    <t>Sphagnum fuscum</t>
  </si>
  <si>
    <t>Drained</t>
  </si>
  <si>
    <t>Warmed</t>
  </si>
  <si>
    <t>+1 C</t>
  </si>
  <si>
    <t>Drained, warmed</t>
  </si>
  <si>
    <t>Zanotelli</t>
  </si>
  <si>
    <t>South Tyrol</t>
  </si>
  <si>
    <t>Malus domestica</t>
  </si>
  <si>
    <t>Calcaric Cambisol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</si>
</sst>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FF"/>
      <name val="Tahoma"/>
      <family val="2"/>
    </font>
    <font>
      <sz val="10"/>
      <color rgb="FF000000"/>
      <name val="Tahoma"/>
      <family val="2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/>
      <right style="thin">
        <color rgb="FF00FF00"/>
      </right>
      <top style="thin">
        <color rgb="FF00FF00"/>
      </top>
      <bottom style="thin">
        <color rgb="FF00FF00"/>
      </bottom>
      <diagonal/>
    </border>
    <border>
      <left/>
      <right/>
      <top style="thin">
        <color rgb="FF00FF00"/>
      </top>
      <bottom style="thin">
        <color rgb="FF00FF00"/>
      </bottom>
      <diagonal/>
    </border>
    <border>
      <left style="thin">
        <color rgb="FF00FF00"/>
      </left>
      <right/>
      <top style="thin">
        <color rgb="FF00FF00"/>
      </top>
      <bottom style="thin">
        <color rgb="FF00FF00"/>
      </bottom>
      <diagonal/>
    </border>
    <border>
      <left style="thin">
        <color rgb="FF00FF00"/>
      </left>
      <right style="thin">
        <color rgb="FF00FF00"/>
      </right>
      <top/>
      <bottom style="thin">
        <color rgb="FF00FF00"/>
      </bottom>
      <diagonal/>
    </border>
    <border>
      <left/>
      <right style="thin">
        <color rgb="FF00FF00"/>
      </right>
      <top/>
      <bottom style="thin">
        <color rgb="FF00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8" fillId="33" borderId="10" xfId="0" applyFont="1" applyFill="1" applyBorder="1" applyAlignment="1" applyProtection="1">
      <alignment vertical="top" wrapText="1" readingOrder="1"/>
      <protection locked="0"/>
    </xf>
    <xf numFmtId="0" fontId="18" fillId="33" borderId="11" xfId="0" applyFont="1" applyFill="1" applyBorder="1" applyAlignment="1" applyProtection="1">
      <alignment vertical="top" wrapText="1" readingOrder="1"/>
      <protection locked="0"/>
    </xf>
    <xf numFmtId="0" fontId="20" fillId="0" borderId="14" xfId="0" applyFont="1" applyBorder="1" applyAlignment="1" applyProtection="1">
      <alignment vertical="top" wrapText="1" readingOrder="1"/>
      <protection locked="0"/>
    </xf>
    <xf numFmtId="0" fontId="20" fillId="0" borderId="15" xfId="0" applyFont="1" applyBorder="1" applyAlignment="1" applyProtection="1">
      <alignment vertical="top" wrapText="1" readingOrder="1"/>
      <protection locked="0"/>
    </xf>
    <xf numFmtId="0" fontId="21" fillId="0" borderId="15" xfId="0" applyFont="1" applyBorder="1" applyAlignment="1" applyProtection="1">
      <alignment vertical="top" wrapText="1" readingOrder="1"/>
      <protection locked="0"/>
    </xf>
    <xf numFmtId="0" fontId="22" fillId="0" borderId="0" xfId="0" applyFont="1"/>
    <xf numFmtId="2" fontId="0" fillId="0" borderId="0" xfId="0" applyNumberFormat="1"/>
    <xf numFmtId="0" fontId="0" fillId="0" borderId="0" xfId="0" applyAlignment="1">
      <alignment horizontal="left"/>
    </xf>
    <xf numFmtId="0" fontId="0" fillId="35" borderId="0" xfId="0" applyFill="1"/>
    <xf numFmtId="14" fontId="0" fillId="0" borderId="0" xfId="0" applyNumberFormat="1"/>
    <xf numFmtId="11" fontId="0" fillId="0" borderId="0" xfId="0" applyNumberFormat="1"/>
    <xf numFmtId="0" fontId="19" fillId="34" borderId="13" xfId="0" applyFont="1" applyFill="1" applyBorder="1" applyAlignment="1" applyProtection="1">
      <alignment vertical="top" wrapText="1" readingOrder="1"/>
      <protection locked="0"/>
    </xf>
    <xf numFmtId="0" fontId="19" fillId="34" borderId="12" xfId="0" applyFont="1" applyFill="1" applyBorder="1" applyAlignment="1" applyProtection="1">
      <alignment vertical="top" wrapText="1" readingOrder="1"/>
      <protection locked="0"/>
    </xf>
    <xf numFmtId="0" fontId="19" fillId="34" borderId="11" xfId="0" applyFont="1" applyFill="1" applyBorder="1" applyAlignment="1" applyProtection="1">
      <alignment vertical="top" wrapText="1" readingOrder="1"/>
      <protection locked="0"/>
    </xf>
    <xf numFmtId="0" fontId="20" fillId="0" borderId="13" xfId="0" applyFont="1" applyBorder="1" applyAlignment="1" applyProtection="1">
      <alignment vertical="top" wrapText="1" readingOrder="1"/>
      <protection locked="0"/>
    </xf>
    <xf numFmtId="0" fontId="20" fillId="0" borderId="11" xfId="0" applyFont="1" applyBorder="1" applyAlignment="1" applyProtection="1">
      <alignment vertical="top" wrapText="1" readingOrder="1"/>
      <protection locked="0"/>
    </xf>
    <xf numFmtId="0" fontId="18" fillId="33" borderId="13" xfId="0" applyFont="1" applyFill="1" applyBorder="1" applyAlignment="1" applyProtection="1">
      <alignment vertical="top" wrapText="1" readingOrder="1"/>
      <protection locked="0"/>
    </xf>
    <xf numFmtId="0" fontId="18" fillId="33" borderId="11" xfId="0" applyFont="1" applyFill="1" applyBorder="1" applyAlignment="1" applyProtection="1">
      <alignment vertical="top" wrapText="1" readingOrder="1"/>
      <protection locked="0"/>
    </xf>
    <xf numFmtId="11" fontId="0" fillId="35" borderId="0" xfId="0" applyNumberFormat="1" applyFill="1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0raw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0raw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raw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0" workbookViewId="0">
      <selection activeCell="F30" sqref="F30"/>
    </sheetView>
  </sheetViews>
  <sheetFormatPr defaultColWidth="11" defaultRowHeight="15.75" x14ac:dyDescent="0.25"/>
  <cols>
    <col min="1" max="4" width="11" style="8"/>
    <col min="7" max="7" width="28.125" customWidth="1"/>
    <col min="10" max="10" width="32" customWidth="1"/>
    <col min="11" max="11" width="13.625" customWidth="1"/>
  </cols>
  <sheetData>
    <row r="1" spans="1:18" x14ac:dyDescent="0.25">
      <c r="A1" s="8" t="s">
        <v>0</v>
      </c>
      <c r="B1" s="8" t="s">
        <v>117</v>
      </c>
      <c r="C1" s="8" t="s">
        <v>190</v>
      </c>
      <c r="D1" s="8" t="s">
        <v>191</v>
      </c>
      <c r="E1" t="s">
        <v>1</v>
      </c>
      <c r="F1" t="s">
        <v>119</v>
      </c>
      <c r="G1" t="s">
        <v>101</v>
      </c>
      <c r="H1" t="s">
        <v>2</v>
      </c>
      <c r="I1" t="s">
        <v>3</v>
      </c>
      <c r="J1" t="s">
        <v>4</v>
      </c>
      <c r="K1" t="s">
        <v>103</v>
      </c>
      <c r="L1" t="s">
        <v>102</v>
      </c>
      <c r="M1" t="s">
        <v>105</v>
      </c>
      <c r="N1" t="s">
        <v>107</v>
      </c>
      <c r="O1" t="s">
        <v>106</v>
      </c>
      <c r="P1" t="s">
        <v>104</v>
      </c>
      <c r="Q1" t="s">
        <v>109</v>
      </c>
      <c r="R1" t="s">
        <v>110</v>
      </c>
    </row>
    <row r="2" spans="1:18" x14ac:dyDescent="0.25">
      <c r="C2" s="8">
        <v>50</v>
      </c>
      <c r="E2" t="s">
        <v>73</v>
      </c>
      <c r="F2" t="s">
        <v>5</v>
      </c>
      <c r="G2" t="s">
        <v>6</v>
      </c>
      <c r="H2">
        <v>9.75</v>
      </c>
      <c r="I2">
        <v>-83.75</v>
      </c>
      <c r="J2" t="s">
        <v>7</v>
      </c>
      <c r="K2">
        <v>1</v>
      </c>
      <c r="Q2" t="s">
        <v>118</v>
      </c>
    </row>
    <row r="3" spans="1:18" x14ac:dyDescent="0.25">
      <c r="A3" s="8">
        <v>53</v>
      </c>
      <c r="B3" s="8">
        <v>35</v>
      </c>
      <c r="D3" s="8">
        <v>12</v>
      </c>
      <c r="E3" t="s">
        <v>73</v>
      </c>
      <c r="F3" t="s">
        <v>5</v>
      </c>
      <c r="G3" t="s">
        <v>8</v>
      </c>
      <c r="H3">
        <v>3.22</v>
      </c>
      <c r="I3">
        <v>101.65</v>
      </c>
      <c r="J3" t="s">
        <v>9</v>
      </c>
      <c r="K3">
        <v>1</v>
      </c>
      <c r="Q3" t="s">
        <v>118</v>
      </c>
    </row>
    <row r="4" spans="1:18" x14ac:dyDescent="0.25">
      <c r="C4" s="8">
        <v>55</v>
      </c>
      <c r="E4" t="s">
        <v>73</v>
      </c>
      <c r="F4" t="s">
        <v>5</v>
      </c>
      <c r="G4" t="s">
        <v>10</v>
      </c>
      <c r="H4">
        <v>36.200000000000003</v>
      </c>
      <c r="I4">
        <v>138.25</v>
      </c>
      <c r="J4" t="s">
        <v>11</v>
      </c>
      <c r="K4">
        <v>1</v>
      </c>
      <c r="Q4" t="s">
        <v>118</v>
      </c>
    </row>
    <row r="5" spans="1:18" x14ac:dyDescent="0.25">
      <c r="A5" s="8">
        <v>28</v>
      </c>
      <c r="B5" s="8">
        <v>26</v>
      </c>
      <c r="D5" s="8">
        <v>46</v>
      </c>
      <c r="E5" t="s">
        <v>69</v>
      </c>
      <c r="F5" t="s">
        <v>5</v>
      </c>
      <c r="G5" t="s">
        <v>12</v>
      </c>
      <c r="J5" t="s">
        <v>13</v>
      </c>
      <c r="K5">
        <v>1</v>
      </c>
      <c r="Q5" t="s">
        <v>118</v>
      </c>
    </row>
    <row r="6" spans="1:18" x14ac:dyDescent="0.25">
      <c r="A6" s="8">
        <v>33.5</v>
      </c>
      <c r="B6" s="8">
        <v>39</v>
      </c>
      <c r="D6" s="8">
        <v>27.5</v>
      </c>
      <c r="E6" t="s">
        <v>75</v>
      </c>
      <c r="F6" t="s">
        <v>5</v>
      </c>
      <c r="G6" t="s">
        <v>100</v>
      </c>
      <c r="H6">
        <v>-35.35</v>
      </c>
      <c r="I6">
        <v>148.77000000000001</v>
      </c>
      <c r="J6" t="s">
        <v>14</v>
      </c>
    </row>
    <row r="7" spans="1:18" x14ac:dyDescent="0.25">
      <c r="A7" s="8">
        <v>31.6</v>
      </c>
      <c r="B7" s="8">
        <v>39.4</v>
      </c>
      <c r="D7" s="8">
        <v>29</v>
      </c>
      <c r="E7" t="s">
        <v>75</v>
      </c>
      <c r="F7" t="s">
        <v>5</v>
      </c>
      <c r="G7" t="s">
        <v>15</v>
      </c>
      <c r="H7">
        <v>55.34</v>
      </c>
      <c r="I7">
        <v>-106.14</v>
      </c>
      <c r="J7" t="s">
        <v>16</v>
      </c>
      <c r="K7">
        <v>2</v>
      </c>
    </row>
    <row r="8" spans="1:18" x14ac:dyDescent="0.25">
      <c r="A8" s="8">
        <v>43.17</v>
      </c>
      <c r="B8" s="8">
        <v>34.53</v>
      </c>
      <c r="D8" s="8">
        <v>22.3</v>
      </c>
      <c r="E8" t="s">
        <v>75</v>
      </c>
      <c r="F8" t="s">
        <v>5</v>
      </c>
      <c r="G8" t="s">
        <v>17</v>
      </c>
      <c r="H8">
        <v>55.57</v>
      </c>
      <c r="I8">
        <v>-106.23</v>
      </c>
      <c r="J8" t="s">
        <v>16</v>
      </c>
      <c r="K8">
        <v>2</v>
      </c>
    </row>
    <row r="9" spans="1:18" x14ac:dyDescent="0.25">
      <c r="A9" s="8">
        <f>M9/P9*100</f>
        <v>41.566265060240966</v>
      </c>
      <c r="B9" s="8">
        <f>N9/P9*100</f>
        <v>12.409638554216867</v>
      </c>
      <c r="D9" s="8">
        <f>O9/P9*100</f>
        <v>46.024096385542165</v>
      </c>
      <c r="E9" t="s">
        <v>75</v>
      </c>
      <c r="F9" t="s">
        <v>5</v>
      </c>
      <c r="G9" t="s">
        <v>111</v>
      </c>
      <c r="H9">
        <f>55+53/60</f>
        <v>55.883333333333333</v>
      </c>
      <c r="I9">
        <f>-98-20/60</f>
        <v>-98.333333333333329</v>
      </c>
      <c r="J9" t="s">
        <v>16</v>
      </c>
      <c r="K9">
        <v>2</v>
      </c>
      <c r="M9">
        <f>P9-N9-O9</f>
        <v>345</v>
      </c>
      <c r="N9">
        <v>103</v>
      </c>
      <c r="O9">
        <v>382</v>
      </c>
      <c r="P9">
        <v>830</v>
      </c>
      <c r="Q9" t="s">
        <v>108</v>
      </c>
    </row>
    <row r="10" spans="1:18" x14ac:dyDescent="0.25">
      <c r="A10" s="8">
        <f t="shared" ref="A10:A14" si="0">M10/P10*100</f>
        <v>48.387096774193552</v>
      </c>
      <c r="B10" s="8">
        <f t="shared" ref="B10:B14" si="1">N10/P10*100</f>
        <v>3.3794162826420893</v>
      </c>
      <c r="D10" s="8">
        <f t="shared" ref="D10:D14" si="2">O10/P10*100</f>
        <v>48.233486943164358</v>
      </c>
      <c r="E10" t="s">
        <v>75</v>
      </c>
      <c r="F10" t="s">
        <v>5</v>
      </c>
      <c r="G10" t="s">
        <v>112</v>
      </c>
      <c r="H10">
        <f t="shared" ref="H10:H11" si="3">55+53/60</f>
        <v>55.883333333333333</v>
      </c>
      <c r="I10">
        <f t="shared" ref="I10:I11" si="4">-98-20/60</f>
        <v>-98.333333333333329</v>
      </c>
      <c r="J10" t="s">
        <v>16</v>
      </c>
      <c r="K10">
        <v>2</v>
      </c>
      <c r="M10">
        <f t="shared" ref="M10:M14" si="5">P10-N10-O10</f>
        <v>315</v>
      </c>
      <c r="N10">
        <v>22</v>
      </c>
      <c r="O10">
        <v>314</v>
      </c>
      <c r="P10">
        <v>651</v>
      </c>
      <c r="Q10" t="s">
        <v>108</v>
      </c>
    </row>
    <row r="11" spans="1:18" x14ac:dyDescent="0.25">
      <c r="A11" s="8">
        <f t="shared" si="0"/>
        <v>46.963562753036435</v>
      </c>
      <c r="B11" s="8">
        <f t="shared" si="1"/>
        <v>10.39136302294197</v>
      </c>
      <c r="D11" s="8">
        <f t="shared" si="2"/>
        <v>42.645074224021599</v>
      </c>
      <c r="E11" t="s">
        <v>69</v>
      </c>
      <c r="F11" t="s">
        <v>5</v>
      </c>
      <c r="G11" t="s">
        <v>113</v>
      </c>
      <c r="H11">
        <f t="shared" si="3"/>
        <v>55.883333333333333</v>
      </c>
      <c r="I11">
        <f t="shared" si="4"/>
        <v>-98.333333333333329</v>
      </c>
      <c r="J11" t="s">
        <v>16</v>
      </c>
      <c r="K11">
        <v>2</v>
      </c>
      <c r="M11">
        <f t="shared" si="5"/>
        <v>348</v>
      </c>
      <c r="N11">
        <v>77</v>
      </c>
      <c r="O11">
        <v>316</v>
      </c>
      <c r="P11">
        <v>741</v>
      </c>
      <c r="Q11" t="s">
        <v>108</v>
      </c>
    </row>
    <row r="12" spans="1:18" x14ac:dyDescent="0.25">
      <c r="A12" s="8">
        <f t="shared" si="0"/>
        <v>64.458598726114644</v>
      </c>
      <c r="B12" s="8">
        <f t="shared" si="1"/>
        <v>11.082802547770701</v>
      </c>
      <c r="D12" s="8">
        <f t="shared" si="2"/>
        <v>24.458598726114651</v>
      </c>
      <c r="E12" t="s">
        <v>75</v>
      </c>
      <c r="F12" t="s">
        <v>5</v>
      </c>
      <c r="G12" t="s">
        <v>114</v>
      </c>
      <c r="H12">
        <f>53+53/60</f>
        <v>53.883333333333333</v>
      </c>
      <c r="I12">
        <f>-104-53/60</f>
        <v>-104.88333333333334</v>
      </c>
      <c r="J12" t="s">
        <v>16</v>
      </c>
      <c r="K12">
        <v>2</v>
      </c>
      <c r="M12">
        <f t="shared" si="5"/>
        <v>506</v>
      </c>
      <c r="N12">
        <v>87</v>
      </c>
      <c r="O12">
        <v>192</v>
      </c>
      <c r="P12">
        <v>785</v>
      </c>
      <c r="Q12" t="s">
        <v>108</v>
      </c>
    </row>
    <row r="13" spans="1:18" x14ac:dyDescent="0.25">
      <c r="A13" s="8">
        <f t="shared" si="0"/>
        <v>66.168224299065429</v>
      </c>
      <c r="B13" s="8">
        <f t="shared" si="1"/>
        <v>5.6074766355140184</v>
      </c>
      <c r="D13" s="8">
        <f t="shared" si="2"/>
        <v>28.22429906542056</v>
      </c>
      <c r="E13" t="s">
        <v>75</v>
      </c>
      <c r="F13" t="s">
        <v>5</v>
      </c>
      <c r="G13" t="s">
        <v>115</v>
      </c>
      <c r="H13">
        <f t="shared" ref="H13:H14" si="6">53+53/60</f>
        <v>53.883333333333333</v>
      </c>
      <c r="I13">
        <f t="shared" ref="I13:I14" si="7">-104-53/60</f>
        <v>-104.88333333333334</v>
      </c>
      <c r="J13" t="s">
        <v>16</v>
      </c>
      <c r="K13">
        <v>2</v>
      </c>
      <c r="M13">
        <f t="shared" si="5"/>
        <v>354</v>
      </c>
      <c r="N13">
        <v>30</v>
      </c>
      <c r="O13">
        <v>151</v>
      </c>
      <c r="P13">
        <v>535</v>
      </c>
      <c r="Q13" t="s">
        <v>108</v>
      </c>
    </row>
    <row r="14" spans="1:18" x14ac:dyDescent="0.25">
      <c r="A14" s="8">
        <f t="shared" si="0"/>
        <v>51.872246696035241</v>
      </c>
      <c r="B14" s="8">
        <f t="shared" si="1"/>
        <v>13.546255506607929</v>
      </c>
      <c r="D14" s="8">
        <f t="shared" si="2"/>
        <v>34.581497797356832</v>
      </c>
      <c r="E14" t="s">
        <v>69</v>
      </c>
      <c r="F14" t="s">
        <v>5</v>
      </c>
      <c r="G14" t="s">
        <v>116</v>
      </c>
      <c r="H14">
        <f t="shared" si="6"/>
        <v>53.883333333333333</v>
      </c>
      <c r="I14">
        <f t="shared" si="7"/>
        <v>-104.88333333333334</v>
      </c>
      <c r="J14" t="s">
        <v>16</v>
      </c>
      <c r="K14">
        <v>2</v>
      </c>
      <c r="M14">
        <f t="shared" si="5"/>
        <v>471</v>
      </c>
      <c r="N14">
        <v>123</v>
      </c>
      <c r="O14">
        <v>314</v>
      </c>
      <c r="P14">
        <v>908</v>
      </c>
      <c r="Q14" t="s">
        <v>108</v>
      </c>
    </row>
    <row r="15" spans="1:18" x14ac:dyDescent="0.25">
      <c r="A15" s="8">
        <v>32.92</v>
      </c>
      <c r="B15" s="8">
        <v>13.6</v>
      </c>
      <c r="D15" s="8">
        <v>53.48</v>
      </c>
      <c r="E15" t="s">
        <v>73</v>
      </c>
      <c r="F15" t="s">
        <v>5</v>
      </c>
      <c r="G15" t="s">
        <v>18</v>
      </c>
      <c r="H15">
        <v>44.5</v>
      </c>
      <c r="I15">
        <v>-120.62</v>
      </c>
      <c r="J15" t="s">
        <v>19</v>
      </c>
      <c r="L15">
        <v>1470</v>
      </c>
    </row>
    <row r="16" spans="1:18" x14ac:dyDescent="0.25">
      <c r="D16" s="8">
        <v>24.92</v>
      </c>
      <c r="E16" t="s">
        <v>63</v>
      </c>
      <c r="F16" t="s">
        <v>176</v>
      </c>
      <c r="G16" t="s">
        <v>20</v>
      </c>
      <c r="H16">
        <v>55.55</v>
      </c>
      <c r="I16">
        <v>4.7300000000000004</v>
      </c>
      <c r="J16" t="s">
        <v>21</v>
      </c>
      <c r="L16">
        <v>6029</v>
      </c>
    </row>
    <row r="17" spans="1:12" x14ac:dyDescent="0.25">
      <c r="D17" s="8">
        <v>46.7</v>
      </c>
      <c r="E17" t="s">
        <v>69</v>
      </c>
      <c r="F17" t="s">
        <v>5</v>
      </c>
      <c r="G17" t="s">
        <v>22</v>
      </c>
      <c r="H17">
        <v>48.67</v>
      </c>
      <c r="I17">
        <v>7.08</v>
      </c>
      <c r="J17" t="s">
        <v>23</v>
      </c>
      <c r="L17">
        <v>1602</v>
      </c>
    </row>
    <row r="18" spans="1:12" x14ac:dyDescent="0.25">
      <c r="A18" s="8">
        <v>23.3</v>
      </c>
      <c r="B18" s="8">
        <v>6.7</v>
      </c>
      <c r="D18" s="8">
        <v>70</v>
      </c>
      <c r="E18" t="s">
        <v>83</v>
      </c>
      <c r="F18" t="s">
        <v>177</v>
      </c>
      <c r="G18" t="s">
        <v>24</v>
      </c>
      <c r="H18">
        <v>-12.6</v>
      </c>
      <c r="I18">
        <v>131.16999999999999</v>
      </c>
      <c r="J18" t="s">
        <v>25</v>
      </c>
      <c r="L18">
        <v>2241</v>
      </c>
    </row>
    <row r="19" spans="1:12" x14ac:dyDescent="0.25">
      <c r="A19" s="8">
        <v>24.4</v>
      </c>
      <c r="B19" s="8">
        <v>18.28</v>
      </c>
      <c r="D19" s="8">
        <v>57.32</v>
      </c>
      <c r="E19" t="s">
        <v>79</v>
      </c>
      <c r="F19" t="s">
        <v>5</v>
      </c>
      <c r="G19" t="s">
        <v>26</v>
      </c>
      <c r="H19">
        <v>45.48</v>
      </c>
      <c r="I19">
        <v>-90.12</v>
      </c>
      <c r="J19" t="s">
        <v>27</v>
      </c>
      <c r="L19">
        <v>2532</v>
      </c>
    </row>
    <row r="20" spans="1:12" x14ac:dyDescent="0.25">
      <c r="A20" s="8">
        <v>31.27</v>
      </c>
      <c r="B20" s="8">
        <v>26.01</v>
      </c>
      <c r="D20" s="8">
        <v>42.72</v>
      </c>
      <c r="E20" t="s">
        <v>79</v>
      </c>
      <c r="F20" t="s">
        <v>5</v>
      </c>
      <c r="G20" t="s">
        <v>28</v>
      </c>
      <c r="H20">
        <v>45.58</v>
      </c>
      <c r="I20">
        <v>-83.7</v>
      </c>
      <c r="J20" t="s">
        <v>29</v>
      </c>
      <c r="L20">
        <v>2904</v>
      </c>
    </row>
    <row r="21" spans="1:12" x14ac:dyDescent="0.25">
      <c r="D21" s="8">
        <v>29.01</v>
      </c>
      <c r="E21" t="s">
        <v>75</v>
      </c>
      <c r="F21" t="s">
        <v>5</v>
      </c>
      <c r="G21" t="s">
        <v>30</v>
      </c>
      <c r="H21">
        <v>45.2</v>
      </c>
      <c r="I21">
        <v>-68.739999999999995</v>
      </c>
      <c r="J21" t="s">
        <v>31</v>
      </c>
      <c r="L21">
        <v>3301</v>
      </c>
    </row>
    <row r="22" spans="1:12" x14ac:dyDescent="0.25">
      <c r="D22" s="8">
        <v>34.78</v>
      </c>
      <c r="E22" t="s">
        <v>79</v>
      </c>
      <c r="F22" t="s">
        <v>5</v>
      </c>
      <c r="G22" t="s">
        <v>32</v>
      </c>
      <c r="H22">
        <v>51.18</v>
      </c>
      <c r="I22">
        <v>4.3099999999999996</v>
      </c>
      <c r="J22" t="s">
        <v>33</v>
      </c>
      <c r="L22">
        <v>3503</v>
      </c>
    </row>
    <row r="23" spans="1:12" x14ac:dyDescent="0.25">
      <c r="D23" s="8">
        <v>49.04</v>
      </c>
      <c r="E23" t="s">
        <v>73</v>
      </c>
      <c r="F23" t="s">
        <v>5</v>
      </c>
      <c r="G23" t="s">
        <v>34</v>
      </c>
      <c r="H23">
        <v>21.55</v>
      </c>
      <c r="I23">
        <v>101.15</v>
      </c>
      <c r="J23" t="s">
        <v>35</v>
      </c>
      <c r="L23">
        <v>3705</v>
      </c>
    </row>
    <row r="24" spans="1:12" x14ac:dyDescent="0.25">
      <c r="D24" s="8">
        <v>36.43</v>
      </c>
      <c r="E24" t="s">
        <v>75</v>
      </c>
      <c r="F24" t="s">
        <v>5</v>
      </c>
      <c r="G24" t="s">
        <v>36</v>
      </c>
      <c r="H24">
        <v>49.52</v>
      </c>
      <c r="I24">
        <v>-125.2</v>
      </c>
      <c r="J24" t="s">
        <v>37</v>
      </c>
      <c r="L24">
        <v>3885</v>
      </c>
    </row>
    <row r="25" spans="1:12" x14ac:dyDescent="0.25">
      <c r="A25" s="8">
        <v>46.22</v>
      </c>
      <c r="B25" s="8">
        <v>17.07</v>
      </c>
      <c r="D25" s="8">
        <v>36.71</v>
      </c>
      <c r="E25" t="s">
        <v>75</v>
      </c>
      <c r="F25" t="s">
        <v>5</v>
      </c>
      <c r="G25" t="s">
        <v>38</v>
      </c>
      <c r="H25">
        <v>62.52</v>
      </c>
      <c r="I25">
        <v>30.49</v>
      </c>
      <c r="J25" t="s">
        <v>39</v>
      </c>
      <c r="L25">
        <v>4166</v>
      </c>
    </row>
    <row r="26" spans="1:12" x14ac:dyDescent="0.25">
      <c r="A26" s="8">
        <v>38.1</v>
      </c>
      <c r="B26" s="8">
        <v>26.33</v>
      </c>
      <c r="D26" s="8">
        <v>35.57</v>
      </c>
      <c r="E26" t="s">
        <v>73</v>
      </c>
      <c r="F26" t="s">
        <v>5</v>
      </c>
      <c r="G26" t="s">
        <v>40</v>
      </c>
      <c r="H26">
        <v>-35.39</v>
      </c>
      <c r="I26">
        <v>148.09</v>
      </c>
      <c r="J26" t="s">
        <v>41</v>
      </c>
      <c r="L26">
        <v>4920</v>
      </c>
    </row>
    <row r="27" spans="1:12" x14ac:dyDescent="0.25">
      <c r="A27" s="8">
        <v>41.49</v>
      </c>
      <c r="B27" s="8">
        <v>12.04</v>
      </c>
      <c r="D27" s="8">
        <v>46.47</v>
      </c>
      <c r="E27" t="s">
        <v>75</v>
      </c>
      <c r="F27" t="s">
        <v>5</v>
      </c>
      <c r="G27" t="s">
        <v>42</v>
      </c>
      <c r="H27">
        <v>61.51</v>
      </c>
      <c r="I27">
        <v>24.17</v>
      </c>
      <c r="J27" t="s">
        <v>43</v>
      </c>
      <c r="L27">
        <v>4938</v>
      </c>
    </row>
    <row r="28" spans="1:12" x14ac:dyDescent="0.25">
      <c r="A28" s="8">
        <v>50.51</v>
      </c>
      <c r="B28" s="8">
        <v>21.21</v>
      </c>
      <c r="D28" s="8">
        <v>28.28</v>
      </c>
      <c r="E28" t="s">
        <v>73</v>
      </c>
      <c r="F28" t="s">
        <v>5</v>
      </c>
      <c r="G28" t="s">
        <v>44</v>
      </c>
      <c r="H28">
        <v>-2.15</v>
      </c>
      <c r="I28">
        <v>-55.63</v>
      </c>
      <c r="J28" t="s">
        <v>45</v>
      </c>
      <c r="L28">
        <v>4979</v>
      </c>
    </row>
    <row r="29" spans="1:12" x14ac:dyDescent="0.25">
      <c r="A29" s="8">
        <v>24.86</v>
      </c>
      <c r="B29" s="8">
        <v>25.15</v>
      </c>
      <c r="D29" s="8">
        <v>49.99</v>
      </c>
      <c r="E29" t="s">
        <v>75</v>
      </c>
      <c r="F29" t="s">
        <v>5</v>
      </c>
      <c r="G29" t="s">
        <v>18</v>
      </c>
      <c r="H29">
        <v>28.583333329999999</v>
      </c>
      <c r="I29">
        <v>-16.324999999999999</v>
      </c>
      <c r="J29" t="s">
        <v>46</v>
      </c>
      <c r="L29">
        <v>5227</v>
      </c>
    </row>
    <row r="30" spans="1:12" x14ac:dyDescent="0.25">
      <c r="D30" s="8">
        <v>36.21</v>
      </c>
      <c r="E30" t="s">
        <v>77</v>
      </c>
      <c r="F30" t="s">
        <v>126</v>
      </c>
      <c r="G30" t="s">
        <v>47</v>
      </c>
      <c r="H30">
        <v>37.36</v>
      </c>
      <c r="I30">
        <v>101.18</v>
      </c>
      <c r="J30" t="s">
        <v>48</v>
      </c>
      <c r="L30">
        <v>5262</v>
      </c>
    </row>
    <row r="31" spans="1:12" x14ac:dyDescent="0.25">
      <c r="A31" s="8">
        <v>50</v>
      </c>
      <c r="B31" s="8">
        <v>15.45</v>
      </c>
      <c r="D31" s="8">
        <v>34.549999999999997</v>
      </c>
      <c r="E31" t="s">
        <v>75</v>
      </c>
      <c r="F31" t="s">
        <v>5</v>
      </c>
      <c r="G31" t="s">
        <v>49</v>
      </c>
      <c r="H31">
        <v>49.69</v>
      </c>
      <c r="I31">
        <v>-74.430000000000007</v>
      </c>
      <c r="J31" t="s">
        <v>50</v>
      </c>
      <c r="L31">
        <v>5392</v>
      </c>
    </row>
    <row r="32" spans="1:12" x14ac:dyDescent="0.25">
      <c r="A32" s="8">
        <v>22.96</v>
      </c>
      <c r="B32" s="8">
        <v>34.31</v>
      </c>
      <c r="D32" s="8">
        <v>42.73</v>
      </c>
      <c r="E32" t="s">
        <v>73</v>
      </c>
      <c r="F32" t="s">
        <v>5</v>
      </c>
      <c r="G32" t="s">
        <v>51</v>
      </c>
      <c r="H32">
        <v>-19.82</v>
      </c>
      <c r="I32">
        <v>-40.08</v>
      </c>
      <c r="J32" t="s">
        <v>52</v>
      </c>
      <c r="L32">
        <v>5435</v>
      </c>
    </row>
    <row r="33" spans="1:12" x14ac:dyDescent="0.25">
      <c r="A33" s="8">
        <v>55.52</v>
      </c>
      <c r="B33" s="8">
        <v>19.420000000000002</v>
      </c>
      <c r="D33" s="8">
        <v>25.06</v>
      </c>
      <c r="E33" t="s">
        <v>73</v>
      </c>
      <c r="F33" t="s">
        <v>5</v>
      </c>
      <c r="G33" t="s">
        <v>34</v>
      </c>
      <c r="H33">
        <v>21.92</v>
      </c>
      <c r="I33">
        <v>101.25</v>
      </c>
      <c r="J33" t="s">
        <v>53</v>
      </c>
      <c r="L33">
        <v>5545</v>
      </c>
    </row>
    <row r="34" spans="1:12" x14ac:dyDescent="0.25">
      <c r="D34" s="8">
        <v>23.55</v>
      </c>
      <c r="E34" t="s">
        <v>63</v>
      </c>
      <c r="F34" t="s">
        <v>176</v>
      </c>
      <c r="G34" t="s">
        <v>54</v>
      </c>
      <c r="H34">
        <v>51.97</v>
      </c>
      <c r="I34">
        <v>5.63</v>
      </c>
      <c r="J34" t="s">
        <v>55</v>
      </c>
      <c r="L34">
        <v>5833</v>
      </c>
    </row>
    <row r="35" spans="1:12" x14ac:dyDescent="0.25">
      <c r="A35" s="8">
        <v>30.7</v>
      </c>
      <c r="B35" s="8">
        <v>43.15</v>
      </c>
      <c r="D35" s="8">
        <v>26.15</v>
      </c>
      <c r="E35" t="s">
        <v>73</v>
      </c>
      <c r="F35" t="s">
        <v>5</v>
      </c>
      <c r="G35" t="s">
        <v>56</v>
      </c>
      <c r="H35">
        <v>-22.96</v>
      </c>
      <c r="I35">
        <v>-48.72</v>
      </c>
      <c r="J35" t="s">
        <v>57</v>
      </c>
      <c r="L35">
        <v>6245</v>
      </c>
    </row>
    <row r="36" spans="1:12" x14ac:dyDescent="0.25">
      <c r="D36" s="8">
        <v>24</v>
      </c>
      <c r="E36" t="s">
        <v>79</v>
      </c>
      <c r="F36" t="s">
        <v>5</v>
      </c>
      <c r="G36" t="s">
        <v>58</v>
      </c>
      <c r="H36">
        <v>43.72</v>
      </c>
      <c r="I36">
        <v>10.28</v>
      </c>
      <c r="J36" t="s">
        <v>59</v>
      </c>
      <c r="L36">
        <v>10043</v>
      </c>
    </row>
  </sheetData>
  <phoneticPr fontId="23" type="noConversion"/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workbookViewId="0">
      <pane ySplit="1" topLeftCell="A71" activePane="bottomLeft" state="frozen"/>
      <selection pane="bottomLeft" activeCell="F1" sqref="F1:F1048576"/>
    </sheetView>
  </sheetViews>
  <sheetFormatPr defaultColWidth="11" defaultRowHeight="15.75" x14ac:dyDescent="0.25"/>
  <cols>
    <col min="2" max="2" width="20.375" customWidth="1"/>
    <col min="3" max="3" width="13" customWidth="1"/>
    <col min="4" max="4" width="8.375" customWidth="1"/>
    <col min="5" max="5" width="7.25" customWidth="1"/>
    <col min="6" max="6" width="4.875" style="7" customWidth="1"/>
    <col min="7" max="7" width="4.875" customWidth="1"/>
    <col min="8" max="8" width="14.625" customWidth="1"/>
    <col min="9" max="9" width="23.25" customWidth="1"/>
  </cols>
  <sheetData>
    <row r="1" spans="1:9" x14ac:dyDescent="0.25">
      <c r="A1" t="s">
        <v>119</v>
      </c>
      <c r="B1" t="s">
        <v>120</v>
      </c>
      <c r="C1" t="s">
        <v>132</v>
      </c>
      <c r="D1" t="s">
        <v>104</v>
      </c>
      <c r="E1" t="s">
        <v>184</v>
      </c>
      <c r="F1" s="7" t="s">
        <v>121</v>
      </c>
      <c r="G1" t="s">
        <v>178</v>
      </c>
      <c r="H1" t="s">
        <v>122</v>
      </c>
      <c r="I1" t="s">
        <v>180</v>
      </c>
    </row>
    <row r="2" spans="1:9" x14ac:dyDescent="0.25">
      <c r="A2" t="s">
        <v>20</v>
      </c>
      <c r="B2" t="s">
        <v>127</v>
      </c>
      <c r="F2" s="7">
        <f>AVERAGE(0.35,0.49)</f>
        <v>0.42</v>
      </c>
      <c r="H2" t="s">
        <v>123</v>
      </c>
    </row>
    <row r="3" spans="1:9" x14ac:dyDescent="0.25">
      <c r="A3" t="s">
        <v>20</v>
      </c>
      <c r="B3" t="s">
        <v>128</v>
      </c>
      <c r="F3" s="7">
        <v>0.45</v>
      </c>
      <c r="H3" t="s">
        <v>123</v>
      </c>
    </row>
    <row r="4" spans="1:9" x14ac:dyDescent="0.25">
      <c r="A4" t="s">
        <v>126</v>
      </c>
      <c r="B4" t="s">
        <v>129</v>
      </c>
      <c r="F4" s="7">
        <v>0.34</v>
      </c>
      <c r="H4" t="s">
        <v>123</v>
      </c>
    </row>
    <row r="5" spans="1:9" x14ac:dyDescent="0.25">
      <c r="A5" t="s">
        <v>126</v>
      </c>
      <c r="B5" t="s">
        <v>129</v>
      </c>
      <c r="F5" s="7">
        <v>0.51</v>
      </c>
      <c r="H5" t="s">
        <v>123</v>
      </c>
    </row>
    <row r="6" spans="1:9" x14ac:dyDescent="0.25">
      <c r="A6" t="s">
        <v>126</v>
      </c>
      <c r="B6" t="s">
        <v>130</v>
      </c>
      <c r="C6" t="s">
        <v>134</v>
      </c>
      <c r="F6" s="7">
        <v>0.61</v>
      </c>
      <c r="H6" t="s">
        <v>123</v>
      </c>
    </row>
    <row r="7" spans="1:9" x14ac:dyDescent="0.25">
      <c r="A7" t="s">
        <v>126</v>
      </c>
      <c r="B7" t="s">
        <v>130</v>
      </c>
      <c r="C7" t="s">
        <v>133</v>
      </c>
      <c r="F7" s="7">
        <v>0.65</v>
      </c>
      <c r="H7" t="s">
        <v>123</v>
      </c>
    </row>
    <row r="8" spans="1:9" x14ac:dyDescent="0.25">
      <c r="A8" t="s">
        <v>126</v>
      </c>
      <c r="B8" t="s">
        <v>130</v>
      </c>
      <c r="C8" t="s">
        <v>135</v>
      </c>
      <c r="F8" s="7">
        <v>0.62</v>
      </c>
      <c r="H8" t="s">
        <v>123</v>
      </c>
    </row>
    <row r="9" spans="1:9" x14ac:dyDescent="0.25">
      <c r="A9" t="s">
        <v>5</v>
      </c>
      <c r="B9" t="s">
        <v>136</v>
      </c>
      <c r="C9" t="s">
        <v>131</v>
      </c>
      <c r="F9" s="7">
        <v>0.75</v>
      </c>
      <c r="H9" t="s">
        <v>123</v>
      </c>
    </row>
    <row r="10" spans="1:9" x14ac:dyDescent="0.25">
      <c r="A10" t="s">
        <v>5</v>
      </c>
      <c r="B10" t="s">
        <v>136</v>
      </c>
      <c r="C10" t="s">
        <v>137</v>
      </c>
      <c r="F10" s="7">
        <v>0.88</v>
      </c>
      <c r="H10" t="s">
        <v>123</v>
      </c>
    </row>
    <row r="11" spans="1:9" x14ac:dyDescent="0.25">
      <c r="A11" t="s">
        <v>5</v>
      </c>
      <c r="B11" t="s">
        <v>136</v>
      </c>
      <c r="C11" t="s">
        <v>138</v>
      </c>
      <c r="F11" s="7">
        <v>0.66</v>
      </c>
      <c r="H11" t="s">
        <v>123</v>
      </c>
    </row>
    <row r="12" spans="1:9" x14ac:dyDescent="0.25">
      <c r="A12" t="s">
        <v>5</v>
      </c>
      <c r="B12" t="s">
        <v>139</v>
      </c>
      <c r="C12" t="s">
        <v>140</v>
      </c>
      <c r="F12" s="7">
        <v>0.72</v>
      </c>
      <c r="H12" t="s">
        <v>123</v>
      </c>
    </row>
    <row r="13" spans="1:9" x14ac:dyDescent="0.25">
      <c r="A13" t="s">
        <v>5</v>
      </c>
      <c r="B13" t="s">
        <v>139</v>
      </c>
      <c r="C13" t="s">
        <v>141</v>
      </c>
      <c r="F13" s="7">
        <v>0.66</v>
      </c>
      <c r="H13" t="s">
        <v>123</v>
      </c>
    </row>
    <row r="14" spans="1:9" x14ac:dyDescent="0.25">
      <c r="A14" t="s">
        <v>5</v>
      </c>
      <c r="B14" t="s">
        <v>139</v>
      </c>
      <c r="C14" t="s">
        <v>142</v>
      </c>
      <c r="F14" s="7">
        <v>0.53</v>
      </c>
      <c r="H14" t="s">
        <v>123</v>
      </c>
    </row>
    <row r="15" spans="1:9" x14ac:dyDescent="0.25">
      <c r="A15" t="s">
        <v>5</v>
      </c>
      <c r="B15" t="s">
        <v>139</v>
      </c>
      <c r="C15" t="s">
        <v>148</v>
      </c>
      <c r="F15" s="7">
        <v>0.57499999999999996</v>
      </c>
      <c r="H15" t="s">
        <v>123</v>
      </c>
    </row>
    <row r="16" spans="1:9" x14ac:dyDescent="0.25">
      <c r="A16" t="s">
        <v>5</v>
      </c>
      <c r="B16" t="s">
        <v>139</v>
      </c>
      <c r="C16" t="s">
        <v>143</v>
      </c>
      <c r="F16" s="7">
        <v>0.62</v>
      </c>
      <c r="H16" t="s">
        <v>123</v>
      </c>
    </row>
    <row r="17" spans="1:8" x14ac:dyDescent="0.25">
      <c r="A17" t="s">
        <v>5</v>
      </c>
      <c r="B17" t="s">
        <v>139</v>
      </c>
      <c r="C17" t="s">
        <v>144</v>
      </c>
      <c r="F17" s="7">
        <v>0.71</v>
      </c>
      <c r="H17" t="s">
        <v>123</v>
      </c>
    </row>
    <row r="18" spans="1:8" x14ac:dyDescent="0.25">
      <c r="A18" t="s">
        <v>5</v>
      </c>
      <c r="B18" t="s">
        <v>139</v>
      </c>
      <c r="C18" t="s">
        <v>145</v>
      </c>
      <c r="F18" s="7">
        <v>0.44</v>
      </c>
      <c r="H18" t="s">
        <v>123</v>
      </c>
    </row>
    <row r="19" spans="1:8" x14ac:dyDescent="0.25">
      <c r="A19" t="s">
        <v>5</v>
      </c>
      <c r="B19" t="s">
        <v>139</v>
      </c>
      <c r="C19" t="s">
        <v>146</v>
      </c>
      <c r="F19" s="7">
        <v>0.56000000000000005</v>
      </c>
      <c r="H19" t="s">
        <v>123</v>
      </c>
    </row>
    <row r="20" spans="1:8" x14ac:dyDescent="0.25">
      <c r="A20" t="s">
        <v>5</v>
      </c>
      <c r="B20" t="s">
        <v>139</v>
      </c>
      <c r="C20" t="s">
        <v>147</v>
      </c>
      <c r="F20" s="7">
        <v>0.46</v>
      </c>
      <c r="H20" t="s">
        <v>123</v>
      </c>
    </row>
    <row r="21" spans="1:8" x14ac:dyDescent="0.25">
      <c r="A21" t="s">
        <v>5</v>
      </c>
      <c r="B21" t="s">
        <v>139</v>
      </c>
      <c r="C21" t="s">
        <v>149</v>
      </c>
      <c r="F21" s="7">
        <v>0.39</v>
      </c>
      <c r="H21" t="s">
        <v>123</v>
      </c>
    </row>
    <row r="22" spans="1:8" x14ac:dyDescent="0.25">
      <c r="A22" t="s">
        <v>5</v>
      </c>
      <c r="B22" t="s">
        <v>139</v>
      </c>
      <c r="C22" t="s">
        <v>150</v>
      </c>
      <c r="F22" s="7">
        <v>0.43</v>
      </c>
      <c r="H22" t="s">
        <v>123</v>
      </c>
    </row>
    <row r="23" spans="1:8" x14ac:dyDescent="0.25">
      <c r="A23" t="s">
        <v>5</v>
      </c>
      <c r="B23" t="s">
        <v>139</v>
      </c>
      <c r="C23" t="s">
        <v>151</v>
      </c>
      <c r="F23" s="7">
        <v>0.47</v>
      </c>
      <c r="H23" t="s">
        <v>123</v>
      </c>
    </row>
    <row r="24" spans="1:8" x14ac:dyDescent="0.25">
      <c r="A24" t="s">
        <v>5</v>
      </c>
      <c r="B24" t="s">
        <v>139</v>
      </c>
      <c r="C24" t="s">
        <v>152</v>
      </c>
      <c r="F24" s="7">
        <v>0.37</v>
      </c>
      <c r="H24" t="s">
        <v>123</v>
      </c>
    </row>
    <row r="25" spans="1:8" x14ac:dyDescent="0.25">
      <c r="A25" t="s">
        <v>5</v>
      </c>
      <c r="B25" t="s">
        <v>139</v>
      </c>
      <c r="C25" t="s">
        <v>153</v>
      </c>
      <c r="F25" s="7">
        <v>0.66</v>
      </c>
      <c r="H25" t="s">
        <v>123</v>
      </c>
    </row>
    <row r="26" spans="1:8" x14ac:dyDescent="0.25">
      <c r="A26" t="s">
        <v>5</v>
      </c>
      <c r="B26" t="s">
        <v>139</v>
      </c>
      <c r="C26" t="s">
        <v>154</v>
      </c>
      <c r="F26" s="7">
        <v>0.32</v>
      </c>
      <c r="H26" t="s">
        <v>123</v>
      </c>
    </row>
    <row r="27" spans="1:8" x14ac:dyDescent="0.25">
      <c r="A27" t="s">
        <v>5</v>
      </c>
      <c r="B27" t="s">
        <v>139</v>
      </c>
      <c r="C27" t="s">
        <v>155</v>
      </c>
      <c r="F27" s="7">
        <v>0.71</v>
      </c>
      <c r="H27" t="s">
        <v>123</v>
      </c>
    </row>
    <row r="28" spans="1:8" x14ac:dyDescent="0.25">
      <c r="A28" t="s">
        <v>5</v>
      </c>
      <c r="B28" t="s">
        <v>139</v>
      </c>
      <c r="C28" t="s">
        <v>156</v>
      </c>
      <c r="F28" s="7">
        <v>0.55000000000000004</v>
      </c>
      <c r="H28" t="s">
        <v>123</v>
      </c>
    </row>
    <row r="29" spans="1:8" x14ac:dyDescent="0.25">
      <c r="A29" t="s">
        <v>5</v>
      </c>
      <c r="B29" t="s">
        <v>139</v>
      </c>
      <c r="C29" t="s">
        <v>157</v>
      </c>
      <c r="F29" s="7">
        <v>0.57999999999999996</v>
      </c>
      <c r="H29" t="s">
        <v>123</v>
      </c>
    </row>
    <row r="30" spans="1:8" x14ac:dyDescent="0.25">
      <c r="A30" t="s">
        <v>5</v>
      </c>
      <c r="B30" t="s">
        <v>139</v>
      </c>
      <c r="C30" t="s">
        <v>158</v>
      </c>
      <c r="F30" s="7">
        <f>AVERAGE(0.39,0.71)</f>
        <v>0.55000000000000004</v>
      </c>
      <c r="H30" t="s">
        <v>123</v>
      </c>
    </row>
    <row r="31" spans="1:8" x14ac:dyDescent="0.25">
      <c r="A31" t="s">
        <v>5</v>
      </c>
      <c r="B31" t="s">
        <v>139</v>
      </c>
      <c r="C31" t="s">
        <v>159</v>
      </c>
      <c r="F31" s="7">
        <v>0.93</v>
      </c>
      <c r="H31" t="s">
        <v>123</v>
      </c>
    </row>
    <row r="32" spans="1:8" x14ac:dyDescent="0.25">
      <c r="A32" t="s">
        <v>5</v>
      </c>
      <c r="B32" t="s">
        <v>139</v>
      </c>
      <c r="C32" t="s">
        <v>160</v>
      </c>
      <c r="F32" s="7">
        <f>AVERAGE(0.44,0.55)</f>
        <v>0.495</v>
      </c>
      <c r="H32" t="s">
        <v>123</v>
      </c>
    </row>
    <row r="33" spans="1:8" x14ac:dyDescent="0.25">
      <c r="A33" t="s">
        <v>5</v>
      </c>
      <c r="B33" t="s">
        <v>139</v>
      </c>
      <c r="C33" t="s">
        <v>160</v>
      </c>
      <c r="F33" s="7">
        <v>0.54</v>
      </c>
      <c r="H33" t="s">
        <v>123</v>
      </c>
    </row>
    <row r="34" spans="1:8" x14ac:dyDescent="0.25">
      <c r="A34" t="s">
        <v>5</v>
      </c>
      <c r="B34" t="s">
        <v>139</v>
      </c>
      <c r="C34" t="s">
        <v>161</v>
      </c>
      <c r="F34" s="7">
        <v>0.55000000000000004</v>
      </c>
      <c r="H34" t="s">
        <v>123</v>
      </c>
    </row>
    <row r="35" spans="1:8" x14ac:dyDescent="0.25">
      <c r="A35" t="s">
        <v>5</v>
      </c>
      <c r="B35" t="s">
        <v>139</v>
      </c>
      <c r="C35" t="s">
        <v>162</v>
      </c>
      <c r="F35" s="7">
        <v>0.61</v>
      </c>
      <c r="H35" t="s">
        <v>123</v>
      </c>
    </row>
    <row r="36" spans="1:8" x14ac:dyDescent="0.25">
      <c r="A36" t="s">
        <v>5</v>
      </c>
      <c r="B36" t="s">
        <v>139</v>
      </c>
      <c r="C36" t="s">
        <v>163</v>
      </c>
      <c r="F36" s="7">
        <v>0.38</v>
      </c>
      <c r="H36" t="s">
        <v>123</v>
      </c>
    </row>
    <row r="37" spans="1:8" x14ac:dyDescent="0.25">
      <c r="A37" t="s">
        <v>5</v>
      </c>
      <c r="B37" t="s">
        <v>164</v>
      </c>
      <c r="C37" t="s">
        <v>165</v>
      </c>
      <c r="F37" s="7">
        <v>0.72</v>
      </c>
      <c r="H37" t="s">
        <v>123</v>
      </c>
    </row>
    <row r="38" spans="1:8" x14ac:dyDescent="0.25">
      <c r="A38" t="s">
        <v>5</v>
      </c>
      <c r="B38" t="s">
        <v>164</v>
      </c>
      <c r="C38" t="s">
        <v>166</v>
      </c>
      <c r="F38" s="7">
        <v>0.67500000000000004</v>
      </c>
      <c r="H38" t="s">
        <v>123</v>
      </c>
    </row>
    <row r="39" spans="1:8" x14ac:dyDescent="0.25">
      <c r="A39" t="s">
        <v>5</v>
      </c>
      <c r="B39" t="s">
        <v>164</v>
      </c>
      <c r="C39" t="s">
        <v>167</v>
      </c>
      <c r="F39" s="7">
        <v>0.61</v>
      </c>
      <c r="H39" t="s">
        <v>123</v>
      </c>
    </row>
    <row r="40" spans="1:8" x14ac:dyDescent="0.25">
      <c r="A40" t="s">
        <v>5</v>
      </c>
      <c r="B40" t="s">
        <v>168</v>
      </c>
      <c r="C40" t="s">
        <v>169</v>
      </c>
      <c r="F40" s="7">
        <v>0.69</v>
      </c>
      <c r="H40" t="s">
        <v>123</v>
      </c>
    </row>
    <row r="41" spans="1:8" x14ac:dyDescent="0.25">
      <c r="A41" t="s">
        <v>5</v>
      </c>
      <c r="B41" t="s">
        <v>168</v>
      </c>
      <c r="C41" t="s">
        <v>169</v>
      </c>
      <c r="F41" s="7">
        <f>AVERAGE(0.72,0.77)</f>
        <v>0.745</v>
      </c>
      <c r="H41" t="s">
        <v>123</v>
      </c>
    </row>
    <row r="42" spans="1:8" x14ac:dyDescent="0.25">
      <c r="A42" t="s">
        <v>5</v>
      </c>
      <c r="B42" t="s">
        <v>168</v>
      </c>
      <c r="C42" t="s">
        <v>170</v>
      </c>
      <c r="F42" s="7">
        <v>0.68</v>
      </c>
      <c r="H42" t="s">
        <v>123</v>
      </c>
    </row>
    <row r="43" spans="1:8" x14ac:dyDescent="0.25">
      <c r="A43" t="s">
        <v>5</v>
      </c>
      <c r="B43" t="s">
        <v>168</v>
      </c>
      <c r="C43" t="s">
        <v>170</v>
      </c>
      <c r="F43" s="7">
        <f>AVERAGE(0.69,0.74)</f>
        <v>0.71499999999999997</v>
      </c>
      <c r="H43" t="s">
        <v>123</v>
      </c>
    </row>
    <row r="44" spans="1:8" x14ac:dyDescent="0.25">
      <c r="A44" t="s">
        <v>5</v>
      </c>
      <c r="B44" t="s">
        <v>168</v>
      </c>
      <c r="C44" t="s">
        <v>171</v>
      </c>
      <c r="F44" s="7">
        <v>0.55000000000000004</v>
      </c>
      <c r="H44" t="s">
        <v>123</v>
      </c>
    </row>
    <row r="45" spans="1:8" x14ac:dyDescent="0.25">
      <c r="A45" t="s">
        <v>5</v>
      </c>
      <c r="B45" t="s">
        <v>168</v>
      </c>
      <c r="C45" t="s">
        <v>171</v>
      </c>
      <c r="F45" s="7">
        <f>AVERAGE(0.64,0.67)</f>
        <v>0.65500000000000003</v>
      </c>
      <c r="H45" t="s">
        <v>123</v>
      </c>
    </row>
    <row r="46" spans="1:8" x14ac:dyDescent="0.25">
      <c r="A46" t="s">
        <v>124</v>
      </c>
      <c r="B46" t="s">
        <v>172</v>
      </c>
      <c r="C46" t="s">
        <v>173</v>
      </c>
      <c r="F46" s="7">
        <v>0.77</v>
      </c>
      <c r="H46" t="s">
        <v>123</v>
      </c>
    </row>
    <row r="47" spans="1:8" x14ac:dyDescent="0.25">
      <c r="A47" t="s">
        <v>124</v>
      </c>
      <c r="B47" t="s">
        <v>172</v>
      </c>
      <c r="C47" t="s">
        <v>174</v>
      </c>
      <c r="F47" s="7">
        <v>0.69</v>
      </c>
      <c r="H47" t="s">
        <v>123</v>
      </c>
    </row>
    <row r="48" spans="1:8" x14ac:dyDescent="0.25">
      <c r="A48" t="s">
        <v>125</v>
      </c>
      <c r="B48" t="s">
        <v>175</v>
      </c>
      <c r="F48" s="7">
        <v>0.5</v>
      </c>
      <c r="H48" t="s">
        <v>123</v>
      </c>
    </row>
    <row r="49" spans="1:9" x14ac:dyDescent="0.25">
      <c r="A49" t="s">
        <v>5</v>
      </c>
      <c r="F49" s="7">
        <v>0.76</v>
      </c>
      <c r="G49">
        <v>-1.64</v>
      </c>
      <c r="H49" t="s">
        <v>179</v>
      </c>
      <c r="I49" t="s">
        <v>181</v>
      </c>
    </row>
    <row r="50" spans="1:9" x14ac:dyDescent="0.25">
      <c r="A50" t="s">
        <v>5</v>
      </c>
      <c r="F50" s="7">
        <v>0.66</v>
      </c>
      <c r="G50">
        <v>-1.56</v>
      </c>
      <c r="H50" t="s">
        <v>179</v>
      </c>
      <c r="I50" t="s">
        <v>181</v>
      </c>
    </row>
    <row r="51" spans="1:9" x14ac:dyDescent="0.25">
      <c r="A51" t="s">
        <v>5</v>
      </c>
      <c r="F51" s="7">
        <v>0.7</v>
      </c>
      <c r="G51">
        <v>0.69</v>
      </c>
      <c r="H51" t="s">
        <v>179</v>
      </c>
      <c r="I51" t="s">
        <v>181</v>
      </c>
    </row>
    <row r="52" spans="1:9" x14ac:dyDescent="0.25">
      <c r="A52" t="s">
        <v>5</v>
      </c>
      <c r="F52" s="7">
        <v>0.7</v>
      </c>
      <c r="G52">
        <v>1.08</v>
      </c>
      <c r="H52" t="s">
        <v>179</v>
      </c>
      <c r="I52" t="s">
        <v>181</v>
      </c>
    </row>
    <row r="53" spans="1:9" x14ac:dyDescent="0.25">
      <c r="A53" t="s">
        <v>5</v>
      </c>
      <c r="F53" s="7">
        <v>0.72</v>
      </c>
      <c r="G53">
        <v>8.89</v>
      </c>
      <c r="H53" t="s">
        <v>179</v>
      </c>
      <c r="I53" t="s">
        <v>181</v>
      </c>
    </row>
    <row r="54" spans="1:9" x14ac:dyDescent="0.25">
      <c r="A54" t="s">
        <v>5</v>
      </c>
      <c r="F54" s="7">
        <v>0.63</v>
      </c>
      <c r="G54">
        <v>8.81</v>
      </c>
      <c r="H54" t="s">
        <v>179</v>
      </c>
      <c r="I54" t="s">
        <v>181</v>
      </c>
    </row>
    <row r="55" spans="1:9" x14ac:dyDescent="0.25">
      <c r="A55" t="s">
        <v>5</v>
      </c>
      <c r="F55" s="7">
        <v>0.45</v>
      </c>
      <c r="G55">
        <v>8.89</v>
      </c>
      <c r="H55" t="s">
        <v>179</v>
      </c>
      <c r="I55" t="s">
        <v>181</v>
      </c>
    </row>
    <row r="56" spans="1:9" x14ac:dyDescent="0.25">
      <c r="A56" t="s">
        <v>5</v>
      </c>
      <c r="F56" s="7">
        <v>0.5</v>
      </c>
      <c r="G56">
        <v>7.49</v>
      </c>
      <c r="H56" t="s">
        <v>179</v>
      </c>
      <c r="I56" t="s">
        <v>181</v>
      </c>
    </row>
    <row r="57" spans="1:9" x14ac:dyDescent="0.25">
      <c r="A57" t="s">
        <v>5</v>
      </c>
      <c r="F57" s="7">
        <v>0.7</v>
      </c>
      <c r="G57">
        <v>26.7</v>
      </c>
      <c r="H57" t="s">
        <v>179</v>
      </c>
      <c r="I57" t="s">
        <v>181</v>
      </c>
    </row>
    <row r="58" spans="1:9" x14ac:dyDescent="0.25">
      <c r="A58" t="s">
        <v>5</v>
      </c>
      <c r="F58" s="7">
        <v>0.64</v>
      </c>
      <c r="G58">
        <v>-4.9400000000000004</v>
      </c>
      <c r="H58" t="s">
        <v>179</v>
      </c>
      <c r="I58" t="s">
        <v>182</v>
      </c>
    </row>
    <row r="59" spans="1:9" x14ac:dyDescent="0.25">
      <c r="A59" t="s">
        <v>5</v>
      </c>
      <c r="F59" s="7">
        <v>0.7</v>
      </c>
      <c r="G59">
        <v>-0.19</v>
      </c>
      <c r="H59" t="s">
        <v>179</v>
      </c>
      <c r="I59" t="s">
        <v>182</v>
      </c>
    </row>
    <row r="60" spans="1:9" x14ac:dyDescent="0.25">
      <c r="A60" t="s">
        <v>5</v>
      </c>
      <c r="F60" s="7">
        <v>0.93</v>
      </c>
      <c r="G60">
        <v>0.79</v>
      </c>
      <c r="H60" t="s">
        <v>179</v>
      </c>
      <c r="I60" t="s">
        <v>182</v>
      </c>
    </row>
    <row r="61" spans="1:9" x14ac:dyDescent="0.25">
      <c r="A61" t="s">
        <v>5</v>
      </c>
      <c r="F61" s="7">
        <v>0.73</v>
      </c>
      <c r="G61">
        <v>0.79</v>
      </c>
      <c r="H61" t="s">
        <v>179</v>
      </c>
      <c r="I61" t="s">
        <v>182</v>
      </c>
    </row>
    <row r="62" spans="1:9" x14ac:dyDescent="0.25">
      <c r="A62" t="s">
        <v>5</v>
      </c>
      <c r="F62" s="7">
        <v>0.72</v>
      </c>
      <c r="G62">
        <v>0.79</v>
      </c>
      <c r="H62" t="s">
        <v>179</v>
      </c>
      <c r="I62" t="s">
        <v>182</v>
      </c>
    </row>
    <row r="63" spans="1:9" x14ac:dyDescent="0.25">
      <c r="A63" t="s">
        <v>5</v>
      </c>
      <c r="F63" s="7">
        <v>0.69</v>
      </c>
      <c r="G63">
        <v>1.04</v>
      </c>
      <c r="H63" t="s">
        <v>179</v>
      </c>
      <c r="I63" t="s">
        <v>182</v>
      </c>
    </row>
    <row r="64" spans="1:9" x14ac:dyDescent="0.25">
      <c r="A64" t="s">
        <v>5</v>
      </c>
      <c r="F64" s="7">
        <v>0.66</v>
      </c>
      <c r="G64">
        <v>1.01</v>
      </c>
      <c r="H64" t="s">
        <v>179</v>
      </c>
      <c r="I64" t="s">
        <v>182</v>
      </c>
    </row>
    <row r="65" spans="1:9" x14ac:dyDescent="0.25">
      <c r="A65" t="s">
        <v>5</v>
      </c>
      <c r="F65" s="7">
        <v>0.66</v>
      </c>
      <c r="G65">
        <v>0.72</v>
      </c>
      <c r="H65" t="s">
        <v>179</v>
      </c>
      <c r="I65" t="s">
        <v>182</v>
      </c>
    </row>
    <row r="66" spans="1:9" x14ac:dyDescent="0.25">
      <c r="A66" t="s">
        <v>5</v>
      </c>
      <c r="F66" s="7">
        <v>0.65</v>
      </c>
      <c r="G66">
        <v>0.8</v>
      </c>
      <c r="H66" t="s">
        <v>179</v>
      </c>
      <c r="I66" t="s">
        <v>182</v>
      </c>
    </row>
    <row r="67" spans="1:9" x14ac:dyDescent="0.25">
      <c r="A67" t="s">
        <v>5</v>
      </c>
      <c r="F67" s="7">
        <v>0.53</v>
      </c>
      <c r="G67">
        <v>0.8</v>
      </c>
      <c r="H67" t="s">
        <v>179</v>
      </c>
      <c r="I67" t="s">
        <v>182</v>
      </c>
    </row>
    <row r="68" spans="1:9" x14ac:dyDescent="0.25">
      <c r="A68" t="s">
        <v>5</v>
      </c>
      <c r="F68" s="7">
        <v>0.6</v>
      </c>
      <c r="G68">
        <v>2.94</v>
      </c>
      <c r="H68" t="s">
        <v>179</v>
      </c>
      <c r="I68" t="s">
        <v>182</v>
      </c>
    </row>
    <row r="69" spans="1:9" x14ac:dyDescent="0.25">
      <c r="A69" t="s">
        <v>5</v>
      </c>
      <c r="F69" s="7">
        <v>0.56000000000000005</v>
      </c>
      <c r="G69">
        <v>4.7699999999999996</v>
      </c>
      <c r="H69" t="s">
        <v>179</v>
      </c>
      <c r="I69" t="s">
        <v>182</v>
      </c>
    </row>
    <row r="70" spans="1:9" x14ac:dyDescent="0.25">
      <c r="A70" t="s">
        <v>5</v>
      </c>
      <c r="F70" s="7">
        <v>0.57999999999999996</v>
      </c>
      <c r="G70">
        <v>6.81</v>
      </c>
      <c r="H70" t="s">
        <v>179</v>
      </c>
      <c r="I70" t="s">
        <v>182</v>
      </c>
    </row>
    <row r="71" spans="1:9" x14ac:dyDescent="0.25">
      <c r="A71" t="s">
        <v>5</v>
      </c>
      <c r="F71" s="7">
        <v>0.53</v>
      </c>
      <c r="G71">
        <v>6.78</v>
      </c>
      <c r="H71" t="s">
        <v>179</v>
      </c>
      <c r="I71" t="s">
        <v>182</v>
      </c>
    </row>
    <row r="72" spans="1:9" x14ac:dyDescent="0.25">
      <c r="A72" t="s">
        <v>5</v>
      </c>
      <c r="F72" s="7">
        <v>0.5</v>
      </c>
      <c r="G72">
        <v>6.32</v>
      </c>
      <c r="H72" t="s">
        <v>179</v>
      </c>
      <c r="I72" t="s">
        <v>182</v>
      </c>
    </row>
    <row r="73" spans="1:9" x14ac:dyDescent="0.25">
      <c r="A73" t="s">
        <v>5</v>
      </c>
      <c r="F73" s="7">
        <v>0.54</v>
      </c>
      <c r="G73">
        <v>7.45</v>
      </c>
      <c r="H73" t="s">
        <v>179</v>
      </c>
      <c r="I73" t="s">
        <v>182</v>
      </c>
    </row>
    <row r="74" spans="1:9" x14ac:dyDescent="0.25">
      <c r="A74" t="s">
        <v>5</v>
      </c>
      <c r="F74" s="7">
        <v>0.56000000000000005</v>
      </c>
      <c r="G74">
        <v>8.4</v>
      </c>
      <c r="H74" t="s">
        <v>179</v>
      </c>
      <c r="I74" t="s">
        <v>182</v>
      </c>
    </row>
    <row r="75" spans="1:9" x14ac:dyDescent="0.25">
      <c r="A75" t="s">
        <v>5</v>
      </c>
      <c r="F75" s="7">
        <v>0.57999999999999996</v>
      </c>
      <c r="G75">
        <v>8.4700000000000006</v>
      </c>
      <c r="H75" t="s">
        <v>179</v>
      </c>
      <c r="I75" t="s">
        <v>182</v>
      </c>
    </row>
    <row r="76" spans="1:9" x14ac:dyDescent="0.25">
      <c r="A76" t="s">
        <v>5</v>
      </c>
      <c r="F76" s="7">
        <v>0.63</v>
      </c>
      <c r="G76">
        <v>8.0500000000000007</v>
      </c>
      <c r="H76" t="s">
        <v>179</v>
      </c>
      <c r="I76" t="s">
        <v>182</v>
      </c>
    </row>
    <row r="77" spans="1:9" x14ac:dyDescent="0.25">
      <c r="A77" t="s">
        <v>5</v>
      </c>
      <c r="F77" s="7">
        <v>0.65</v>
      </c>
      <c r="G77">
        <v>8.1199999999999992</v>
      </c>
      <c r="H77" t="s">
        <v>179</v>
      </c>
      <c r="I77" t="s">
        <v>182</v>
      </c>
    </row>
    <row r="78" spans="1:9" x14ac:dyDescent="0.25">
      <c r="A78" t="s">
        <v>5</v>
      </c>
      <c r="F78" s="7">
        <v>0.68</v>
      </c>
      <c r="G78">
        <v>8.2200000000000006</v>
      </c>
      <c r="H78" t="s">
        <v>179</v>
      </c>
      <c r="I78" t="s">
        <v>182</v>
      </c>
    </row>
    <row r="79" spans="1:9" x14ac:dyDescent="0.25">
      <c r="A79" t="s">
        <v>5</v>
      </c>
      <c r="F79" s="7">
        <v>0.73</v>
      </c>
      <c r="G79">
        <v>10.01</v>
      </c>
      <c r="H79" t="s">
        <v>179</v>
      </c>
      <c r="I79" t="s">
        <v>182</v>
      </c>
    </row>
    <row r="80" spans="1:9" x14ac:dyDescent="0.25">
      <c r="A80" t="s">
        <v>5</v>
      </c>
      <c r="F80" s="7">
        <v>0.6</v>
      </c>
      <c r="G80">
        <v>12.58</v>
      </c>
      <c r="H80" t="s">
        <v>179</v>
      </c>
      <c r="I80" t="s">
        <v>182</v>
      </c>
    </row>
    <row r="81" spans="1:9" x14ac:dyDescent="0.25">
      <c r="A81" t="s">
        <v>5</v>
      </c>
      <c r="F81" s="7">
        <v>0.6</v>
      </c>
      <c r="G81">
        <v>14.24</v>
      </c>
      <c r="H81" t="s">
        <v>179</v>
      </c>
      <c r="I81" t="s">
        <v>182</v>
      </c>
    </row>
    <row r="82" spans="1:9" x14ac:dyDescent="0.25">
      <c r="A82" t="s">
        <v>5</v>
      </c>
      <c r="F82" s="7">
        <v>0.43</v>
      </c>
      <c r="G82">
        <v>7.49</v>
      </c>
      <c r="H82" t="s">
        <v>179</v>
      </c>
      <c r="I82" t="s">
        <v>182</v>
      </c>
    </row>
    <row r="83" spans="1:9" x14ac:dyDescent="0.25">
      <c r="A83" t="s">
        <v>5</v>
      </c>
      <c r="F83" s="7">
        <v>0.45</v>
      </c>
      <c r="G83">
        <v>8.3000000000000007</v>
      </c>
      <c r="H83" t="s">
        <v>179</v>
      </c>
      <c r="I83" t="s">
        <v>182</v>
      </c>
    </row>
    <row r="84" spans="1:9" x14ac:dyDescent="0.25">
      <c r="A84" t="s">
        <v>5</v>
      </c>
      <c r="F84" s="7">
        <v>0.25</v>
      </c>
      <c r="G84">
        <v>6.47</v>
      </c>
      <c r="H84" t="s">
        <v>179</v>
      </c>
      <c r="I84" t="s">
        <v>182</v>
      </c>
    </row>
    <row r="85" spans="1:9" x14ac:dyDescent="0.25">
      <c r="A85" t="s">
        <v>5</v>
      </c>
      <c r="F85" s="7">
        <v>0.3</v>
      </c>
      <c r="G85">
        <v>8.23</v>
      </c>
      <c r="H85" t="s">
        <v>179</v>
      </c>
      <c r="I85" t="s">
        <v>182</v>
      </c>
    </row>
    <row r="86" spans="1:9" x14ac:dyDescent="0.25">
      <c r="A86" t="s">
        <v>5</v>
      </c>
      <c r="F86" s="7">
        <v>0.38</v>
      </c>
      <c r="G86">
        <v>9.32</v>
      </c>
      <c r="H86" t="s">
        <v>179</v>
      </c>
      <c r="I86" t="s">
        <v>182</v>
      </c>
    </row>
    <row r="87" spans="1:9" x14ac:dyDescent="0.25">
      <c r="A87" t="s">
        <v>5</v>
      </c>
      <c r="F87" s="7">
        <v>0.35</v>
      </c>
      <c r="G87">
        <v>9.8800000000000008</v>
      </c>
      <c r="H87" t="s">
        <v>179</v>
      </c>
      <c r="I87" t="s">
        <v>182</v>
      </c>
    </row>
    <row r="88" spans="1:9" x14ac:dyDescent="0.25">
      <c r="A88" t="s">
        <v>5</v>
      </c>
      <c r="F88" s="7">
        <v>0.33</v>
      </c>
      <c r="G88">
        <v>11.96</v>
      </c>
      <c r="H88" t="s">
        <v>179</v>
      </c>
      <c r="I88" t="s">
        <v>182</v>
      </c>
    </row>
    <row r="89" spans="1:9" x14ac:dyDescent="0.25">
      <c r="A89" t="s">
        <v>5</v>
      </c>
      <c r="F89" s="7">
        <v>0.85</v>
      </c>
      <c r="G89">
        <v>25.08</v>
      </c>
      <c r="H89" t="s">
        <v>179</v>
      </c>
      <c r="I89" t="s">
        <v>182</v>
      </c>
    </row>
    <row r="90" spans="1:9" x14ac:dyDescent="0.25">
      <c r="A90" t="s">
        <v>5</v>
      </c>
      <c r="F90" s="7">
        <v>0.62</v>
      </c>
      <c r="G90">
        <v>0.62</v>
      </c>
      <c r="H90" t="s">
        <v>179</v>
      </c>
      <c r="I90" t="s">
        <v>183</v>
      </c>
    </row>
    <row r="91" spans="1:9" x14ac:dyDescent="0.25">
      <c r="A91" t="s">
        <v>5</v>
      </c>
      <c r="F91" s="7">
        <v>0.63</v>
      </c>
      <c r="G91">
        <v>1.01</v>
      </c>
      <c r="H91" t="s">
        <v>179</v>
      </c>
      <c r="I91" t="s">
        <v>183</v>
      </c>
    </row>
    <row r="92" spans="1:9" x14ac:dyDescent="0.25">
      <c r="A92" t="s">
        <v>5</v>
      </c>
      <c r="F92" s="7">
        <v>0.63</v>
      </c>
      <c r="G92">
        <v>2.98</v>
      </c>
      <c r="H92" t="s">
        <v>179</v>
      </c>
      <c r="I92" t="s">
        <v>183</v>
      </c>
    </row>
    <row r="93" spans="1:9" x14ac:dyDescent="0.25">
      <c r="A93" t="s">
        <v>5</v>
      </c>
      <c r="F93" s="7">
        <v>0.38</v>
      </c>
      <c r="G93">
        <v>4.78</v>
      </c>
      <c r="H93" t="s">
        <v>179</v>
      </c>
      <c r="I93" t="s">
        <v>183</v>
      </c>
    </row>
    <row r="94" spans="1:9" x14ac:dyDescent="0.25">
      <c r="A94" t="s">
        <v>5</v>
      </c>
      <c r="F94" s="7">
        <v>0.34</v>
      </c>
      <c r="G94">
        <v>7.42</v>
      </c>
      <c r="H94" t="s">
        <v>179</v>
      </c>
      <c r="I94" t="s">
        <v>183</v>
      </c>
    </row>
    <row r="95" spans="1:9" x14ac:dyDescent="0.25">
      <c r="A95" t="s">
        <v>5</v>
      </c>
      <c r="F95" s="7">
        <v>0.4</v>
      </c>
      <c r="G95">
        <v>9.25</v>
      </c>
      <c r="H95" t="s">
        <v>179</v>
      </c>
      <c r="I95" t="s">
        <v>183</v>
      </c>
    </row>
    <row r="96" spans="1:9" x14ac:dyDescent="0.25">
      <c r="A96" t="s">
        <v>5</v>
      </c>
      <c r="F96" s="7">
        <v>0.44</v>
      </c>
      <c r="G96">
        <v>9.99</v>
      </c>
      <c r="H96" t="s">
        <v>179</v>
      </c>
      <c r="I96" t="s">
        <v>183</v>
      </c>
    </row>
    <row r="97" spans="1:9" x14ac:dyDescent="0.25">
      <c r="A97" t="s">
        <v>5</v>
      </c>
      <c r="F97" s="7">
        <v>0.35</v>
      </c>
      <c r="G97">
        <v>11.99</v>
      </c>
      <c r="H97" t="s">
        <v>179</v>
      </c>
      <c r="I97" t="s">
        <v>183</v>
      </c>
    </row>
    <row r="98" spans="1:9" x14ac:dyDescent="0.25">
      <c r="A98" t="s">
        <v>5</v>
      </c>
      <c r="F98" s="7">
        <v>0.48</v>
      </c>
      <c r="G98">
        <v>8.23</v>
      </c>
      <c r="H98" t="s">
        <v>179</v>
      </c>
      <c r="I98" t="s">
        <v>183</v>
      </c>
    </row>
    <row r="99" spans="1:9" x14ac:dyDescent="0.25">
      <c r="A99" t="s">
        <v>5</v>
      </c>
      <c r="F99" s="7">
        <v>0.5</v>
      </c>
      <c r="G99">
        <v>7.45</v>
      </c>
      <c r="H99" t="s">
        <v>179</v>
      </c>
      <c r="I99" t="s">
        <v>183</v>
      </c>
    </row>
    <row r="100" spans="1:9" x14ac:dyDescent="0.25">
      <c r="A100" t="s">
        <v>5</v>
      </c>
      <c r="F100" s="7">
        <v>0.51</v>
      </c>
      <c r="G100">
        <v>6.78</v>
      </c>
      <c r="H100" t="s">
        <v>179</v>
      </c>
      <c r="I100" t="s">
        <v>183</v>
      </c>
    </row>
    <row r="101" spans="1:9" x14ac:dyDescent="0.25">
      <c r="A101" t="s">
        <v>5</v>
      </c>
      <c r="F101" s="7">
        <v>0.57999999999999996</v>
      </c>
      <c r="G101">
        <v>12.76</v>
      </c>
      <c r="H101" t="s">
        <v>179</v>
      </c>
      <c r="I101" t="s">
        <v>183</v>
      </c>
    </row>
    <row r="102" spans="1:9" x14ac:dyDescent="0.25">
      <c r="A102" t="s">
        <v>5</v>
      </c>
      <c r="F102" s="7">
        <v>0.57999999999999996</v>
      </c>
      <c r="G102">
        <v>8.1199999999999992</v>
      </c>
      <c r="H102" t="s">
        <v>179</v>
      </c>
      <c r="I102" t="s">
        <v>183</v>
      </c>
    </row>
    <row r="103" spans="1:9" x14ac:dyDescent="0.25">
      <c r="A103" t="s">
        <v>5</v>
      </c>
      <c r="F103" s="7">
        <v>0.6</v>
      </c>
      <c r="G103">
        <v>8.0500000000000007</v>
      </c>
      <c r="H103" t="s">
        <v>179</v>
      </c>
      <c r="I103" t="s">
        <v>183</v>
      </c>
    </row>
    <row r="104" spans="1:9" x14ac:dyDescent="0.25">
      <c r="A104" t="s">
        <v>5</v>
      </c>
      <c r="F104" s="7">
        <v>0.67</v>
      </c>
      <c r="G104">
        <v>10.050000000000001</v>
      </c>
      <c r="H104" t="s">
        <v>179</v>
      </c>
      <c r="I104" t="s">
        <v>183</v>
      </c>
    </row>
    <row r="105" spans="1:9" x14ac:dyDescent="0.25">
      <c r="A105" t="s">
        <v>5</v>
      </c>
      <c r="F105" s="7">
        <v>0.68</v>
      </c>
      <c r="G105">
        <v>6.71</v>
      </c>
      <c r="H105" t="s">
        <v>179</v>
      </c>
      <c r="I105" t="s">
        <v>183</v>
      </c>
    </row>
    <row r="106" spans="1:9" x14ac:dyDescent="0.25">
      <c r="A106" t="s">
        <v>5</v>
      </c>
      <c r="F106" s="7">
        <v>0.75</v>
      </c>
      <c r="G106">
        <v>24.9</v>
      </c>
      <c r="H106" t="s">
        <v>179</v>
      </c>
      <c r="I106" t="s">
        <v>183</v>
      </c>
    </row>
    <row r="107" spans="1:9" x14ac:dyDescent="0.25">
      <c r="A107" t="s">
        <v>5</v>
      </c>
      <c r="F107" s="7">
        <v>0.78</v>
      </c>
      <c r="G107">
        <v>25.04</v>
      </c>
      <c r="H107" t="s">
        <v>179</v>
      </c>
      <c r="I107" t="s">
        <v>183</v>
      </c>
    </row>
    <row r="108" spans="1:9" x14ac:dyDescent="0.25">
      <c r="A108" t="s">
        <v>5</v>
      </c>
      <c r="D108">
        <v>117</v>
      </c>
      <c r="E108">
        <v>498</v>
      </c>
      <c r="F108" s="7">
        <f>D108/E108</f>
        <v>0.23493975903614459</v>
      </c>
      <c r="H108" t="s">
        <v>185</v>
      </c>
    </row>
    <row r="109" spans="1:9" x14ac:dyDescent="0.25">
      <c r="A109" t="s">
        <v>5</v>
      </c>
      <c r="D109">
        <v>306</v>
      </c>
      <c r="E109">
        <v>715</v>
      </c>
      <c r="F109" s="7">
        <f t="shared" ref="F109:F114" si="0">D109/E109</f>
        <v>0.42797202797202799</v>
      </c>
      <c r="H109" t="s">
        <v>185</v>
      </c>
    </row>
    <row r="110" spans="1:9" x14ac:dyDescent="0.25">
      <c r="A110" t="s">
        <v>5</v>
      </c>
      <c r="D110">
        <v>253</v>
      </c>
      <c r="E110">
        <v>638</v>
      </c>
      <c r="F110" s="7">
        <f t="shared" si="0"/>
        <v>0.39655172413793105</v>
      </c>
      <c r="H110" t="s">
        <v>185</v>
      </c>
    </row>
    <row r="111" spans="1:9" x14ac:dyDescent="0.25">
      <c r="A111" t="s">
        <v>5</v>
      </c>
      <c r="D111">
        <v>466</v>
      </c>
      <c r="E111">
        <v>878</v>
      </c>
      <c r="F111" s="7">
        <f t="shared" si="0"/>
        <v>0.53075170842824604</v>
      </c>
      <c r="H111" t="s">
        <v>185</v>
      </c>
    </row>
    <row r="112" spans="1:9" x14ac:dyDescent="0.25">
      <c r="A112" t="s">
        <v>5</v>
      </c>
      <c r="D112">
        <v>585</v>
      </c>
      <c r="E112">
        <v>833</v>
      </c>
      <c r="F112" s="7">
        <f t="shared" si="0"/>
        <v>0.70228091236494594</v>
      </c>
      <c r="H112" t="s">
        <v>185</v>
      </c>
    </row>
    <row r="113" spans="1:9" x14ac:dyDescent="0.25">
      <c r="A113" t="s">
        <v>5</v>
      </c>
      <c r="D113">
        <v>345</v>
      </c>
      <c r="E113">
        <v>712</v>
      </c>
      <c r="F113" s="7">
        <f t="shared" si="0"/>
        <v>0.4845505617977528</v>
      </c>
      <c r="H113" t="s">
        <v>185</v>
      </c>
    </row>
    <row r="114" spans="1:9" x14ac:dyDescent="0.25">
      <c r="A114" t="s">
        <v>5</v>
      </c>
      <c r="B114" t="s">
        <v>186</v>
      </c>
      <c r="D114">
        <v>2068</v>
      </c>
      <c r="E114">
        <v>4124</v>
      </c>
      <c r="F114" s="7">
        <f t="shared" si="0"/>
        <v>0.50145489815712896</v>
      </c>
      <c r="I114" t="s">
        <v>189</v>
      </c>
    </row>
    <row r="115" spans="1:9" x14ac:dyDescent="0.25">
      <c r="A115" t="s">
        <v>5</v>
      </c>
      <c r="B115" t="s">
        <v>187</v>
      </c>
      <c r="F115" s="7">
        <v>0.66</v>
      </c>
      <c r="I115" t="s">
        <v>189</v>
      </c>
    </row>
    <row r="116" spans="1:9" x14ac:dyDescent="0.25">
      <c r="A116" t="s">
        <v>5</v>
      </c>
      <c r="B116" t="s">
        <v>188</v>
      </c>
      <c r="F116" s="7">
        <v>0.53</v>
      </c>
      <c r="I116" t="s">
        <v>189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89"/>
  <sheetViews>
    <sheetView tabSelected="1" topLeftCell="R1" workbookViewId="0">
      <selection activeCell="AC14" sqref="AC14"/>
    </sheetView>
  </sheetViews>
  <sheetFormatPr defaultRowHeight="15.75" x14ac:dyDescent="0.25"/>
  <cols>
    <col min="2" max="2" width="11.125" customWidth="1"/>
    <col min="22" max="22" width="9" style="9"/>
    <col min="50" max="51" width="9" style="9"/>
    <col min="87" max="90" width="9" style="9"/>
  </cols>
  <sheetData>
    <row r="1" spans="1:109" x14ac:dyDescent="0.25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s="9" t="s">
        <v>2</v>
      </c>
      <c r="N1" s="9" t="s">
        <v>3</v>
      </c>
      <c r="O1" t="s">
        <v>204</v>
      </c>
      <c r="P1" t="s">
        <v>205</v>
      </c>
      <c r="Q1" t="s">
        <v>206</v>
      </c>
      <c r="R1" t="s">
        <v>207</v>
      </c>
      <c r="S1" t="s">
        <v>208</v>
      </c>
      <c r="T1" t="s">
        <v>209</v>
      </c>
      <c r="U1" t="s">
        <v>210</v>
      </c>
      <c r="V1" s="9" t="s">
        <v>211</v>
      </c>
      <c r="W1" t="s">
        <v>212</v>
      </c>
      <c r="X1" t="s">
        <v>213</v>
      </c>
      <c r="Y1" t="s">
        <v>214</v>
      </c>
      <c r="Z1" t="s">
        <v>215</v>
      </c>
      <c r="AA1" t="s">
        <v>216</v>
      </c>
      <c r="AB1" t="s">
        <v>217</v>
      </c>
      <c r="AC1" t="s">
        <v>218</v>
      </c>
      <c r="AD1" t="s">
        <v>219</v>
      </c>
      <c r="AE1" t="s">
        <v>220</v>
      </c>
      <c r="AF1" t="s">
        <v>221</v>
      </c>
      <c r="AG1" t="s">
        <v>178</v>
      </c>
      <c r="AH1" t="s">
        <v>222</v>
      </c>
      <c r="AI1" t="s">
        <v>223</v>
      </c>
      <c r="AJ1" t="s">
        <v>224</v>
      </c>
      <c r="AK1" t="s">
        <v>225</v>
      </c>
      <c r="AL1" t="s">
        <v>226</v>
      </c>
      <c r="AM1" t="s">
        <v>227</v>
      </c>
      <c r="AN1" t="s">
        <v>228</v>
      </c>
      <c r="AO1" t="s">
        <v>229</v>
      </c>
      <c r="AP1" t="s">
        <v>230</v>
      </c>
      <c r="AQ1" t="s">
        <v>231</v>
      </c>
      <c r="AR1" t="s">
        <v>232</v>
      </c>
      <c r="AS1" t="s">
        <v>233</v>
      </c>
      <c r="AT1" t="s">
        <v>234</v>
      </c>
      <c r="AU1" t="s">
        <v>235</v>
      </c>
      <c r="AV1" t="s">
        <v>236</v>
      </c>
      <c r="AW1" t="s">
        <v>237</v>
      </c>
      <c r="AX1" s="9" t="s">
        <v>238</v>
      </c>
      <c r="AY1" s="9" t="s">
        <v>239</v>
      </c>
      <c r="AZ1" t="s">
        <v>240</v>
      </c>
      <c r="BA1" t="s">
        <v>241</v>
      </c>
      <c r="BB1" t="s">
        <v>242</v>
      </c>
      <c r="BC1" t="s">
        <v>243</v>
      </c>
      <c r="BD1" t="s">
        <v>244</v>
      </c>
      <c r="BE1" t="s">
        <v>245</v>
      </c>
      <c r="BF1" t="s">
        <v>246</v>
      </c>
      <c r="BG1" t="s">
        <v>247</v>
      </c>
      <c r="BH1" t="s">
        <v>248</v>
      </c>
      <c r="BI1" t="s">
        <v>249</v>
      </c>
      <c r="BJ1" t="s">
        <v>250</v>
      </c>
      <c r="BK1" t="s">
        <v>251</v>
      </c>
      <c r="BL1" t="s">
        <v>252</v>
      </c>
      <c r="BM1" t="s">
        <v>253</v>
      </c>
      <c r="BN1" t="s">
        <v>254</v>
      </c>
      <c r="BO1" t="s">
        <v>255</v>
      </c>
      <c r="BP1" t="s">
        <v>256</v>
      </c>
      <c r="BQ1" t="s">
        <v>257</v>
      </c>
      <c r="BR1" t="s">
        <v>258</v>
      </c>
      <c r="BS1" t="s">
        <v>259</v>
      </c>
      <c r="BT1" t="s">
        <v>260</v>
      </c>
      <c r="BU1" t="s">
        <v>261</v>
      </c>
      <c r="BV1" t="s">
        <v>262</v>
      </c>
      <c r="BW1" t="s">
        <v>263</v>
      </c>
      <c r="BX1" t="s">
        <v>264</v>
      </c>
      <c r="BY1" t="s">
        <v>265</v>
      </c>
      <c r="BZ1" t="s">
        <v>266</v>
      </c>
      <c r="CA1" t="s">
        <v>267</v>
      </c>
      <c r="CB1" t="s">
        <v>268</v>
      </c>
      <c r="CC1" t="s">
        <v>269</v>
      </c>
      <c r="CD1" t="s">
        <v>270</v>
      </c>
      <c r="CE1" t="s">
        <v>271</v>
      </c>
      <c r="CF1" t="s">
        <v>272</v>
      </c>
      <c r="CG1" t="s">
        <v>273</v>
      </c>
      <c r="CH1" t="s">
        <v>274</v>
      </c>
      <c r="CI1" s="9" t="s">
        <v>184</v>
      </c>
      <c r="CJ1" s="9" t="s">
        <v>275</v>
      </c>
      <c r="CK1" s="9" t="s">
        <v>276</v>
      </c>
      <c r="CL1" s="9" t="s">
        <v>277</v>
      </c>
      <c r="CM1" t="s">
        <v>278</v>
      </c>
      <c r="CN1" t="s">
        <v>279</v>
      </c>
      <c r="CO1" t="s">
        <v>280</v>
      </c>
      <c r="CP1" t="s">
        <v>281</v>
      </c>
      <c r="CQ1" t="s">
        <v>282</v>
      </c>
      <c r="CR1" t="s">
        <v>283</v>
      </c>
      <c r="CS1" t="s">
        <v>284</v>
      </c>
      <c r="CT1" t="s">
        <v>285</v>
      </c>
      <c r="CU1" t="s">
        <v>286</v>
      </c>
      <c r="CV1" t="s">
        <v>287</v>
      </c>
      <c r="CW1" t="s">
        <v>288</v>
      </c>
      <c r="CX1" t="s">
        <v>289</v>
      </c>
      <c r="CY1" t="s">
        <v>290</v>
      </c>
      <c r="CZ1" t="s">
        <v>291</v>
      </c>
      <c r="DA1" t="s">
        <v>292</v>
      </c>
      <c r="DB1" t="s">
        <v>293</v>
      </c>
      <c r="DC1" t="s">
        <v>294</v>
      </c>
      <c r="DD1" t="s">
        <v>295</v>
      </c>
      <c r="DE1" t="s">
        <v>296</v>
      </c>
    </row>
    <row r="2" spans="1:109" x14ac:dyDescent="0.25">
      <c r="A2">
        <v>109</v>
      </c>
      <c r="B2" s="10">
        <v>39729</v>
      </c>
      <c r="C2">
        <v>779</v>
      </c>
      <c r="D2" t="s">
        <v>373</v>
      </c>
      <c r="G2" t="s">
        <v>298</v>
      </c>
      <c r="H2" t="s">
        <v>374</v>
      </c>
      <c r="J2" t="s">
        <v>375</v>
      </c>
      <c r="K2">
        <v>1987</v>
      </c>
      <c r="L2">
        <v>3</v>
      </c>
      <c r="M2">
        <v>36.130000000000003</v>
      </c>
      <c r="N2">
        <v>140.16999999999999</v>
      </c>
      <c r="O2">
        <v>28</v>
      </c>
      <c r="P2" t="s">
        <v>302</v>
      </c>
      <c r="S2">
        <v>1</v>
      </c>
      <c r="T2" t="s">
        <v>376</v>
      </c>
      <c r="U2" t="s">
        <v>139</v>
      </c>
      <c r="V2" s="9" t="s">
        <v>377</v>
      </c>
      <c r="W2" t="s">
        <v>378</v>
      </c>
      <c r="X2" t="s">
        <v>306</v>
      </c>
      <c r="Y2" t="s">
        <v>318</v>
      </c>
      <c r="AA2" t="s">
        <v>309</v>
      </c>
      <c r="AG2">
        <v>13.1</v>
      </c>
      <c r="AH2">
        <v>1202</v>
      </c>
      <c r="AL2" t="s">
        <v>379</v>
      </c>
      <c r="AM2">
        <v>21</v>
      </c>
      <c r="AN2">
        <v>0.5</v>
      </c>
      <c r="AO2" t="s">
        <v>380</v>
      </c>
      <c r="AY2" s="9">
        <v>716</v>
      </c>
      <c r="BJ2" t="s">
        <v>381</v>
      </c>
      <c r="BK2" t="s">
        <v>372</v>
      </c>
      <c r="BL2" t="s">
        <v>382</v>
      </c>
      <c r="BM2">
        <v>0</v>
      </c>
      <c r="BN2">
        <v>32</v>
      </c>
      <c r="BO2">
        <v>40</v>
      </c>
      <c r="BP2">
        <v>0.9</v>
      </c>
      <c r="BQ2">
        <v>0</v>
      </c>
      <c r="BR2">
        <v>139.30000000000001</v>
      </c>
      <c r="BS2">
        <v>6.5000000000000002E-2</v>
      </c>
      <c r="BT2">
        <v>0</v>
      </c>
      <c r="BX2">
        <v>6.17</v>
      </c>
      <c r="BY2">
        <v>1.9</v>
      </c>
      <c r="BZ2">
        <v>1.9</v>
      </c>
      <c r="CA2">
        <v>1.9</v>
      </c>
      <c r="CB2">
        <v>1.9</v>
      </c>
      <c r="CI2" s="9">
        <v>1070.0999999999999</v>
      </c>
      <c r="CK2" s="9">
        <v>-378.2</v>
      </c>
      <c r="CL2" s="9">
        <v>617</v>
      </c>
    </row>
    <row r="3" spans="1:109" x14ac:dyDescent="0.25">
      <c r="A3">
        <v>110</v>
      </c>
      <c r="B3" s="10">
        <v>39729</v>
      </c>
      <c r="C3">
        <v>779</v>
      </c>
      <c r="D3" t="s">
        <v>373</v>
      </c>
      <c r="G3" t="s">
        <v>298</v>
      </c>
      <c r="H3" t="s">
        <v>374</v>
      </c>
      <c r="J3" t="s">
        <v>375</v>
      </c>
      <c r="K3">
        <v>1987</v>
      </c>
      <c r="L3">
        <v>3</v>
      </c>
      <c r="M3">
        <v>36.130000000000003</v>
      </c>
      <c r="N3">
        <v>140.16999999999999</v>
      </c>
      <c r="O3">
        <v>28</v>
      </c>
      <c r="P3" t="s">
        <v>302</v>
      </c>
      <c r="S3">
        <v>1</v>
      </c>
      <c r="T3" t="s">
        <v>383</v>
      </c>
      <c r="U3" t="s">
        <v>139</v>
      </c>
      <c r="V3" s="9" t="s">
        <v>377</v>
      </c>
      <c r="W3" t="s">
        <v>378</v>
      </c>
      <c r="X3" t="s">
        <v>306</v>
      </c>
      <c r="Y3" t="s">
        <v>318</v>
      </c>
      <c r="AA3" t="s">
        <v>309</v>
      </c>
      <c r="AG3">
        <v>13.1</v>
      </c>
      <c r="AH3">
        <v>1202</v>
      </c>
      <c r="AL3" t="s">
        <v>379</v>
      </c>
      <c r="AM3">
        <v>21</v>
      </c>
      <c r="AN3">
        <v>0.5</v>
      </c>
      <c r="AO3" t="s">
        <v>380</v>
      </c>
      <c r="AY3" s="9">
        <v>798</v>
      </c>
      <c r="BJ3" t="s">
        <v>381</v>
      </c>
      <c r="BK3" t="s">
        <v>372</v>
      </c>
      <c r="BL3" t="s">
        <v>382</v>
      </c>
      <c r="BM3">
        <v>0</v>
      </c>
      <c r="BN3">
        <v>32</v>
      </c>
      <c r="BO3">
        <v>40</v>
      </c>
      <c r="BP3">
        <v>0.83</v>
      </c>
      <c r="BQ3">
        <v>0</v>
      </c>
      <c r="BR3">
        <v>131.69999999999999</v>
      </c>
      <c r="BS3">
        <v>6.3E-2</v>
      </c>
      <c r="BT3">
        <v>0</v>
      </c>
      <c r="BX3">
        <v>5.75</v>
      </c>
      <c r="BY3">
        <v>1.9</v>
      </c>
      <c r="BZ3">
        <v>1.9</v>
      </c>
      <c r="CA3">
        <v>1.9</v>
      </c>
      <c r="CB3">
        <v>1.9</v>
      </c>
      <c r="CI3" s="9">
        <v>1315.5</v>
      </c>
      <c r="CK3" s="9">
        <v>-415.5</v>
      </c>
      <c r="CL3" s="9">
        <v>627</v>
      </c>
    </row>
    <row r="4" spans="1:109" x14ac:dyDescent="0.25">
      <c r="A4">
        <v>111</v>
      </c>
      <c r="B4" s="10">
        <v>39729</v>
      </c>
      <c r="C4">
        <v>779</v>
      </c>
      <c r="D4" t="s">
        <v>373</v>
      </c>
      <c r="G4" t="s">
        <v>298</v>
      </c>
      <c r="H4" t="s">
        <v>374</v>
      </c>
      <c r="J4" t="s">
        <v>375</v>
      </c>
      <c r="K4">
        <v>1987</v>
      </c>
      <c r="L4">
        <v>3</v>
      </c>
      <c r="M4">
        <v>36.130000000000003</v>
      </c>
      <c r="N4">
        <v>140.16999999999999</v>
      </c>
      <c r="O4">
        <v>28</v>
      </c>
      <c r="P4" t="s">
        <v>384</v>
      </c>
      <c r="S4">
        <v>1</v>
      </c>
      <c r="T4" t="s">
        <v>385</v>
      </c>
      <c r="U4" t="s">
        <v>139</v>
      </c>
      <c r="V4" s="9" t="s">
        <v>377</v>
      </c>
      <c r="W4" t="s">
        <v>378</v>
      </c>
      <c r="X4" t="s">
        <v>306</v>
      </c>
      <c r="Y4" t="s">
        <v>318</v>
      </c>
      <c r="AA4" t="s">
        <v>309</v>
      </c>
      <c r="AG4">
        <v>13.1</v>
      </c>
      <c r="AH4">
        <v>1202</v>
      </c>
      <c r="AL4" t="s">
        <v>379</v>
      </c>
      <c r="AM4">
        <v>21</v>
      </c>
      <c r="AN4">
        <v>0.5</v>
      </c>
      <c r="AO4" t="s">
        <v>380</v>
      </c>
      <c r="AY4" s="9">
        <v>1050</v>
      </c>
      <c r="BJ4" t="s">
        <v>381</v>
      </c>
      <c r="BK4" t="s">
        <v>372</v>
      </c>
      <c r="BL4" t="s">
        <v>382</v>
      </c>
      <c r="BM4">
        <v>0</v>
      </c>
      <c r="BN4">
        <v>32</v>
      </c>
      <c r="BO4">
        <v>40</v>
      </c>
      <c r="BP4">
        <v>0.92</v>
      </c>
      <c r="BQ4">
        <v>0</v>
      </c>
      <c r="BR4">
        <v>139</v>
      </c>
      <c r="BS4">
        <v>7.6999999999999999E-2</v>
      </c>
      <c r="BT4">
        <v>0</v>
      </c>
      <c r="BX4">
        <v>6.95</v>
      </c>
      <c r="BY4">
        <v>2.2000000000000002</v>
      </c>
      <c r="BZ4">
        <v>2.2000000000000002</v>
      </c>
      <c r="CA4">
        <v>2.2000000000000002</v>
      </c>
      <c r="CB4">
        <v>2.2000000000000002</v>
      </c>
      <c r="CI4" s="9">
        <v>2910.2</v>
      </c>
      <c r="CK4" s="9">
        <v>-630.20000000000005</v>
      </c>
      <c r="CL4" s="9">
        <v>1358</v>
      </c>
    </row>
    <row r="5" spans="1:109" x14ac:dyDescent="0.25">
      <c r="A5">
        <v>805</v>
      </c>
      <c r="B5" s="10">
        <v>39849</v>
      </c>
      <c r="C5">
        <v>145</v>
      </c>
      <c r="D5" t="s">
        <v>386</v>
      </c>
      <c r="G5" t="s">
        <v>298</v>
      </c>
      <c r="H5" t="s">
        <v>299</v>
      </c>
      <c r="I5" t="s">
        <v>387</v>
      </c>
      <c r="J5" t="s">
        <v>388</v>
      </c>
      <c r="K5">
        <v>1971</v>
      </c>
      <c r="L5">
        <v>2</v>
      </c>
      <c r="M5">
        <v>41.87</v>
      </c>
      <c r="N5">
        <v>-113.08</v>
      </c>
      <c r="O5">
        <v>1350</v>
      </c>
      <c r="P5" t="s">
        <v>302</v>
      </c>
      <c r="T5" t="s">
        <v>389</v>
      </c>
      <c r="U5" t="s">
        <v>139</v>
      </c>
      <c r="V5" s="9" t="s">
        <v>390</v>
      </c>
      <c r="W5" t="s">
        <v>305</v>
      </c>
      <c r="X5" t="s">
        <v>306</v>
      </c>
      <c r="Y5" t="s">
        <v>307</v>
      </c>
      <c r="Z5" t="s">
        <v>391</v>
      </c>
      <c r="AA5" t="s">
        <v>309</v>
      </c>
      <c r="AG5">
        <v>7.1</v>
      </c>
      <c r="AH5">
        <v>244</v>
      </c>
      <c r="AK5">
        <v>266</v>
      </c>
      <c r="AL5" t="s">
        <v>392</v>
      </c>
      <c r="AN5">
        <v>1</v>
      </c>
      <c r="AP5">
        <v>187</v>
      </c>
      <c r="CI5" s="9">
        <v>240</v>
      </c>
      <c r="CX5">
        <v>202</v>
      </c>
      <c r="CZ5">
        <v>690</v>
      </c>
    </row>
    <row r="6" spans="1:109" x14ac:dyDescent="0.25">
      <c r="A6">
        <v>806</v>
      </c>
      <c r="B6" s="10">
        <v>39849</v>
      </c>
      <c r="C6">
        <v>145</v>
      </c>
      <c r="D6" t="s">
        <v>386</v>
      </c>
      <c r="G6" t="s">
        <v>298</v>
      </c>
      <c r="H6" t="s">
        <v>299</v>
      </c>
      <c r="I6" t="s">
        <v>387</v>
      </c>
      <c r="J6" t="s">
        <v>388</v>
      </c>
      <c r="K6">
        <v>1971</v>
      </c>
      <c r="L6">
        <v>2</v>
      </c>
      <c r="M6">
        <v>41.87</v>
      </c>
      <c r="N6">
        <v>-113.08</v>
      </c>
      <c r="O6">
        <v>1350</v>
      </c>
      <c r="P6" t="s">
        <v>302</v>
      </c>
      <c r="T6" t="s">
        <v>393</v>
      </c>
      <c r="U6" t="s">
        <v>139</v>
      </c>
      <c r="V6" s="9" t="s">
        <v>390</v>
      </c>
      <c r="W6" t="s">
        <v>305</v>
      </c>
      <c r="X6" t="s">
        <v>306</v>
      </c>
      <c r="Y6" t="s">
        <v>307</v>
      </c>
      <c r="Z6" t="s">
        <v>391</v>
      </c>
      <c r="AA6" t="s">
        <v>309</v>
      </c>
      <c r="AG6">
        <v>7.1</v>
      </c>
      <c r="AH6">
        <v>244</v>
      </c>
      <c r="AK6">
        <v>266</v>
      </c>
      <c r="AL6" t="s">
        <v>392</v>
      </c>
      <c r="AN6">
        <v>1</v>
      </c>
      <c r="AP6">
        <v>184</v>
      </c>
      <c r="CI6" s="9">
        <v>223</v>
      </c>
      <c r="CX6">
        <v>133</v>
      </c>
      <c r="CZ6">
        <v>821</v>
      </c>
    </row>
    <row r="7" spans="1:109" x14ac:dyDescent="0.25">
      <c r="A7">
        <v>1024</v>
      </c>
      <c r="B7" s="10">
        <v>39859</v>
      </c>
      <c r="C7">
        <v>3961</v>
      </c>
      <c r="D7" t="s">
        <v>297</v>
      </c>
      <c r="G7" t="s">
        <v>298</v>
      </c>
      <c r="H7" t="s">
        <v>299</v>
      </c>
      <c r="I7" t="s">
        <v>300</v>
      </c>
      <c r="J7" t="s">
        <v>301</v>
      </c>
      <c r="K7">
        <v>2003.5</v>
      </c>
      <c r="L7">
        <v>6</v>
      </c>
      <c r="M7">
        <v>38.43</v>
      </c>
      <c r="N7">
        <v>-120.96</v>
      </c>
      <c r="O7">
        <v>177</v>
      </c>
      <c r="P7" t="s">
        <v>302</v>
      </c>
      <c r="T7" t="s">
        <v>303</v>
      </c>
      <c r="U7" t="s">
        <v>304</v>
      </c>
      <c r="V7" s="9" t="s">
        <v>126</v>
      </c>
      <c r="W7" t="s">
        <v>305</v>
      </c>
      <c r="X7" t="s">
        <v>306</v>
      </c>
      <c r="Y7" t="s">
        <v>307</v>
      </c>
      <c r="Z7" t="s">
        <v>308</v>
      </c>
      <c r="AA7" t="s">
        <v>309</v>
      </c>
      <c r="AG7">
        <v>16.5</v>
      </c>
      <c r="AH7">
        <v>562</v>
      </c>
      <c r="AL7" t="s">
        <v>310</v>
      </c>
      <c r="AO7" t="s">
        <v>311</v>
      </c>
      <c r="AY7" s="9">
        <v>124</v>
      </c>
      <c r="CI7" s="9">
        <v>1070</v>
      </c>
      <c r="CJ7" s="9">
        <v>972</v>
      </c>
      <c r="CK7" s="9">
        <v>98</v>
      </c>
      <c r="CV7">
        <v>10.7</v>
      </c>
    </row>
    <row r="8" spans="1:109" x14ac:dyDescent="0.25">
      <c r="A8">
        <v>1025</v>
      </c>
      <c r="B8" s="10">
        <v>39859</v>
      </c>
      <c r="C8">
        <v>3961</v>
      </c>
      <c r="D8" t="s">
        <v>297</v>
      </c>
      <c r="G8" t="s">
        <v>298</v>
      </c>
      <c r="H8" t="s">
        <v>299</v>
      </c>
      <c r="I8" t="s">
        <v>300</v>
      </c>
      <c r="J8" t="s">
        <v>312</v>
      </c>
      <c r="K8">
        <v>2003.5</v>
      </c>
      <c r="L8">
        <v>6</v>
      </c>
      <c r="M8">
        <v>38.409999999999997</v>
      </c>
      <c r="N8">
        <v>-120.95</v>
      </c>
      <c r="O8">
        <v>129</v>
      </c>
      <c r="P8" t="s">
        <v>302</v>
      </c>
      <c r="T8" t="s">
        <v>303</v>
      </c>
      <c r="U8" t="s">
        <v>304</v>
      </c>
      <c r="V8" s="9" t="s">
        <v>126</v>
      </c>
      <c r="W8" t="s">
        <v>305</v>
      </c>
      <c r="X8" t="s">
        <v>306</v>
      </c>
      <c r="Y8" t="s">
        <v>307</v>
      </c>
      <c r="Z8" t="s">
        <v>308</v>
      </c>
      <c r="AA8" t="s">
        <v>309</v>
      </c>
      <c r="AG8">
        <v>16.5</v>
      </c>
      <c r="AH8">
        <v>562</v>
      </c>
      <c r="AL8" t="s">
        <v>310</v>
      </c>
      <c r="AO8" t="s">
        <v>311</v>
      </c>
      <c r="AY8" s="9">
        <v>299</v>
      </c>
      <c r="CI8" s="9">
        <v>926</v>
      </c>
      <c r="CJ8" s="9">
        <v>964</v>
      </c>
      <c r="CK8" s="9">
        <v>-38</v>
      </c>
    </row>
    <row r="9" spans="1:109" x14ac:dyDescent="0.25">
      <c r="A9">
        <v>1086</v>
      </c>
      <c r="B9" s="10">
        <v>39882</v>
      </c>
      <c r="C9">
        <v>2241</v>
      </c>
      <c r="D9" t="s">
        <v>394</v>
      </c>
      <c r="F9" t="s">
        <v>395</v>
      </c>
      <c r="G9" t="s">
        <v>298</v>
      </c>
      <c r="H9" t="s">
        <v>396</v>
      </c>
      <c r="J9" t="s">
        <v>397</v>
      </c>
      <c r="K9">
        <v>1999.5</v>
      </c>
      <c r="L9">
        <v>2.2999999999999998</v>
      </c>
      <c r="M9">
        <v>-12.47</v>
      </c>
      <c r="N9">
        <v>131.13</v>
      </c>
      <c r="P9" t="s">
        <v>302</v>
      </c>
      <c r="T9" t="s">
        <v>398</v>
      </c>
      <c r="U9" t="s">
        <v>399</v>
      </c>
      <c r="V9" s="9" t="s">
        <v>177</v>
      </c>
      <c r="W9" t="s">
        <v>305</v>
      </c>
      <c r="X9" t="s">
        <v>400</v>
      </c>
      <c r="Y9" t="s">
        <v>307</v>
      </c>
      <c r="Z9" t="s">
        <v>401</v>
      </c>
      <c r="AA9" t="s">
        <v>309</v>
      </c>
      <c r="AB9">
        <v>1.4</v>
      </c>
      <c r="AG9">
        <v>31.5</v>
      </c>
      <c r="AH9">
        <v>1700</v>
      </c>
      <c r="AL9" t="s">
        <v>310</v>
      </c>
      <c r="AM9">
        <v>30</v>
      </c>
      <c r="AN9">
        <v>1</v>
      </c>
      <c r="AO9" t="s">
        <v>380</v>
      </c>
      <c r="AP9">
        <v>1430</v>
      </c>
      <c r="AX9" s="9">
        <v>710</v>
      </c>
      <c r="AY9" s="9">
        <v>720</v>
      </c>
      <c r="AZ9">
        <v>0.5</v>
      </c>
      <c r="BF9">
        <v>4.5999999999999996</v>
      </c>
      <c r="BJ9" t="s">
        <v>402</v>
      </c>
      <c r="BK9" t="s">
        <v>372</v>
      </c>
      <c r="BL9" t="s">
        <v>321</v>
      </c>
      <c r="BM9">
        <v>18</v>
      </c>
      <c r="BN9">
        <v>40</v>
      </c>
      <c r="BR9">
        <v>-2.2389999999999999</v>
      </c>
      <c r="BS9">
        <v>0.17799999999999999</v>
      </c>
      <c r="BT9">
        <v>0</v>
      </c>
      <c r="BW9" t="s">
        <v>372</v>
      </c>
      <c r="CC9">
        <v>2.35</v>
      </c>
      <c r="CD9">
        <v>20</v>
      </c>
      <c r="CE9">
        <v>30</v>
      </c>
      <c r="CF9">
        <v>1.57</v>
      </c>
      <c r="CG9">
        <v>30</v>
      </c>
      <c r="CH9">
        <v>40</v>
      </c>
      <c r="CI9" s="9">
        <v>2080</v>
      </c>
      <c r="CJ9" s="9">
        <v>1700</v>
      </c>
      <c r="CK9" s="9">
        <v>380</v>
      </c>
      <c r="CL9" s="9">
        <v>1110</v>
      </c>
      <c r="CM9">
        <v>310</v>
      </c>
      <c r="CN9">
        <v>800</v>
      </c>
      <c r="CO9">
        <v>700</v>
      </c>
      <c r="CQ9">
        <v>90</v>
      </c>
      <c r="CU9">
        <v>0.8</v>
      </c>
      <c r="CV9">
        <v>10</v>
      </c>
      <c r="DE9" t="s">
        <v>403</v>
      </c>
    </row>
    <row r="10" spans="1:109" x14ac:dyDescent="0.25">
      <c r="A10">
        <v>1499</v>
      </c>
      <c r="B10" s="10">
        <v>39926</v>
      </c>
      <c r="C10">
        <v>1585</v>
      </c>
      <c r="D10" t="s">
        <v>404</v>
      </c>
      <c r="G10" t="s">
        <v>298</v>
      </c>
      <c r="H10" t="s">
        <v>405</v>
      </c>
      <c r="J10" t="s">
        <v>406</v>
      </c>
      <c r="K10">
        <v>1992</v>
      </c>
      <c r="L10">
        <v>1</v>
      </c>
      <c r="M10">
        <v>54</v>
      </c>
      <c r="N10">
        <v>10.23</v>
      </c>
      <c r="P10" t="s">
        <v>302</v>
      </c>
      <c r="S10">
        <v>1</v>
      </c>
      <c r="T10" t="s">
        <v>407</v>
      </c>
      <c r="U10" t="s">
        <v>139</v>
      </c>
      <c r="V10" s="9" t="s">
        <v>377</v>
      </c>
      <c r="W10" t="s">
        <v>378</v>
      </c>
      <c r="X10" t="s">
        <v>306</v>
      </c>
      <c r="Y10" t="s">
        <v>318</v>
      </c>
      <c r="Z10" t="s">
        <v>408</v>
      </c>
      <c r="AA10" t="s">
        <v>309</v>
      </c>
      <c r="AB10">
        <v>1.3</v>
      </c>
      <c r="AC10">
        <v>10</v>
      </c>
      <c r="AG10">
        <v>8.1</v>
      </c>
      <c r="AH10">
        <v>697</v>
      </c>
      <c r="AL10" t="s">
        <v>310</v>
      </c>
      <c r="AP10">
        <v>718</v>
      </c>
      <c r="CI10" s="9">
        <v>1677</v>
      </c>
    </row>
    <row r="11" spans="1:109" x14ac:dyDescent="0.25">
      <c r="A11">
        <v>1513</v>
      </c>
      <c r="B11" s="10">
        <v>39917</v>
      </c>
      <c r="C11">
        <v>4532</v>
      </c>
      <c r="D11" t="s">
        <v>409</v>
      </c>
      <c r="F11" t="s">
        <v>410</v>
      </c>
      <c r="G11" t="s">
        <v>298</v>
      </c>
      <c r="H11" t="s">
        <v>411</v>
      </c>
      <c r="J11" t="s">
        <v>412</v>
      </c>
      <c r="K11">
        <v>1999.5</v>
      </c>
      <c r="L11">
        <v>1</v>
      </c>
      <c r="M11">
        <v>9</v>
      </c>
      <c r="N11">
        <v>-64</v>
      </c>
      <c r="P11" t="s">
        <v>302</v>
      </c>
      <c r="T11" t="s">
        <v>413</v>
      </c>
      <c r="U11" t="s">
        <v>399</v>
      </c>
      <c r="V11" s="9" t="s">
        <v>177</v>
      </c>
      <c r="W11" t="s">
        <v>378</v>
      </c>
      <c r="X11" t="s">
        <v>306</v>
      </c>
      <c r="Y11" t="s">
        <v>318</v>
      </c>
      <c r="AA11" t="s">
        <v>309</v>
      </c>
      <c r="AH11">
        <v>1050</v>
      </c>
      <c r="AL11" t="s">
        <v>302</v>
      </c>
      <c r="AM11">
        <v>0.1</v>
      </c>
      <c r="AN11">
        <v>1</v>
      </c>
      <c r="AP11">
        <v>1968</v>
      </c>
      <c r="AQ11">
        <v>1022</v>
      </c>
      <c r="CI11" s="9">
        <v>1162</v>
      </c>
      <c r="CK11" s="9">
        <v>366</v>
      </c>
      <c r="CL11" s="9">
        <v>432</v>
      </c>
      <c r="CU11">
        <v>2.2999999999999998</v>
      </c>
      <c r="CW11">
        <v>695</v>
      </c>
      <c r="CX11">
        <v>422</v>
      </c>
      <c r="CY11">
        <v>273</v>
      </c>
      <c r="DC11">
        <v>3191</v>
      </c>
      <c r="DE11" t="s">
        <v>414</v>
      </c>
    </row>
    <row r="12" spans="1:109" x14ac:dyDescent="0.25">
      <c r="A12">
        <v>1514</v>
      </c>
      <c r="B12" s="10">
        <v>39917</v>
      </c>
      <c r="C12">
        <v>4532</v>
      </c>
      <c r="D12" t="s">
        <v>409</v>
      </c>
      <c r="F12" t="s">
        <v>410</v>
      </c>
      <c r="G12" t="s">
        <v>298</v>
      </c>
      <c r="H12" t="s">
        <v>411</v>
      </c>
      <c r="J12" t="s">
        <v>415</v>
      </c>
      <c r="K12">
        <v>2000.5</v>
      </c>
      <c r="L12">
        <v>1</v>
      </c>
      <c r="M12">
        <v>9</v>
      </c>
      <c r="N12">
        <v>-64</v>
      </c>
      <c r="P12" t="s">
        <v>302</v>
      </c>
      <c r="T12" t="s">
        <v>413</v>
      </c>
      <c r="U12" t="s">
        <v>399</v>
      </c>
      <c r="V12" s="9" t="s">
        <v>177</v>
      </c>
      <c r="W12" t="s">
        <v>305</v>
      </c>
      <c r="X12" t="s">
        <v>306</v>
      </c>
      <c r="Y12" t="s">
        <v>318</v>
      </c>
      <c r="AA12" t="s">
        <v>309</v>
      </c>
      <c r="AL12" t="s">
        <v>302</v>
      </c>
      <c r="AM12">
        <v>0.1</v>
      </c>
      <c r="AN12">
        <v>1</v>
      </c>
      <c r="AP12">
        <v>1741</v>
      </c>
      <c r="AQ12">
        <v>1022</v>
      </c>
      <c r="CI12" s="9">
        <v>891</v>
      </c>
      <c r="CK12" s="9">
        <v>6</v>
      </c>
      <c r="CL12" s="9">
        <v>162</v>
      </c>
      <c r="CU12">
        <v>1.2</v>
      </c>
      <c r="CW12">
        <v>163</v>
      </c>
      <c r="CX12">
        <v>80</v>
      </c>
      <c r="CY12">
        <v>83</v>
      </c>
      <c r="DC12">
        <v>1539</v>
      </c>
      <c r="DE12" t="s">
        <v>414</v>
      </c>
    </row>
    <row r="13" spans="1:109" x14ac:dyDescent="0.25">
      <c r="A13">
        <v>1515</v>
      </c>
      <c r="B13" s="10">
        <v>39917</v>
      </c>
      <c r="C13">
        <v>4532</v>
      </c>
      <c r="D13" t="s">
        <v>409</v>
      </c>
      <c r="F13" t="s">
        <v>410</v>
      </c>
      <c r="G13" t="s">
        <v>298</v>
      </c>
      <c r="H13" t="s">
        <v>411</v>
      </c>
      <c r="J13" t="s">
        <v>416</v>
      </c>
      <c r="K13">
        <v>1999.5</v>
      </c>
      <c r="L13">
        <v>1</v>
      </c>
      <c r="M13">
        <v>9</v>
      </c>
      <c r="N13">
        <v>-64</v>
      </c>
      <c r="P13" t="s">
        <v>302</v>
      </c>
      <c r="T13" t="s">
        <v>413</v>
      </c>
      <c r="U13" t="s">
        <v>399</v>
      </c>
      <c r="V13" s="9" t="s">
        <v>177</v>
      </c>
      <c r="W13" t="s">
        <v>305</v>
      </c>
      <c r="X13" t="s">
        <v>306</v>
      </c>
      <c r="Y13" t="s">
        <v>318</v>
      </c>
      <c r="AA13" t="s">
        <v>309</v>
      </c>
      <c r="AL13" t="s">
        <v>302</v>
      </c>
      <c r="AM13">
        <v>0.1</v>
      </c>
      <c r="AN13">
        <v>1</v>
      </c>
      <c r="AP13">
        <v>2044</v>
      </c>
      <c r="AQ13">
        <v>984</v>
      </c>
      <c r="CI13" s="9">
        <v>1621</v>
      </c>
      <c r="CK13" s="9">
        <v>116</v>
      </c>
      <c r="CL13" s="9">
        <v>176</v>
      </c>
      <c r="CU13">
        <v>1.5</v>
      </c>
      <c r="CW13">
        <v>445</v>
      </c>
      <c r="CX13">
        <v>265</v>
      </c>
      <c r="CY13">
        <v>180</v>
      </c>
      <c r="DC13">
        <v>2091</v>
      </c>
      <c r="DE13" t="s">
        <v>414</v>
      </c>
    </row>
    <row r="14" spans="1:109" x14ac:dyDescent="0.25">
      <c r="A14">
        <v>1516</v>
      </c>
      <c r="B14" s="10">
        <v>39917</v>
      </c>
      <c r="C14">
        <v>4532</v>
      </c>
      <c r="D14" t="s">
        <v>409</v>
      </c>
      <c r="F14" t="s">
        <v>410</v>
      </c>
      <c r="G14" t="s">
        <v>298</v>
      </c>
      <c r="H14" t="s">
        <v>411</v>
      </c>
      <c r="J14" t="s">
        <v>417</v>
      </c>
      <c r="K14">
        <v>2000.5</v>
      </c>
      <c r="L14">
        <v>1</v>
      </c>
      <c r="M14">
        <v>9</v>
      </c>
      <c r="N14">
        <v>-64</v>
      </c>
      <c r="P14" t="s">
        <v>302</v>
      </c>
      <c r="S14">
        <v>28</v>
      </c>
      <c r="T14" t="s">
        <v>413</v>
      </c>
      <c r="U14" t="s">
        <v>399</v>
      </c>
      <c r="V14" s="9" t="s">
        <v>177</v>
      </c>
      <c r="W14" t="s">
        <v>305</v>
      </c>
      <c r="X14" t="s">
        <v>306</v>
      </c>
      <c r="Y14" t="s">
        <v>318</v>
      </c>
      <c r="AA14" t="s">
        <v>309</v>
      </c>
      <c r="AL14" t="s">
        <v>302</v>
      </c>
      <c r="AM14">
        <v>0.1</v>
      </c>
      <c r="AN14">
        <v>1</v>
      </c>
      <c r="AP14">
        <v>1968</v>
      </c>
      <c r="AQ14">
        <v>1211</v>
      </c>
      <c r="CI14" s="9">
        <v>1447</v>
      </c>
      <c r="CK14" s="9">
        <v>139</v>
      </c>
      <c r="CL14" s="9">
        <v>386</v>
      </c>
      <c r="CU14">
        <v>2</v>
      </c>
      <c r="CW14">
        <v>1266</v>
      </c>
      <c r="CX14">
        <v>1043</v>
      </c>
      <c r="CY14">
        <v>223</v>
      </c>
      <c r="DC14">
        <v>3602</v>
      </c>
      <c r="DE14" t="s">
        <v>414</v>
      </c>
    </row>
    <row r="15" spans="1:109" x14ac:dyDescent="0.25">
      <c r="A15">
        <v>1571</v>
      </c>
      <c r="B15" s="10">
        <v>39924</v>
      </c>
      <c r="C15">
        <v>4604</v>
      </c>
      <c r="D15" t="s">
        <v>418</v>
      </c>
      <c r="G15" t="s">
        <v>298</v>
      </c>
      <c r="H15" t="s">
        <v>344</v>
      </c>
      <c r="J15" t="s">
        <v>419</v>
      </c>
      <c r="K15">
        <v>2005</v>
      </c>
      <c r="L15">
        <v>1</v>
      </c>
      <c r="M15">
        <v>61.78</v>
      </c>
      <c r="N15">
        <v>24.3</v>
      </c>
      <c r="O15">
        <v>152</v>
      </c>
      <c r="P15" t="s">
        <v>302</v>
      </c>
      <c r="S15">
        <v>40</v>
      </c>
      <c r="T15" t="s">
        <v>420</v>
      </c>
      <c r="U15" t="s">
        <v>168</v>
      </c>
      <c r="V15" s="9" t="s">
        <v>124</v>
      </c>
      <c r="W15" t="s">
        <v>305</v>
      </c>
      <c r="X15" t="s">
        <v>400</v>
      </c>
      <c r="Y15" t="s">
        <v>307</v>
      </c>
      <c r="Z15" t="s">
        <v>421</v>
      </c>
      <c r="AA15" t="s">
        <v>342</v>
      </c>
      <c r="AL15" t="s">
        <v>310</v>
      </c>
      <c r="AM15">
        <v>14</v>
      </c>
      <c r="AN15">
        <v>1</v>
      </c>
      <c r="AP15">
        <v>548</v>
      </c>
      <c r="AQ15">
        <v>115</v>
      </c>
      <c r="CI15" s="9">
        <v>665.5</v>
      </c>
      <c r="CJ15" s="9">
        <v>660.3</v>
      </c>
      <c r="CK15" s="9">
        <v>5.2</v>
      </c>
      <c r="CL15" s="9">
        <v>190.0909091</v>
      </c>
      <c r="CV15">
        <v>41.2</v>
      </c>
      <c r="CW15">
        <v>13400</v>
      </c>
      <c r="DE15" t="s">
        <v>422</v>
      </c>
    </row>
    <row r="16" spans="1:109" x14ac:dyDescent="0.25">
      <c r="A16">
        <v>1572</v>
      </c>
      <c r="B16" s="10">
        <v>39924</v>
      </c>
      <c r="C16">
        <v>4604</v>
      </c>
      <c r="D16" t="s">
        <v>418</v>
      </c>
      <c r="G16" t="s">
        <v>298</v>
      </c>
      <c r="H16" t="s">
        <v>344</v>
      </c>
      <c r="J16" t="s">
        <v>419</v>
      </c>
      <c r="K16">
        <v>2005</v>
      </c>
      <c r="L16">
        <v>1</v>
      </c>
      <c r="M16">
        <v>61.78</v>
      </c>
      <c r="N16">
        <v>24.3</v>
      </c>
      <c r="O16">
        <v>151</v>
      </c>
      <c r="P16" t="s">
        <v>302</v>
      </c>
      <c r="S16">
        <v>40</v>
      </c>
      <c r="T16" t="s">
        <v>423</v>
      </c>
      <c r="U16" t="s">
        <v>168</v>
      </c>
      <c r="V16" s="9" t="s">
        <v>124</v>
      </c>
      <c r="W16" t="s">
        <v>305</v>
      </c>
      <c r="X16" t="s">
        <v>400</v>
      </c>
      <c r="Y16" t="s">
        <v>307</v>
      </c>
      <c r="Z16" t="s">
        <v>424</v>
      </c>
      <c r="AA16" t="s">
        <v>342</v>
      </c>
      <c r="AL16" t="s">
        <v>310</v>
      </c>
      <c r="AM16">
        <v>14</v>
      </c>
      <c r="AN16">
        <v>1</v>
      </c>
      <c r="AP16">
        <v>532</v>
      </c>
      <c r="AQ16">
        <v>122</v>
      </c>
      <c r="CI16" s="9">
        <v>521.5</v>
      </c>
      <c r="CJ16" s="9">
        <v>592.6</v>
      </c>
      <c r="CK16" s="9">
        <v>-71.2</v>
      </c>
      <c r="CL16" s="9">
        <v>102.54545450000001</v>
      </c>
      <c r="CV16">
        <v>15.4</v>
      </c>
      <c r="CW16">
        <v>3750</v>
      </c>
      <c r="DE16" t="s">
        <v>422</v>
      </c>
    </row>
    <row r="17" spans="1:109" x14ac:dyDescent="0.25">
      <c r="A17">
        <v>1573</v>
      </c>
      <c r="B17" s="10">
        <v>39924</v>
      </c>
      <c r="C17">
        <v>4604</v>
      </c>
      <c r="D17" t="s">
        <v>418</v>
      </c>
      <c r="G17" t="s">
        <v>298</v>
      </c>
      <c r="H17" t="s">
        <v>344</v>
      </c>
      <c r="J17" t="s">
        <v>419</v>
      </c>
      <c r="K17">
        <v>2005</v>
      </c>
      <c r="L17">
        <v>1</v>
      </c>
      <c r="M17">
        <v>61.78</v>
      </c>
      <c r="N17">
        <v>24.3</v>
      </c>
      <c r="O17">
        <v>150</v>
      </c>
      <c r="P17" t="s">
        <v>302</v>
      </c>
      <c r="S17">
        <v>40</v>
      </c>
      <c r="T17" t="s">
        <v>423</v>
      </c>
      <c r="U17" t="s">
        <v>168</v>
      </c>
      <c r="V17" s="9" t="s">
        <v>124</v>
      </c>
      <c r="W17" t="s">
        <v>305</v>
      </c>
      <c r="X17" t="s">
        <v>400</v>
      </c>
      <c r="Y17" t="s">
        <v>307</v>
      </c>
      <c r="Z17" t="s">
        <v>424</v>
      </c>
      <c r="AA17" t="s">
        <v>342</v>
      </c>
      <c r="AL17" t="s">
        <v>310</v>
      </c>
      <c r="AM17">
        <v>14</v>
      </c>
      <c r="AN17">
        <v>1</v>
      </c>
      <c r="AP17">
        <v>344</v>
      </c>
      <c r="AQ17">
        <v>73</v>
      </c>
      <c r="CI17" s="9">
        <v>443.2</v>
      </c>
      <c r="CJ17" s="9">
        <v>369.3</v>
      </c>
      <c r="CK17" s="9">
        <v>73.900000000000006</v>
      </c>
      <c r="CL17" s="9">
        <v>42</v>
      </c>
      <c r="CV17">
        <v>8.4</v>
      </c>
      <c r="CW17">
        <v>1550</v>
      </c>
      <c r="DE17" t="s">
        <v>422</v>
      </c>
    </row>
    <row r="18" spans="1:109" x14ac:dyDescent="0.25">
      <c r="A18">
        <v>1574</v>
      </c>
      <c r="B18" s="10">
        <v>39924</v>
      </c>
      <c r="C18">
        <v>4604</v>
      </c>
      <c r="D18" t="s">
        <v>418</v>
      </c>
      <c r="G18" t="s">
        <v>298</v>
      </c>
      <c r="H18" t="s">
        <v>344</v>
      </c>
      <c r="J18" t="s">
        <v>419</v>
      </c>
      <c r="K18">
        <v>2005</v>
      </c>
      <c r="L18">
        <v>1</v>
      </c>
      <c r="M18">
        <v>61.78</v>
      </c>
      <c r="N18">
        <v>24.3</v>
      </c>
      <c r="O18">
        <v>149</v>
      </c>
      <c r="P18" t="s">
        <v>302</v>
      </c>
      <c r="S18">
        <v>40</v>
      </c>
      <c r="T18" t="s">
        <v>425</v>
      </c>
      <c r="U18" t="s">
        <v>168</v>
      </c>
      <c r="V18" s="9" t="s">
        <v>124</v>
      </c>
      <c r="W18" t="s">
        <v>305</v>
      </c>
      <c r="X18" t="s">
        <v>400</v>
      </c>
      <c r="Y18" t="s">
        <v>307</v>
      </c>
      <c r="Z18" t="s">
        <v>424</v>
      </c>
      <c r="AA18" t="s">
        <v>342</v>
      </c>
      <c r="AL18" t="s">
        <v>310</v>
      </c>
      <c r="AM18">
        <v>14</v>
      </c>
      <c r="AN18">
        <v>1</v>
      </c>
      <c r="AP18">
        <v>438</v>
      </c>
      <c r="AQ18">
        <v>86</v>
      </c>
      <c r="CI18" s="9">
        <v>484.9</v>
      </c>
      <c r="CJ18" s="9">
        <v>445.6</v>
      </c>
      <c r="CK18" s="9">
        <v>101.7</v>
      </c>
      <c r="CL18" s="9">
        <v>13.363636359999999</v>
      </c>
      <c r="CV18">
        <v>1.7</v>
      </c>
      <c r="CW18">
        <v>250</v>
      </c>
      <c r="DE18" t="s">
        <v>422</v>
      </c>
    </row>
    <row r="19" spans="1:109" x14ac:dyDescent="0.25">
      <c r="A19">
        <v>1637</v>
      </c>
      <c r="B19" s="10">
        <v>39933</v>
      </c>
      <c r="C19">
        <v>1868</v>
      </c>
      <c r="D19" t="s">
        <v>426</v>
      </c>
      <c r="G19" t="s">
        <v>298</v>
      </c>
      <c r="H19" t="s">
        <v>299</v>
      </c>
      <c r="I19" t="s">
        <v>427</v>
      </c>
      <c r="J19" t="s">
        <v>428</v>
      </c>
      <c r="K19">
        <v>1997</v>
      </c>
      <c r="L19">
        <v>1</v>
      </c>
      <c r="M19">
        <v>33.1</v>
      </c>
      <c r="N19">
        <v>-112</v>
      </c>
      <c r="O19">
        <v>350</v>
      </c>
      <c r="P19" t="s">
        <v>302</v>
      </c>
      <c r="T19" t="s">
        <v>429</v>
      </c>
      <c r="U19" t="s">
        <v>139</v>
      </c>
      <c r="V19" s="9" t="s">
        <v>377</v>
      </c>
      <c r="W19" t="s">
        <v>378</v>
      </c>
      <c r="X19" t="s">
        <v>306</v>
      </c>
      <c r="Y19" t="s">
        <v>318</v>
      </c>
      <c r="Z19" t="s">
        <v>430</v>
      </c>
      <c r="AA19" t="s">
        <v>309</v>
      </c>
      <c r="AL19" t="s">
        <v>310</v>
      </c>
      <c r="BE19">
        <v>4.5999999999999996</v>
      </c>
      <c r="BH19">
        <v>0.31</v>
      </c>
      <c r="BI19" t="s">
        <v>431</v>
      </c>
      <c r="CI19" s="9">
        <v>1432</v>
      </c>
      <c r="CU19">
        <v>5</v>
      </c>
      <c r="CX19">
        <v>302</v>
      </c>
      <c r="DA19">
        <v>46</v>
      </c>
    </row>
    <row r="20" spans="1:109" x14ac:dyDescent="0.25">
      <c r="A20">
        <v>1638</v>
      </c>
      <c r="B20" s="10">
        <v>39933</v>
      </c>
      <c r="C20">
        <v>1868</v>
      </c>
      <c r="D20" t="s">
        <v>426</v>
      </c>
      <c r="G20" t="s">
        <v>298</v>
      </c>
      <c r="H20" t="s">
        <v>299</v>
      </c>
      <c r="I20" t="s">
        <v>427</v>
      </c>
      <c r="J20" t="s">
        <v>428</v>
      </c>
      <c r="K20">
        <v>1997</v>
      </c>
      <c r="L20">
        <v>1</v>
      </c>
      <c r="M20">
        <v>33.1</v>
      </c>
      <c r="N20">
        <v>-112</v>
      </c>
      <c r="O20">
        <v>350</v>
      </c>
      <c r="P20" t="s">
        <v>432</v>
      </c>
      <c r="Q20" t="s">
        <v>433</v>
      </c>
      <c r="T20" t="s">
        <v>429</v>
      </c>
      <c r="U20" t="s">
        <v>139</v>
      </c>
      <c r="V20" s="9" t="s">
        <v>377</v>
      </c>
      <c r="W20" t="s">
        <v>378</v>
      </c>
      <c r="X20" t="s">
        <v>306</v>
      </c>
      <c r="Y20" t="s">
        <v>318</v>
      </c>
      <c r="Z20" t="s">
        <v>430</v>
      </c>
      <c r="AA20" t="s">
        <v>309</v>
      </c>
      <c r="AL20" t="s">
        <v>310</v>
      </c>
      <c r="BE20">
        <v>3.3</v>
      </c>
      <c r="BH20">
        <v>0.3</v>
      </c>
      <c r="BI20" t="s">
        <v>431</v>
      </c>
      <c r="CI20" s="9">
        <v>1204</v>
      </c>
      <c r="CU20">
        <v>5</v>
      </c>
      <c r="CX20">
        <v>271</v>
      </c>
      <c r="DA20">
        <v>40</v>
      </c>
    </row>
    <row r="21" spans="1:109" x14ac:dyDescent="0.25">
      <c r="A21">
        <v>1794</v>
      </c>
      <c r="B21" s="10">
        <v>39941</v>
      </c>
      <c r="C21">
        <v>2095</v>
      </c>
      <c r="D21" t="s">
        <v>434</v>
      </c>
      <c r="G21" t="s">
        <v>298</v>
      </c>
      <c r="H21" t="s">
        <v>435</v>
      </c>
      <c r="I21" t="s">
        <v>436</v>
      </c>
      <c r="J21" t="s">
        <v>437</v>
      </c>
      <c r="K21">
        <v>1999</v>
      </c>
      <c r="L21">
        <v>1</v>
      </c>
      <c r="M21">
        <v>40.4</v>
      </c>
      <c r="N21">
        <v>-75.599999999999994</v>
      </c>
      <c r="P21" t="s">
        <v>302</v>
      </c>
      <c r="T21" t="s">
        <v>438</v>
      </c>
      <c r="U21" t="s">
        <v>139</v>
      </c>
      <c r="V21" s="9" t="s">
        <v>124</v>
      </c>
      <c r="W21" t="s">
        <v>305</v>
      </c>
      <c r="X21" t="s">
        <v>400</v>
      </c>
      <c r="Y21" t="s">
        <v>307</v>
      </c>
      <c r="Z21" t="s">
        <v>341</v>
      </c>
      <c r="AA21" t="s">
        <v>342</v>
      </c>
      <c r="AL21" t="s">
        <v>310</v>
      </c>
      <c r="AO21" t="s">
        <v>311</v>
      </c>
      <c r="AP21">
        <v>305</v>
      </c>
      <c r="AX21" s="9">
        <v>115</v>
      </c>
      <c r="AY21" s="9">
        <v>240</v>
      </c>
      <c r="AZ21">
        <v>0.32</v>
      </c>
      <c r="CI21" s="9">
        <v>570</v>
      </c>
      <c r="CJ21" s="9">
        <v>500</v>
      </c>
      <c r="CK21" s="9">
        <v>70</v>
      </c>
      <c r="CL21" s="9">
        <v>310</v>
      </c>
      <c r="CM21">
        <v>225.8</v>
      </c>
      <c r="CN21">
        <v>84.3</v>
      </c>
      <c r="CU21">
        <v>1.3</v>
      </c>
      <c r="CW21">
        <v>1244</v>
      </c>
      <c r="CX21">
        <v>244</v>
      </c>
      <c r="CY21" s="11">
        <v>1000</v>
      </c>
      <c r="CZ21">
        <v>800</v>
      </c>
      <c r="DA21">
        <v>200</v>
      </c>
      <c r="DC21" s="11">
        <v>189000</v>
      </c>
    </row>
    <row r="22" spans="1:109" x14ac:dyDescent="0.25">
      <c r="A22">
        <v>1880</v>
      </c>
      <c r="B22" s="10">
        <v>39948</v>
      </c>
      <c r="C22">
        <v>4378</v>
      </c>
      <c r="D22" t="s">
        <v>439</v>
      </c>
      <c r="G22" t="s">
        <v>298</v>
      </c>
      <c r="H22" t="s">
        <v>344</v>
      </c>
      <c r="I22" t="s">
        <v>440</v>
      </c>
      <c r="J22" t="s">
        <v>441</v>
      </c>
      <c r="K22">
        <v>2003.5</v>
      </c>
      <c r="L22">
        <v>2</v>
      </c>
      <c r="M22">
        <v>62.2</v>
      </c>
      <c r="N22">
        <v>23.3</v>
      </c>
      <c r="P22" t="s">
        <v>302</v>
      </c>
      <c r="S22">
        <v>7</v>
      </c>
      <c r="T22" t="s">
        <v>302</v>
      </c>
      <c r="U22" t="s">
        <v>168</v>
      </c>
      <c r="V22" s="9" t="s">
        <v>124</v>
      </c>
      <c r="W22" t="s">
        <v>378</v>
      </c>
      <c r="Y22" t="s">
        <v>318</v>
      </c>
      <c r="Z22" t="s">
        <v>341</v>
      </c>
      <c r="AA22" t="s">
        <v>342</v>
      </c>
      <c r="AG22">
        <v>3.5</v>
      </c>
      <c r="AH22">
        <v>700</v>
      </c>
      <c r="AL22" t="s">
        <v>310</v>
      </c>
      <c r="BE22">
        <v>0.37</v>
      </c>
      <c r="CI22" s="9">
        <v>0</v>
      </c>
    </row>
    <row r="23" spans="1:109" x14ac:dyDescent="0.25">
      <c r="A23">
        <v>2088</v>
      </c>
      <c r="B23" s="10">
        <v>39962</v>
      </c>
      <c r="C23">
        <v>2960</v>
      </c>
      <c r="D23" t="s">
        <v>442</v>
      </c>
      <c r="G23" t="s">
        <v>298</v>
      </c>
      <c r="H23" t="s">
        <v>299</v>
      </c>
      <c r="I23" t="s">
        <v>443</v>
      </c>
      <c r="J23" t="s">
        <v>444</v>
      </c>
      <c r="K23">
        <v>1999.5</v>
      </c>
      <c r="L23">
        <v>2</v>
      </c>
      <c r="M23">
        <v>44.27</v>
      </c>
      <c r="N23">
        <v>-121.38</v>
      </c>
      <c r="O23">
        <v>945</v>
      </c>
      <c r="P23" t="s">
        <v>302</v>
      </c>
      <c r="U23" t="s">
        <v>139</v>
      </c>
      <c r="V23" s="9" t="s">
        <v>177</v>
      </c>
      <c r="W23" t="s">
        <v>305</v>
      </c>
      <c r="X23" t="s">
        <v>306</v>
      </c>
      <c r="Y23" t="s">
        <v>307</v>
      </c>
      <c r="AA23" t="s">
        <v>309</v>
      </c>
      <c r="AL23" t="s">
        <v>310</v>
      </c>
      <c r="AP23">
        <v>181</v>
      </c>
      <c r="CI23" s="9">
        <v>734</v>
      </c>
      <c r="CJ23" s="9">
        <v>240</v>
      </c>
      <c r="CQ23">
        <v>19.5</v>
      </c>
      <c r="CU23">
        <v>1</v>
      </c>
      <c r="DA23">
        <v>98</v>
      </c>
      <c r="DC23">
        <v>1344</v>
      </c>
      <c r="DD23">
        <v>10</v>
      </c>
    </row>
    <row r="24" spans="1:109" x14ac:dyDescent="0.25">
      <c r="A24">
        <v>2089</v>
      </c>
      <c r="B24" s="10">
        <v>39962</v>
      </c>
      <c r="C24">
        <v>2960</v>
      </c>
      <c r="D24" t="s">
        <v>442</v>
      </c>
      <c r="G24" t="s">
        <v>298</v>
      </c>
      <c r="H24" t="s">
        <v>299</v>
      </c>
      <c r="I24" t="s">
        <v>300</v>
      </c>
      <c r="J24" t="s">
        <v>445</v>
      </c>
      <c r="K24">
        <v>2001</v>
      </c>
      <c r="L24">
        <v>1</v>
      </c>
      <c r="M24">
        <v>33.380000000000003</v>
      </c>
      <c r="N24">
        <v>-116.62</v>
      </c>
      <c r="O24">
        <v>1385</v>
      </c>
      <c r="P24" t="s">
        <v>302</v>
      </c>
      <c r="S24">
        <v>78</v>
      </c>
      <c r="U24" t="s">
        <v>304</v>
      </c>
      <c r="V24" s="9" t="s">
        <v>177</v>
      </c>
      <c r="W24" t="s">
        <v>305</v>
      </c>
      <c r="X24" t="s">
        <v>306</v>
      </c>
      <c r="Y24" t="s">
        <v>307</v>
      </c>
      <c r="AA24" t="s">
        <v>309</v>
      </c>
      <c r="AG24">
        <v>12.2</v>
      </c>
      <c r="AL24" t="s">
        <v>310</v>
      </c>
      <c r="CI24" s="9">
        <v>387</v>
      </c>
      <c r="CJ24" s="9">
        <v>746.5</v>
      </c>
      <c r="CU24">
        <v>3</v>
      </c>
    </row>
    <row r="25" spans="1:109" x14ac:dyDescent="0.25">
      <c r="A25">
        <v>2090</v>
      </c>
      <c r="B25" s="10">
        <v>39962</v>
      </c>
      <c r="C25">
        <v>2960</v>
      </c>
      <c r="D25" t="s">
        <v>442</v>
      </c>
      <c r="G25" t="s">
        <v>298</v>
      </c>
      <c r="H25" t="s">
        <v>299</v>
      </c>
      <c r="I25" t="s">
        <v>300</v>
      </c>
      <c r="J25" t="s">
        <v>445</v>
      </c>
      <c r="K25" s="11">
        <v>2000</v>
      </c>
      <c r="L25">
        <v>3</v>
      </c>
      <c r="M25">
        <v>33.380000000000003</v>
      </c>
      <c r="N25">
        <v>-116.62</v>
      </c>
      <c r="O25">
        <v>1421</v>
      </c>
      <c r="P25" t="s">
        <v>302</v>
      </c>
      <c r="S25">
        <v>4</v>
      </c>
      <c r="U25" t="s">
        <v>304</v>
      </c>
      <c r="V25" s="9" t="s">
        <v>177</v>
      </c>
      <c r="W25" t="s">
        <v>305</v>
      </c>
      <c r="X25" t="s">
        <v>306</v>
      </c>
      <c r="Y25" t="s">
        <v>307</v>
      </c>
      <c r="AA25" t="s">
        <v>309</v>
      </c>
      <c r="AG25">
        <v>12.2</v>
      </c>
      <c r="AL25" t="s">
        <v>310</v>
      </c>
      <c r="CI25" s="9">
        <v>798</v>
      </c>
      <c r="CL25" s="9">
        <v>798</v>
      </c>
      <c r="CU25">
        <v>1.1000000000000001</v>
      </c>
    </row>
    <row r="26" spans="1:109" x14ac:dyDescent="0.25">
      <c r="A26">
        <v>2107</v>
      </c>
      <c r="B26" s="10">
        <v>39952</v>
      </c>
      <c r="C26">
        <v>4212</v>
      </c>
      <c r="D26" t="s">
        <v>313</v>
      </c>
      <c r="G26" t="s">
        <v>298</v>
      </c>
      <c r="H26" t="s">
        <v>314</v>
      </c>
      <c r="J26" t="s">
        <v>315</v>
      </c>
      <c r="K26">
        <v>2003</v>
      </c>
      <c r="L26">
        <v>3</v>
      </c>
      <c r="M26">
        <v>41.9</v>
      </c>
      <c r="N26">
        <v>13.6</v>
      </c>
      <c r="O26">
        <v>900</v>
      </c>
      <c r="P26" t="s">
        <v>316</v>
      </c>
      <c r="S26">
        <v>1</v>
      </c>
      <c r="T26" t="s">
        <v>317</v>
      </c>
      <c r="U26" t="s">
        <v>139</v>
      </c>
      <c r="V26" s="9" t="s">
        <v>126</v>
      </c>
      <c r="W26" t="s">
        <v>305</v>
      </c>
      <c r="X26" t="s">
        <v>306</v>
      </c>
      <c r="Y26" t="s">
        <v>318</v>
      </c>
      <c r="Z26" t="s">
        <v>319</v>
      </c>
      <c r="AA26" t="s">
        <v>309</v>
      </c>
      <c r="AG26">
        <v>10</v>
      </c>
      <c r="AH26">
        <v>1365</v>
      </c>
      <c r="AL26" t="s">
        <v>310</v>
      </c>
      <c r="AM26">
        <v>0.1</v>
      </c>
      <c r="AN26">
        <v>1</v>
      </c>
      <c r="AP26">
        <v>1305</v>
      </c>
      <c r="AQ26">
        <v>534</v>
      </c>
      <c r="BJ26" t="s">
        <v>320</v>
      </c>
      <c r="BL26" t="s">
        <v>321</v>
      </c>
      <c r="BP26">
        <v>0.37</v>
      </c>
      <c r="BR26">
        <v>6.05</v>
      </c>
      <c r="BS26">
        <v>18.18</v>
      </c>
      <c r="BT26">
        <v>0.32</v>
      </c>
      <c r="BX26">
        <v>3.47</v>
      </c>
      <c r="BY26">
        <v>11.02</v>
      </c>
      <c r="BZ26">
        <v>4.0599999999999996</v>
      </c>
      <c r="CA26">
        <v>1.69</v>
      </c>
      <c r="CB26">
        <v>4.3099999999999996</v>
      </c>
      <c r="CI26" s="9">
        <v>1246</v>
      </c>
      <c r="CU26">
        <v>1.93</v>
      </c>
      <c r="CW26">
        <v>63</v>
      </c>
      <c r="DB26">
        <v>5420</v>
      </c>
    </row>
    <row r="27" spans="1:109" x14ac:dyDescent="0.25">
      <c r="A27">
        <v>2108</v>
      </c>
      <c r="B27" s="10">
        <v>39952</v>
      </c>
      <c r="C27">
        <v>4212</v>
      </c>
      <c r="D27" t="s">
        <v>313</v>
      </c>
      <c r="G27" t="s">
        <v>298</v>
      </c>
      <c r="H27" t="s">
        <v>322</v>
      </c>
      <c r="J27" t="s">
        <v>323</v>
      </c>
      <c r="K27">
        <v>2003.5</v>
      </c>
      <c r="L27">
        <v>2</v>
      </c>
      <c r="M27">
        <v>42.2</v>
      </c>
      <c r="N27">
        <v>1.45</v>
      </c>
      <c r="O27">
        <v>1765</v>
      </c>
      <c r="P27" t="s">
        <v>302</v>
      </c>
      <c r="T27" t="s">
        <v>317</v>
      </c>
      <c r="U27" t="s">
        <v>139</v>
      </c>
      <c r="V27" s="9" t="s">
        <v>126</v>
      </c>
      <c r="W27" t="s">
        <v>305</v>
      </c>
      <c r="X27" t="s">
        <v>306</v>
      </c>
      <c r="Y27" t="s">
        <v>307</v>
      </c>
      <c r="Z27" t="s">
        <v>324</v>
      </c>
      <c r="AA27" t="s">
        <v>309</v>
      </c>
      <c r="AG27">
        <v>6.5</v>
      </c>
      <c r="AH27">
        <v>700</v>
      </c>
      <c r="AL27" t="s">
        <v>310</v>
      </c>
      <c r="AM27">
        <v>0.1</v>
      </c>
      <c r="AN27">
        <v>1</v>
      </c>
      <c r="AP27">
        <v>494</v>
      </c>
      <c r="AQ27">
        <v>84</v>
      </c>
      <c r="BJ27" t="s">
        <v>325</v>
      </c>
      <c r="BL27" t="s">
        <v>321</v>
      </c>
      <c r="BP27">
        <v>0.47</v>
      </c>
      <c r="BR27">
        <v>1.99</v>
      </c>
      <c r="BS27">
        <v>236.9</v>
      </c>
      <c r="BT27">
        <v>-11.186999999999999</v>
      </c>
      <c r="BU27">
        <v>0.85899999999999999</v>
      </c>
      <c r="BX27">
        <v>1.99</v>
      </c>
      <c r="CI27" s="9">
        <v>600</v>
      </c>
      <c r="CW27">
        <v>258</v>
      </c>
    </row>
    <row r="28" spans="1:109" x14ac:dyDescent="0.25">
      <c r="A28">
        <v>2109</v>
      </c>
      <c r="B28" s="10">
        <v>39952</v>
      </c>
      <c r="C28">
        <v>4212</v>
      </c>
      <c r="D28" t="s">
        <v>313</v>
      </c>
      <c r="G28" t="s">
        <v>298</v>
      </c>
      <c r="H28" t="s">
        <v>314</v>
      </c>
      <c r="J28" t="s">
        <v>326</v>
      </c>
      <c r="K28">
        <v>2003</v>
      </c>
      <c r="L28">
        <v>3</v>
      </c>
      <c r="M28">
        <v>46.03</v>
      </c>
      <c r="N28">
        <v>11.12</v>
      </c>
      <c r="O28">
        <v>1550</v>
      </c>
      <c r="P28" t="s">
        <v>327</v>
      </c>
      <c r="S28">
        <v>1</v>
      </c>
      <c r="T28" t="s">
        <v>317</v>
      </c>
      <c r="U28" t="s">
        <v>139</v>
      </c>
      <c r="V28" s="9" t="s">
        <v>126</v>
      </c>
      <c r="W28" t="s">
        <v>305</v>
      </c>
      <c r="X28" t="s">
        <v>306</v>
      </c>
      <c r="Y28" t="s">
        <v>318</v>
      </c>
      <c r="Z28" t="s">
        <v>328</v>
      </c>
      <c r="AA28" t="s">
        <v>309</v>
      </c>
      <c r="AG28">
        <v>5.5</v>
      </c>
      <c r="AH28">
        <v>1189</v>
      </c>
      <c r="AL28" t="s">
        <v>310</v>
      </c>
      <c r="AM28">
        <v>0.1</v>
      </c>
      <c r="AN28">
        <v>1</v>
      </c>
      <c r="AP28">
        <v>1743</v>
      </c>
      <c r="AQ28">
        <v>298</v>
      </c>
      <c r="BJ28" t="s">
        <v>325</v>
      </c>
      <c r="BL28" t="s">
        <v>321</v>
      </c>
      <c r="BP28">
        <v>0.74</v>
      </c>
      <c r="BR28">
        <v>5.39</v>
      </c>
      <c r="BS28">
        <v>384.3</v>
      </c>
      <c r="BT28">
        <v>-6.0000000000000001E-3</v>
      </c>
      <c r="BU28">
        <v>3.5000000000000003E-2</v>
      </c>
      <c r="BX28">
        <v>5.39</v>
      </c>
      <c r="CI28" s="9">
        <v>1358</v>
      </c>
      <c r="CU28">
        <v>3.2</v>
      </c>
      <c r="CW28">
        <v>143</v>
      </c>
      <c r="DB28">
        <v>8120</v>
      </c>
    </row>
    <row r="29" spans="1:109" x14ac:dyDescent="0.25">
      <c r="A29">
        <v>2112</v>
      </c>
      <c r="B29" s="10">
        <v>39952</v>
      </c>
      <c r="C29">
        <v>4212</v>
      </c>
      <c r="D29" t="s">
        <v>313</v>
      </c>
      <c r="G29" t="s">
        <v>298</v>
      </c>
      <c r="H29" t="s">
        <v>329</v>
      </c>
      <c r="J29" t="s">
        <v>330</v>
      </c>
      <c r="K29">
        <v>2003.5</v>
      </c>
      <c r="L29">
        <v>2</v>
      </c>
      <c r="M29">
        <v>47.28</v>
      </c>
      <c r="N29">
        <v>7.73</v>
      </c>
      <c r="O29">
        <v>450</v>
      </c>
      <c r="P29" t="s">
        <v>327</v>
      </c>
      <c r="S29">
        <v>1</v>
      </c>
      <c r="T29" t="s">
        <v>317</v>
      </c>
      <c r="U29" t="s">
        <v>139</v>
      </c>
      <c r="V29" s="9" t="s">
        <v>126</v>
      </c>
      <c r="W29" t="s">
        <v>305</v>
      </c>
      <c r="X29" t="s">
        <v>306</v>
      </c>
      <c r="Y29" t="s">
        <v>318</v>
      </c>
      <c r="Z29" t="s">
        <v>331</v>
      </c>
      <c r="AA29" t="s">
        <v>309</v>
      </c>
      <c r="AG29">
        <v>9</v>
      </c>
      <c r="AH29">
        <v>1200</v>
      </c>
      <c r="AL29" t="s">
        <v>310</v>
      </c>
      <c r="AM29">
        <v>0.1</v>
      </c>
      <c r="AN29">
        <v>1</v>
      </c>
      <c r="AP29">
        <v>1988</v>
      </c>
      <c r="AQ29">
        <v>1738</v>
      </c>
      <c r="BJ29" t="s">
        <v>320</v>
      </c>
      <c r="BL29" t="s">
        <v>321</v>
      </c>
      <c r="BP29">
        <v>0.45</v>
      </c>
      <c r="BR29">
        <v>14.84</v>
      </c>
      <c r="BS29">
        <v>17.22</v>
      </c>
      <c r="BT29">
        <v>0.17</v>
      </c>
      <c r="BX29">
        <v>3.58</v>
      </c>
      <c r="BY29">
        <v>4.3899999999999997</v>
      </c>
      <c r="BZ29">
        <v>3.57</v>
      </c>
      <c r="CA29">
        <v>2.63</v>
      </c>
      <c r="CB29">
        <v>3.4</v>
      </c>
      <c r="CI29" s="9">
        <v>1750</v>
      </c>
      <c r="CU29">
        <v>5.9</v>
      </c>
      <c r="CW29">
        <v>245</v>
      </c>
      <c r="DB29">
        <v>5990</v>
      </c>
    </row>
    <row r="30" spans="1:109" x14ac:dyDescent="0.25">
      <c r="A30">
        <v>2113</v>
      </c>
      <c r="B30" s="10">
        <v>39952</v>
      </c>
      <c r="C30">
        <v>4212</v>
      </c>
      <c r="D30" t="s">
        <v>313</v>
      </c>
      <c r="G30" t="s">
        <v>298</v>
      </c>
      <c r="H30" t="s">
        <v>332</v>
      </c>
      <c r="J30" t="s">
        <v>333</v>
      </c>
      <c r="K30">
        <v>2004</v>
      </c>
      <c r="L30">
        <v>5</v>
      </c>
      <c r="M30">
        <v>47.28</v>
      </c>
      <c r="N30">
        <v>11.53</v>
      </c>
      <c r="O30">
        <v>970</v>
      </c>
      <c r="P30" t="s">
        <v>334</v>
      </c>
      <c r="S30">
        <v>1</v>
      </c>
      <c r="T30" t="s">
        <v>317</v>
      </c>
      <c r="U30" t="s">
        <v>139</v>
      </c>
      <c r="V30" s="9" t="s">
        <v>126</v>
      </c>
      <c r="W30" t="s">
        <v>305</v>
      </c>
      <c r="X30" t="s">
        <v>306</v>
      </c>
      <c r="Y30" t="s">
        <v>318</v>
      </c>
      <c r="Z30" t="s">
        <v>335</v>
      </c>
      <c r="AA30" t="s">
        <v>309</v>
      </c>
      <c r="AG30">
        <v>6.3</v>
      </c>
      <c r="AH30">
        <v>850</v>
      </c>
      <c r="AL30" t="s">
        <v>310</v>
      </c>
      <c r="AM30">
        <v>0.1</v>
      </c>
      <c r="AN30">
        <v>1</v>
      </c>
      <c r="AP30">
        <v>1792</v>
      </c>
      <c r="AQ30">
        <v>201</v>
      </c>
      <c r="BJ30" t="s">
        <v>320</v>
      </c>
      <c r="BL30" t="s">
        <v>321</v>
      </c>
      <c r="BP30">
        <v>0.66</v>
      </c>
      <c r="BR30">
        <v>12.69</v>
      </c>
      <c r="BS30">
        <v>23.29</v>
      </c>
      <c r="BT30">
        <v>0.25</v>
      </c>
      <c r="BX30">
        <v>4.3899999999999997</v>
      </c>
      <c r="BY30">
        <v>8.34</v>
      </c>
      <c r="BZ30">
        <v>4.96</v>
      </c>
      <c r="CA30">
        <v>2.52</v>
      </c>
      <c r="CB30">
        <v>4.58</v>
      </c>
      <c r="CI30" s="9">
        <v>1697</v>
      </c>
      <c r="CU30">
        <v>4.5999999999999996</v>
      </c>
      <c r="CW30">
        <v>225</v>
      </c>
      <c r="DB30">
        <v>5890</v>
      </c>
    </row>
    <row r="31" spans="1:109" x14ac:dyDescent="0.25">
      <c r="A31">
        <v>2123</v>
      </c>
      <c r="B31" s="10">
        <v>39952</v>
      </c>
      <c r="C31">
        <v>4212</v>
      </c>
      <c r="D31" t="s">
        <v>313</v>
      </c>
      <c r="G31" t="s">
        <v>298</v>
      </c>
      <c r="H31" t="s">
        <v>336</v>
      </c>
      <c r="J31" t="s">
        <v>337</v>
      </c>
      <c r="K31">
        <v>2003</v>
      </c>
      <c r="L31">
        <v>3</v>
      </c>
      <c r="M31">
        <v>52.84</v>
      </c>
      <c r="N31">
        <v>-6.9</v>
      </c>
      <c r="O31">
        <v>50</v>
      </c>
      <c r="P31" t="s">
        <v>334</v>
      </c>
      <c r="S31">
        <v>1</v>
      </c>
      <c r="T31" t="s">
        <v>317</v>
      </c>
      <c r="U31" t="s">
        <v>139</v>
      </c>
      <c r="V31" s="9" t="s">
        <v>126</v>
      </c>
      <c r="W31" t="s">
        <v>305</v>
      </c>
      <c r="X31" t="s">
        <v>306</v>
      </c>
      <c r="Y31" t="s">
        <v>318</v>
      </c>
      <c r="Z31" t="s">
        <v>338</v>
      </c>
      <c r="AA31" t="s">
        <v>309</v>
      </c>
      <c r="AG31">
        <v>10.1</v>
      </c>
      <c r="AH31">
        <v>974</v>
      </c>
      <c r="AL31" t="s">
        <v>310</v>
      </c>
      <c r="AM31">
        <v>0.1</v>
      </c>
      <c r="AN31">
        <v>1</v>
      </c>
      <c r="AP31">
        <v>1166</v>
      </c>
      <c r="AQ31">
        <v>813</v>
      </c>
      <c r="BJ31" t="s">
        <v>325</v>
      </c>
      <c r="BL31" t="s">
        <v>321</v>
      </c>
      <c r="BP31">
        <v>0.44</v>
      </c>
      <c r="BR31">
        <v>3.19</v>
      </c>
      <c r="BS31">
        <v>269.8</v>
      </c>
      <c r="BT31">
        <v>-7.109</v>
      </c>
      <c r="BU31">
        <v>0.42199999999999999</v>
      </c>
      <c r="BX31">
        <v>3.19</v>
      </c>
      <c r="CI31" s="9">
        <v>1856</v>
      </c>
      <c r="CU31">
        <v>4.0999999999999996</v>
      </c>
      <c r="CW31">
        <v>340</v>
      </c>
    </row>
    <row r="32" spans="1:109" x14ac:dyDescent="0.25">
      <c r="A32">
        <v>2124</v>
      </c>
      <c r="B32" s="10">
        <v>39952</v>
      </c>
      <c r="C32">
        <v>4212</v>
      </c>
      <c r="D32" t="s">
        <v>313</v>
      </c>
      <c r="G32" t="s">
        <v>298</v>
      </c>
      <c r="H32" t="s">
        <v>339</v>
      </c>
      <c r="J32" t="s">
        <v>340</v>
      </c>
      <c r="K32">
        <v>2003.5</v>
      </c>
      <c r="L32">
        <v>2</v>
      </c>
      <c r="M32">
        <v>55.79</v>
      </c>
      <c r="N32">
        <v>-3.4</v>
      </c>
      <c r="O32">
        <v>270</v>
      </c>
      <c r="P32" t="s">
        <v>302</v>
      </c>
      <c r="T32" t="s">
        <v>317</v>
      </c>
      <c r="U32" t="s">
        <v>139</v>
      </c>
      <c r="V32" s="9" t="s">
        <v>126</v>
      </c>
      <c r="W32" t="s">
        <v>305</v>
      </c>
      <c r="X32" t="s">
        <v>306</v>
      </c>
      <c r="Y32" t="s">
        <v>307</v>
      </c>
      <c r="Z32" t="s">
        <v>341</v>
      </c>
      <c r="AA32" t="s">
        <v>342</v>
      </c>
      <c r="AG32">
        <v>8</v>
      </c>
      <c r="AH32">
        <v>970</v>
      </c>
      <c r="AL32" t="s">
        <v>310</v>
      </c>
      <c r="AM32">
        <v>0.1</v>
      </c>
      <c r="AN32">
        <v>1</v>
      </c>
      <c r="AP32">
        <v>529</v>
      </c>
      <c r="AQ32">
        <v>333</v>
      </c>
      <c r="BJ32" t="s">
        <v>343</v>
      </c>
      <c r="BL32" t="s">
        <v>321</v>
      </c>
      <c r="BP32">
        <v>0.65</v>
      </c>
      <c r="BR32">
        <v>2.09</v>
      </c>
      <c r="BS32">
        <v>541.29999999999995</v>
      </c>
      <c r="BT32">
        <v>56.02</v>
      </c>
      <c r="BU32">
        <v>-46.02</v>
      </c>
      <c r="BX32">
        <v>2.09</v>
      </c>
      <c r="BY32">
        <v>8.16</v>
      </c>
      <c r="BZ32">
        <v>5.69</v>
      </c>
      <c r="CA32">
        <v>4.32</v>
      </c>
      <c r="CB32">
        <v>5.94</v>
      </c>
      <c r="CI32" s="9">
        <v>698</v>
      </c>
      <c r="CU32">
        <v>3.6</v>
      </c>
    </row>
    <row r="33" spans="1:109" x14ac:dyDescent="0.25">
      <c r="A33">
        <v>2126</v>
      </c>
      <c r="B33" s="10">
        <v>39952</v>
      </c>
      <c r="C33">
        <v>4212</v>
      </c>
      <c r="D33" t="s">
        <v>313</v>
      </c>
      <c r="G33" t="s">
        <v>298</v>
      </c>
      <c r="H33" t="s">
        <v>344</v>
      </c>
      <c r="J33" t="s">
        <v>345</v>
      </c>
      <c r="K33">
        <v>2002.5</v>
      </c>
      <c r="L33">
        <v>2</v>
      </c>
      <c r="M33">
        <v>67.72</v>
      </c>
      <c r="N33">
        <v>29.6</v>
      </c>
      <c r="O33">
        <v>480</v>
      </c>
      <c r="P33" t="s">
        <v>302</v>
      </c>
      <c r="T33" t="s">
        <v>317</v>
      </c>
      <c r="U33" t="s">
        <v>168</v>
      </c>
      <c r="V33" s="9" t="s">
        <v>126</v>
      </c>
      <c r="W33" t="s">
        <v>305</v>
      </c>
      <c r="X33" t="s">
        <v>306</v>
      </c>
      <c r="Y33" t="s">
        <v>307</v>
      </c>
      <c r="Z33" t="s">
        <v>346</v>
      </c>
      <c r="AA33" t="s">
        <v>309</v>
      </c>
      <c r="AG33">
        <v>-1</v>
      </c>
      <c r="AH33">
        <v>500</v>
      </c>
      <c r="AL33" t="s">
        <v>310</v>
      </c>
      <c r="AM33">
        <v>0.1</v>
      </c>
      <c r="AN33">
        <v>1</v>
      </c>
      <c r="AP33">
        <v>58</v>
      </c>
      <c r="AQ33">
        <v>14</v>
      </c>
      <c r="BJ33" t="s">
        <v>320</v>
      </c>
      <c r="BL33" t="s">
        <v>321</v>
      </c>
      <c r="BP33">
        <v>0.45</v>
      </c>
      <c r="BR33">
        <v>1.71</v>
      </c>
      <c r="BS33">
        <v>17.149999999999999</v>
      </c>
      <c r="BT33">
        <v>0.11</v>
      </c>
      <c r="BX33">
        <v>0.25</v>
      </c>
      <c r="BY33">
        <v>2.71</v>
      </c>
      <c r="BZ33">
        <v>2.54</v>
      </c>
      <c r="CA33">
        <v>2.31</v>
      </c>
      <c r="CB33">
        <v>2.5</v>
      </c>
      <c r="CI33" s="9">
        <v>200</v>
      </c>
      <c r="CU33">
        <v>0.8</v>
      </c>
      <c r="DB33">
        <v>2500</v>
      </c>
    </row>
    <row r="34" spans="1:109" x14ac:dyDescent="0.25">
      <c r="A34">
        <v>2394</v>
      </c>
      <c r="B34" s="10">
        <v>39987</v>
      </c>
      <c r="C34">
        <v>283</v>
      </c>
      <c r="D34" t="s">
        <v>347</v>
      </c>
      <c r="G34" t="s">
        <v>298</v>
      </c>
      <c r="H34" t="s">
        <v>299</v>
      </c>
      <c r="I34" t="s">
        <v>348</v>
      </c>
      <c r="J34" t="s">
        <v>349</v>
      </c>
      <c r="K34">
        <v>1971</v>
      </c>
      <c r="L34">
        <v>3</v>
      </c>
      <c r="M34">
        <v>32</v>
      </c>
      <c r="N34">
        <v>-96.5</v>
      </c>
      <c r="O34">
        <v>375</v>
      </c>
      <c r="P34" t="s">
        <v>302</v>
      </c>
      <c r="T34" t="s">
        <v>350</v>
      </c>
      <c r="U34" t="s">
        <v>139</v>
      </c>
      <c r="V34" s="9" t="s">
        <v>126</v>
      </c>
      <c r="W34" t="s">
        <v>305</v>
      </c>
      <c r="X34" t="s">
        <v>306</v>
      </c>
      <c r="Y34" t="s">
        <v>307</v>
      </c>
      <c r="Z34" t="s">
        <v>351</v>
      </c>
      <c r="AA34" t="s">
        <v>309</v>
      </c>
      <c r="AG34">
        <v>15.2</v>
      </c>
      <c r="AH34" s="11">
        <v>1000</v>
      </c>
      <c r="AL34" t="s">
        <v>352</v>
      </c>
      <c r="AO34" t="s">
        <v>311</v>
      </c>
      <c r="AP34">
        <v>999</v>
      </c>
      <c r="AX34" s="9">
        <v>242</v>
      </c>
      <c r="AY34" s="9">
        <v>757</v>
      </c>
      <c r="AZ34">
        <v>0.24</v>
      </c>
      <c r="CI34" s="9">
        <v>1890</v>
      </c>
      <c r="CL34" s="9">
        <v>737</v>
      </c>
      <c r="CX34">
        <v>162</v>
      </c>
      <c r="CY34">
        <v>241</v>
      </c>
    </row>
    <row r="35" spans="1:109" x14ac:dyDescent="0.25">
      <c r="A35">
        <v>2403</v>
      </c>
      <c r="B35" s="10">
        <v>39987</v>
      </c>
      <c r="C35">
        <v>521</v>
      </c>
      <c r="D35" t="s">
        <v>446</v>
      </c>
      <c r="G35" t="s">
        <v>298</v>
      </c>
      <c r="H35" t="s">
        <v>299</v>
      </c>
      <c r="I35" t="s">
        <v>447</v>
      </c>
      <c r="J35" t="s">
        <v>448</v>
      </c>
      <c r="K35">
        <v>1983.5</v>
      </c>
      <c r="L35">
        <v>1</v>
      </c>
      <c r="M35">
        <v>35.33</v>
      </c>
      <c r="N35">
        <v>-79.180000000000007</v>
      </c>
      <c r="P35" t="s">
        <v>302</v>
      </c>
      <c r="T35" t="s">
        <v>449</v>
      </c>
      <c r="U35" t="s">
        <v>139</v>
      </c>
      <c r="V35" s="9" t="s">
        <v>124</v>
      </c>
      <c r="W35" t="s">
        <v>305</v>
      </c>
      <c r="X35" t="s">
        <v>306</v>
      </c>
      <c r="Y35" t="s">
        <v>307</v>
      </c>
      <c r="Z35" t="s">
        <v>341</v>
      </c>
      <c r="AA35" t="s">
        <v>342</v>
      </c>
      <c r="AG35">
        <v>16.600000000000001</v>
      </c>
      <c r="AH35">
        <v>1269</v>
      </c>
      <c r="AL35" t="s">
        <v>352</v>
      </c>
      <c r="AP35">
        <v>360</v>
      </c>
      <c r="CI35" s="9">
        <v>624</v>
      </c>
      <c r="CJ35" s="9">
        <v>732</v>
      </c>
      <c r="CK35" s="9">
        <v>-108</v>
      </c>
      <c r="CW35">
        <v>600</v>
      </c>
      <c r="CX35">
        <v>192</v>
      </c>
      <c r="CY35">
        <v>408</v>
      </c>
    </row>
    <row r="36" spans="1:109" x14ac:dyDescent="0.25">
      <c r="A36">
        <v>2404</v>
      </c>
      <c r="B36" s="10">
        <v>39987</v>
      </c>
      <c r="C36">
        <v>521</v>
      </c>
      <c r="D36" t="s">
        <v>446</v>
      </c>
      <c r="G36" t="s">
        <v>298</v>
      </c>
      <c r="H36" t="s">
        <v>299</v>
      </c>
      <c r="I36" t="s">
        <v>447</v>
      </c>
      <c r="J36" t="s">
        <v>448</v>
      </c>
      <c r="K36">
        <v>1983.5</v>
      </c>
      <c r="L36">
        <v>1</v>
      </c>
      <c r="M36">
        <v>35.33</v>
      </c>
      <c r="N36">
        <v>-79.180000000000007</v>
      </c>
      <c r="P36" t="s">
        <v>302</v>
      </c>
      <c r="T36" t="s">
        <v>449</v>
      </c>
      <c r="U36" t="s">
        <v>139</v>
      </c>
      <c r="V36" s="9" t="s">
        <v>124</v>
      </c>
      <c r="W36" t="s">
        <v>305</v>
      </c>
      <c r="X36" t="s">
        <v>306</v>
      </c>
      <c r="Y36" t="s">
        <v>307</v>
      </c>
      <c r="Z36" t="s">
        <v>341</v>
      </c>
      <c r="AA36" t="s">
        <v>342</v>
      </c>
      <c r="AG36">
        <v>16.600000000000001</v>
      </c>
      <c r="AH36">
        <v>1269</v>
      </c>
      <c r="AL36" t="s">
        <v>352</v>
      </c>
      <c r="AP36">
        <v>264</v>
      </c>
      <c r="CI36" s="9">
        <v>1200</v>
      </c>
      <c r="CJ36" s="9">
        <v>1476</v>
      </c>
      <c r="CK36" s="9">
        <v>-276</v>
      </c>
      <c r="CW36">
        <v>948</v>
      </c>
      <c r="CX36">
        <v>564</v>
      </c>
      <c r="CY36">
        <v>384</v>
      </c>
    </row>
    <row r="37" spans="1:109" x14ac:dyDescent="0.25">
      <c r="A37">
        <v>3087</v>
      </c>
      <c r="B37" s="10">
        <v>40018</v>
      </c>
      <c r="C37">
        <v>4045</v>
      </c>
      <c r="D37" t="s">
        <v>450</v>
      </c>
      <c r="F37" t="s">
        <v>451</v>
      </c>
      <c r="G37" t="s">
        <v>298</v>
      </c>
      <c r="H37" t="s">
        <v>354</v>
      </c>
      <c r="J37" t="s">
        <v>452</v>
      </c>
      <c r="K37">
        <v>2003</v>
      </c>
      <c r="L37">
        <v>1</v>
      </c>
      <c r="M37">
        <v>28.92</v>
      </c>
      <c r="N37">
        <v>111.45</v>
      </c>
      <c r="P37" t="s">
        <v>302</v>
      </c>
      <c r="T37" t="s">
        <v>453</v>
      </c>
      <c r="U37" t="s">
        <v>454</v>
      </c>
      <c r="V37" s="9" t="s">
        <v>377</v>
      </c>
      <c r="W37" t="s">
        <v>378</v>
      </c>
      <c r="X37" t="s">
        <v>306</v>
      </c>
      <c r="Y37" t="s">
        <v>318</v>
      </c>
      <c r="Z37" t="s">
        <v>455</v>
      </c>
      <c r="AA37" t="s">
        <v>342</v>
      </c>
      <c r="AG37">
        <v>16.5</v>
      </c>
      <c r="AH37">
        <v>1448</v>
      </c>
      <c r="AJ37">
        <v>16.8</v>
      </c>
      <c r="AL37" t="s">
        <v>310</v>
      </c>
      <c r="AM37">
        <v>0.1</v>
      </c>
      <c r="AN37">
        <v>1</v>
      </c>
      <c r="AP37">
        <v>425</v>
      </c>
      <c r="BJ37" t="s">
        <v>381</v>
      </c>
      <c r="BK37" t="s">
        <v>372</v>
      </c>
      <c r="BL37" t="s">
        <v>382</v>
      </c>
      <c r="BM37">
        <v>5</v>
      </c>
      <c r="BN37">
        <v>20</v>
      </c>
      <c r="BP37">
        <v>0.56999999999999995</v>
      </c>
      <c r="BQ37">
        <v>5</v>
      </c>
      <c r="BR37">
        <v>48.973999999999997</v>
      </c>
      <c r="BS37">
        <v>0.08</v>
      </c>
      <c r="BT37">
        <v>0</v>
      </c>
      <c r="BX37">
        <v>0.69</v>
      </c>
      <c r="BZ37">
        <v>2.23</v>
      </c>
      <c r="CA37">
        <v>2.23</v>
      </c>
      <c r="CI37" s="9">
        <v>1598.5</v>
      </c>
      <c r="CJ37" s="9">
        <v>923.5</v>
      </c>
      <c r="CK37" s="9">
        <v>675.3</v>
      </c>
      <c r="DE37" t="s">
        <v>456</v>
      </c>
    </row>
    <row r="38" spans="1:109" x14ac:dyDescent="0.25">
      <c r="A38">
        <v>3347</v>
      </c>
      <c r="B38" s="10">
        <v>40066</v>
      </c>
      <c r="C38">
        <v>4313</v>
      </c>
      <c r="D38" t="s">
        <v>457</v>
      </c>
      <c r="G38" t="s">
        <v>298</v>
      </c>
      <c r="H38" t="s">
        <v>458</v>
      </c>
      <c r="J38" t="s">
        <v>459</v>
      </c>
      <c r="K38">
        <v>2003.5</v>
      </c>
      <c r="L38">
        <v>1.3</v>
      </c>
      <c r="M38">
        <v>67.3</v>
      </c>
      <c r="N38">
        <v>14.53</v>
      </c>
      <c r="P38" t="s">
        <v>302</v>
      </c>
      <c r="S38">
        <v>1</v>
      </c>
      <c r="T38" t="s">
        <v>317</v>
      </c>
      <c r="U38" t="s">
        <v>168</v>
      </c>
      <c r="V38" s="9" t="s">
        <v>377</v>
      </c>
      <c r="W38" t="s">
        <v>378</v>
      </c>
      <c r="X38" t="s">
        <v>306</v>
      </c>
      <c r="Y38" t="s">
        <v>318</v>
      </c>
      <c r="Z38" t="s">
        <v>341</v>
      </c>
      <c r="AA38" t="s">
        <v>309</v>
      </c>
      <c r="AG38">
        <v>4.3</v>
      </c>
      <c r="AH38">
        <v>1020</v>
      </c>
      <c r="AM38">
        <v>21</v>
      </c>
      <c r="AN38">
        <v>1</v>
      </c>
      <c r="AP38">
        <v>600</v>
      </c>
      <c r="CI38" s="9">
        <v>940</v>
      </c>
      <c r="CJ38" s="9">
        <v>1160</v>
      </c>
    </row>
    <row r="39" spans="1:109" x14ac:dyDescent="0.25">
      <c r="A39">
        <v>3404</v>
      </c>
      <c r="B39" s="10">
        <v>40269</v>
      </c>
      <c r="C39">
        <v>5262</v>
      </c>
      <c r="D39" t="s">
        <v>353</v>
      </c>
      <c r="G39" t="s">
        <v>298</v>
      </c>
      <c r="H39" t="s">
        <v>354</v>
      </c>
      <c r="J39" t="s">
        <v>355</v>
      </c>
      <c r="L39">
        <v>1</v>
      </c>
      <c r="M39">
        <v>37.6</v>
      </c>
      <c r="N39">
        <v>101.3</v>
      </c>
      <c r="O39">
        <v>3250</v>
      </c>
      <c r="P39" t="s">
        <v>302</v>
      </c>
      <c r="T39" t="s">
        <v>356</v>
      </c>
      <c r="U39" t="s">
        <v>168</v>
      </c>
      <c r="V39" s="9" t="s">
        <v>126</v>
      </c>
      <c r="W39" t="s">
        <v>357</v>
      </c>
      <c r="X39" t="s">
        <v>306</v>
      </c>
      <c r="Y39" t="s">
        <v>307</v>
      </c>
      <c r="Z39" t="s">
        <v>358</v>
      </c>
      <c r="AA39" t="s">
        <v>342</v>
      </c>
      <c r="AG39">
        <v>-1.7</v>
      </c>
      <c r="AH39">
        <v>561</v>
      </c>
      <c r="AL39" t="s">
        <v>310</v>
      </c>
      <c r="BE39">
        <v>5.1038888890000003</v>
      </c>
      <c r="CI39" s="9">
        <v>798</v>
      </c>
      <c r="CJ39" s="9">
        <v>724</v>
      </c>
      <c r="CK39" s="9">
        <v>74</v>
      </c>
      <c r="CX39">
        <v>177.9</v>
      </c>
      <c r="CY39">
        <v>277.8</v>
      </c>
      <c r="DE39" t="s">
        <v>359</v>
      </c>
    </row>
    <row r="40" spans="1:109" x14ac:dyDescent="0.25">
      <c r="A40">
        <v>3405</v>
      </c>
      <c r="B40" s="10">
        <v>40269</v>
      </c>
      <c r="C40">
        <v>5262</v>
      </c>
      <c r="D40" t="s">
        <v>353</v>
      </c>
      <c r="G40" t="s">
        <v>298</v>
      </c>
      <c r="H40" t="s">
        <v>354</v>
      </c>
      <c r="J40" t="s">
        <v>355</v>
      </c>
      <c r="L40">
        <v>1</v>
      </c>
      <c r="M40">
        <v>37.6</v>
      </c>
      <c r="N40">
        <v>101.3</v>
      </c>
      <c r="O40">
        <v>3250</v>
      </c>
      <c r="P40" t="s">
        <v>302</v>
      </c>
      <c r="T40" t="s">
        <v>360</v>
      </c>
      <c r="U40" t="s">
        <v>168</v>
      </c>
      <c r="V40" s="9" t="s">
        <v>126</v>
      </c>
      <c r="W40" t="s">
        <v>357</v>
      </c>
      <c r="X40" t="s">
        <v>306</v>
      </c>
      <c r="Y40" t="s">
        <v>307</v>
      </c>
      <c r="Z40" t="s">
        <v>358</v>
      </c>
      <c r="AA40" t="s">
        <v>342</v>
      </c>
      <c r="AG40">
        <v>-1.7</v>
      </c>
      <c r="AH40">
        <v>561</v>
      </c>
      <c r="AL40" t="s">
        <v>310</v>
      </c>
      <c r="BE40">
        <v>6.9960000000000004</v>
      </c>
      <c r="CI40" s="9">
        <v>1064</v>
      </c>
      <c r="CJ40" s="9">
        <v>900</v>
      </c>
      <c r="CK40" s="9">
        <v>164</v>
      </c>
      <c r="CX40">
        <v>256.3</v>
      </c>
      <c r="CY40">
        <v>577.70000000000005</v>
      </c>
      <c r="DE40" t="s">
        <v>359</v>
      </c>
    </row>
    <row r="41" spans="1:109" x14ac:dyDescent="0.25">
      <c r="A41">
        <v>3406</v>
      </c>
      <c r="B41" s="10">
        <v>40269</v>
      </c>
      <c r="C41">
        <v>5262</v>
      </c>
      <c r="D41" t="s">
        <v>353</v>
      </c>
      <c r="G41" t="s">
        <v>298</v>
      </c>
      <c r="H41" t="s">
        <v>354</v>
      </c>
      <c r="J41" t="s">
        <v>355</v>
      </c>
      <c r="L41">
        <v>1</v>
      </c>
      <c r="M41">
        <v>37.6</v>
      </c>
      <c r="N41">
        <v>101.3</v>
      </c>
      <c r="O41">
        <v>3250</v>
      </c>
      <c r="P41" t="s">
        <v>302</v>
      </c>
      <c r="T41" t="s">
        <v>361</v>
      </c>
      <c r="U41" t="s">
        <v>168</v>
      </c>
      <c r="V41" s="9" t="s">
        <v>126</v>
      </c>
      <c r="W41" t="s">
        <v>357</v>
      </c>
      <c r="X41" t="s">
        <v>306</v>
      </c>
      <c r="Y41" t="s">
        <v>307</v>
      </c>
      <c r="Z41" t="s">
        <v>358</v>
      </c>
      <c r="AA41" t="s">
        <v>342</v>
      </c>
      <c r="AG41">
        <v>-1.7</v>
      </c>
      <c r="AH41">
        <v>561</v>
      </c>
      <c r="AL41" t="s">
        <v>310</v>
      </c>
      <c r="BE41">
        <v>8.2754999999999992</v>
      </c>
      <c r="CI41" s="9">
        <v>1158</v>
      </c>
      <c r="CJ41" s="9">
        <v>1030</v>
      </c>
      <c r="CK41" s="9">
        <v>128</v>
      </c>
      <c r="CX41">
        <v>231.5</v>
      </c>
      <c r="CY41">
        <v>173.5</v>
      </c>
      <c r="DE41" t="s">
        <v>359</v>
      </c>
    </row>
    <row r="42" spans="1:109" x14ac:dyDescent="0.25">
      <c r="A42">
        <v>3892</v>
      </c>
      <c r="B42" s="10">
        <v>40504</v>
      </c>
      <c r="C42">
        <v>5355</v>
      </c>
      <c r="D42" t="s">
        <v>460</v>
      </c>
      <c r="G42" t="s">
        <v>298</v>
      </c>
      <c r="H42" t="s">
        <v>314</v>
      </c>
      <c r="K42">
        <v>2007</v>
      </c>
      <c r="L42">
        <v>1</v>
      </c>
      <c r="M42">
        <v>46</v>
      </c>
      <c r="N42">
        <v>13.016666669999999</v>
      </c>
      <c r="P42" t="s">
        <v>461</v>
      </c>
      <c r="R42">
        <v>30</v>
      </c>
      <c r="S42">
        <v>1</v>
      </c>
      <c r="T42" t="s">
        <v>407</v>
      </c>
      <c r="U42" t="s">
        <v>139</v>
      </c>
      <c r="V42" s="9" t="s">
        <v>377</v>
      </c>
      <c r="W42" t="s">
        <v>378</v>
      </c>
      <c r="X42" t="s">
        <v>306</v>
      </c>
      <c r="Y42" t="s">
        <v>318</v>
      </c>
      <c r="Z42" t="s">
        <v>462</v>
      </c>
      <c r="AA42" t="s">
        <v>309</v>
      </c>
      <c r="AB42">
        <v>1.25</v>
      </c>
      <c r="AL42" t="s">
        <v>310</v>
      </c>
      <c r="AM42">
        <v>0.1</v>
      </c>
      <c r="AN42">
        <v>1</v>
      </c>
      <c r="AO42" t="s">
        <v>463</v>
      </c>
      <c r="AY42" s="9">
        <v>613</v>
      </c>
      <c r="CI42" s="9">
        <v>1471</v>
      </c>
      <c r="CK42" s="9">
        <v>473</v>
      </c>
      <c r="CU42">
        <v>2.2000000000000002</v>
      </c>
    </row>
    <row r="43" spans="1:109" x14ac:dyDescent="0.25">
      <c r="A43">
        <v>3893</v>
      </c>
      <c r="B43" s="10">
        <v>40504</v>
      </c>
      <c r="C43">
        <v>5355</v>
      </c>
      <c r="D43" t="s">
        <v>460</v>
      </c>
      <c r="G43" t="s">
        <v>298</v>
      </c>
      <c r="H43" t="s">
        <v>314</v>
      </c>
      <c r="K43">
        <v>2007</v>
      </c>
      <c r="L43">
        <v>1</v>
      </c>
      <c r="M43">
        <v>46</v>
      </c>
      <c r="N43">
        <v>13.016666669999999</v>
      </c>
      <c r="P43" t="s">
        <v>461</v>
      </c>
      <c r="R43">
        <v>30</v>
      </c>
      <c r="S43">
        <v>1</v>
      </c>
      <c r="T43" t="s">
        <v>464</v>
      </c>
      <c r="U43" t="s">
        <v>139</v>
      </c>
      <c r="V43" s="9" t="s">
        <v>377</v>
      </c>
      <c r="W43" t="s">
        <v>378</v>
      </c>
      <c r="X43" t="s">
        <v>306</v>
      </c>
      <c r="Y43" t="s">
        <v>318</v>
      </c>
      <c r="Z43" t="s">
        <v>462</v>
      </c>
      <c r="AA43" t="s">
        <v>309</v>
      </c>
      <c r="AB43">
        <v>1.25</v>
      </c>
      <c r="AL43" t="s">
        <v>310</v>
      </c>
      <c r="AM43">
        <v>0.1</v>
      </c>
      <c r="AN43">
        <v>1</v>
      </c>
      <c r="AO43" t="s">
        <v>463</v>
      </c>
      <c r="AY43" s="9">
        <v>584</v>
      </c>
      <c r="CI43" s="9">
        <v>1148</v>
      </c>
      <c r="CK43" s="9">
        <v>616</v>
      </c>
      <c r="CU43">
        <v>2.5</v>
      </c>
    </row>
    <row r="44" spans="1:109" x14ac:dyDescent="0.25">
      <c r="A44">
        <v>3894</v>
      </c>
      <c r="B44" s="10">
        <v>40504</v>
      </c>
      <c r="C44">
        <v>5355</v>
      </c>
      <c r="D44" t="s">
        <v>460</v>
      </c>
      <c r="G44" t="s">
        <v>298</v>
      </c>
      <c r="H44" t="s">
        <v>314</v>
      </c>
      <c r="K44">
        <v>2007</v>
      </c>
      <c r="L44">
        <v>1</v>
      </c>
      <c r="M44">
        <v>46</v>
      </c>
      <c r="N44">
        <v>13.016666669999999</v>
      </c>
      <c r="P44" t="s">
        <v>461</v>
      </c>
      <c r="R44">
        <v>30</v>
      </c>
      <c r="S44">
        <v>1</v>
      </c>
      <c r="T44" t="s">
        <v>407</v>
      </c>
      <c r="U44" t="s">
        <v>139</v>
      </c>
      <c r="V44" s="9" t="s">
        <v>377</v>
      </c>
      <c r="W44" t="s">
        <v>378</v>
      </c>
      <c r="X44" t="s">
        <v>306</v>
      </c>
      <c r="Y44" t="s">
        <v>318</v>
      </c>
      <c r="Z44" t="s">
        <v>462</v>
      </c>
      <c r="AA44" t="s">
        <v>309</v>
      </c>
      <c r="AB44">
        <v>1.25</v>
      </c>
      <c r="AL44" t="s">
        <v>310</v>
      </c>
      <c r="AM44">
        <v>0.1</v>
      </c>
      <c r="AN44">
        <v>1</v>
      </c>
      <c r="AO44" t="s">
        <v>463</v>
      </c>
      <c r="AY44" s="9">
        <v>601</v>
      </c>
      <c r="CI44" s="9">
        <v>1738</v>
      </c>
      <c r="CK44" s="9">
        <v>343</v>
      </c>
      <c r="CU44">
        <v>6.7</v>
      </c>
    </row>
    <row r="45" spans="1:109" x14ac:dyDescent="0.25">
      <c r="A45">
        <v>3895</v>
      </c>
      <c r="B45" s="10">
        <v>40504</v>
      </c>
      <c r="C45">
        <v>5355</v>
      </c>
      <c r="D45" t="s">
        <v>460</v>
      </c>
      <c r="G45" t="s">
        <v>298</v>
      </c>
      <c r="H45" t="s">
        <v>314</v>
      </c>
      <c r="K45">
        <v>2007</v>
      </c>
      <c r="L45">
        <v>1</v>
      </c>
      <c r="M45">
        <v>46</v>
      </c>
      <c r="N45">
        <v>13.016666669999999</v>
      </c>
      <c r="P45" t="s">
        <v>461</v>
      </c>
      <c r="R45">
        <v>30</v>
      </c>
      <c r="S45">
        <v>1</v>
      </c>
      <c r="T45" t="s">
        <v>464</v>
      </c>
      <c r="U45" t="s">
        <v>139</v>
      </c>
      <c r="V45" s="9" t="s">
        <v>377</v>
      </c>
      <c r="W45" t="s">
        <v>378</v>
      </c>
      <c r="X45" t="s">
        <v>306</v>
      </c>
      <c r="Y45" t="s">
        <v>318</v>
      </c>
      <c r="Z45" t="s">
        <v>462</v>
      </c>
      <c r="AA45" t="s">
        <v>309</v>
      </c>
      <c r="AB45">
        <v>1.25</v>
      </c>
      <c r="AL45" t="s">
        <v>310</v>
      </c>
      <c r="AM45">
        <v>0.1</v>
      </c>
      <c r="AN45">
        <v>1</v>
      </c>
      <c r="AO45" t="s">
        <v>463</v>
      </c>
      <c r="AY45" s="9">
        <v>495</v>
      </c>
      <c r="CI45" s="9">
        <v>1398</v>
      </c>
      <c r="CK45" s="9">
        <v>481</v>
      </c>
      <c r="CU45">
        <v>8.8000000000000007</v>
      </c>
    </row>
    <row r="46" spans="1:109" x14ac:dyDescent="0.25">
      <c r="A46">
        <v>4121</v>
      </c>
      <c r="B46" s="10">
        <v>40594</v>
      </c>
      <c r="C46">
        <v>5322</v>
      </c>
      <c r="D46" t="s">
        <v>362</v>
      </c>
      <c r="G46" t="s">
        <v>298</v>
      </c>
      <c r="H46" t="s">
        <v>299</v>
      </c>
      <c r="I46" t="s">
        <v>363</v>
      </c>
      <c r="J46" t="s">
        <v>364</v>
      </c>
      <c r="K46">
        <v>1997.5</v>
      </c>
      <c r="L46">
        <v>1</v>
      </c>
      <c r="M46">
        <v>39.082222219999998</v>
      </c>
      <c r="N46">
        <v>-96.560277780000007</v>
      </c>
      <c r="O46">
        <v>439</v>
      </c>
      <c r="P46" t="s">
        <v>302</v>
      </c>
      <c r="S46">
        <v>0</v>
      </c>
      <c r="T46" t="s">
        <v>365</v>
      </c>
      <c r="U46" t="s">
        <v>139</v>
      </c>
      <c r="V46" s="9" t="s">
        <v>126</v>
      </c>
      <c r="W46" t="s">
        <v>305</v>
      </c>
      <c r="X46" t="s">
        <v>306</v>
      </c>
      <c r="Y46" t="s">
        <v>307</v>
      </c>
      <c r="Z46" t="s">
        <v>366</v>
      </c>
      <c r="AA46" t="s">
        <v>309</v>
      </c>
      <c r="AB46">
        <v>1.1000000000000001</v>
      </c>
      <c r="AH46">
        <v>856</v>
      </c>
      <c r="AL46" t="s">
        <v>310</v>
      </c>
      <c r="AM46">
        <v>15</v>
      </c>
      <c r="AN46">
        <v>0.6</v>
      </c>
      <c r="AP46">
        <v>1354</v>
      </c>
      <c r="AR46">
        <v>220.61731570000001</v>
      </c>
      <c r="CI46" s="9">
        <v>1669</v>
      </c>
      <c r="CK46" s="9">
        <v>108</v>
      </c>
      <c r="CX46">
        <v>123.3</v>
      </c>
    </row>
    <row r="47" spans="1:109" x14ac:dyDescent="0.25">
      <c r="A47">
        <v>4122</v>
      </c>
      <c r="B47" s="10">
        <v>40594</v>
      </c>
      <c r="C47">
        <v>5322</v>
      </c>
      <c r="D47" t="s">
        <v>362</v>
      </c>
      <c r="G47" t="s">
        <v>298</v>
      </c>
      <c r="H47" t="s">
        <v>299</v>
      </c>
      <c r="I47" t="s">
        <v>363</v>
      </c>
      <c r="J47" t="s">
        <v>364</v>
      </c>
      <c r="K47">
        <v>1997.5</v>
      </c>
      <c r="L47">
        <v>1</v>
      </c>
      <c r="M47">
        <v>39.082222219999998</v>
      </c>
      <c r="N47">
        <v>-96.560277780000007</v>
      </c>
      <c r="O47">
        <v>439</v>
      </c>
      <c r="P47" t="s">
        <v>302</v>
      </c>
      <c r="S47">
        <v>1</v>
      </c>
      <c r="T47" t="s">
        <v>365</v>
      </c>
      <c r="U47" t="s">
        <v>139</v>
      </c>
      <c r="V47" s="9" t="s">
        <v>126</v>
      </c>
      <c r="W47" t="s">
        <v>305</v>
      </c>
      <c r="X47" t="s">
        <v>306</v>
      </c>
      <c r="Y47" t="s">
        <v>307</v>
      </c>
      <c r="Z47" t="s">
        <v>366</v>
      </c>
      <c r="AA47" t="s">
        <v>309</v>
      </c>
      <c r="AB47">
        <v>1.1000000000000001</v>
      </c>
      <c r="AH47">
        <v>856</v>
      </c>
      <c r="AL47" t="s">
        <v>310</v>
      </c>
      <c r="AM47">
        <v>15</v>
      </c>
      <c r="AN47">
        <v>0.6</v>
      </c>
      <c r="AP47">
        <v>1185</v>
      </c>
      <c r="AR47">
        <v>219.20310219999999</v>
      </c>
      <c r="CI47" s="9">
        <v>1368</v>
      </c>
      <c r="CK47" s="9">
        <v>48</v>
      </c>
      <c r="CX47">
        <v>88.5</v>
      </c>
    </row>
    <row r="48" spans="1:109" x14ac:dyDescent="0.25">
      <c r="A48">
        <v>4123</v>
      </c>
      <c r="B48" s="10">
        <v>40594</v>
      </c>
      <c r="C48">
        <v>5322</v>
      </c>
      <c r="D48" t="s">
        <v>362</v>
      </c>
      <c r="G48" t="s">
        <v>298</v>
      </c>
      <c r="H48" t="s">
        <v>299</v>
      </c>
      <c r="I48" t="s">
        <v>363</v>
      </c>
      <c r="J48" t="s">
        <v>364</v>
      </c>
      <c r="K48">
        <v>1998.5</v>
      </c>
      <c r="L48">
        <v>1</v>
      </c>
      <c r="M48">
        <v>39.082222219999998</v>
      </c>
      <c r="N48">
        <v>-96.560277780000007</v>
      </c>
      <c r="O48">
        <v>439</v>
      </c>
      <c r="P48" t="s">
        <v>302</v>
      </c>
      <c r="S48">
        <v>0</v>
      </c>
      <c r="T48" t="s">
        <v>365</v>
      </c>
      <c r="U48" t="s">
        <v>139</v>
      </c>
      <c r="V48" s="9" t="s">
        <v>126</v>
      </c>
      <c r="W48" t="s">
        <v>305</v>
      </c>
      <c r="X48" t="s">
        <v>306</v>
      </c>
      <c r="Y48" t="s">
        <v>307</v>
      </c>
      <c r="Z48" t="s">
        <v>366</v>
      </c>
      <c r="AA48" t="s">
        <v>309</v>
      </c>
      <c r="AB48">
        <v>1.1000000000000001</v>
      </c>
      <c r="AH48">
        <v>856</v>
      </c>
      <c r="AL48" t="s">
        <v>310</v>
      </c>
      <c r="AM48">
        <v>15</v>
      </c>
      <c r="AN48">
        <v>0.6</v>
      </c>
      <c r="AP48">
        <v>1666</v>
      </c>
      <c r="CI48" s="9">
        <v>2269</v>
      </c>
      <c r="CK48" s="9">
        <v>-15</v>
      </c>
      <c r="CX48">
        <v>147.4</v>
      </c>
    </row>
    <row r="49" spans="1:108" x14ac:dyDescent="0.25">
      <c r="A49">
        <v>4124</v>
      </c>
      <c r="B49" s="10">
        <v>40594</v>
      </c>
      <c r="C49">
        <v>5322</v>
      </c>
      <c r="D49" t="s">
        <v>362</v>
      </c>
      <c r="G49" t="s">
        <v>298</v>
      </c>
      <c r="H49" t="s">
        <v>299</v>
      </c>
      <c r="I49" t="s">
        <v>363</v>
      </c>
      <c r="J49" t="s">
        <v>364</v>
      </c>
      <c r="K49">
        <v>1998.5</v>
      </c>
      <c r="L49">
        <v>1</v>
      </c>
      <c r="M49">
        <v>39.082222219999998</v>
      </c>
      <c r="N49">
        <v>-96.560277780000007</v>
      </c>
      <c r="O49">
        <v>439</v>
      </c>
      <c r="P49" t="s">
        <v>302</v>
      </c>
      <c r="S49">
        <v>0</v>
      </c>
      <c r="T49" t="s">
        <v>365</v>
      </c>
      <c r="U49" t="s">
        <v>139</v>
      </c>
      <c r="V49" s="9" t="s">
        <v>126</v>
      </c>
      <c r="W49" t="s">
        <v>305</v>
      </c>
      <c r="X49" t="s">
        <v>306</v>
      </c>
      <c r="Y49" t="s">
        <v>307</v>
      </c>
      <c r="Z49" t="s">
        <v>366</v>
      </c>
      <c r="AA49" t="s">
        <v>309</v>
      </c>
      <c r="AB49">
        <v>1.1000000000000001</v>
      </c>
      <c r="AH49">
        <v>856</v>
      </c>
      <c r="AL49" t="s">
        <v>310</v>
      </c>
      <c r="AM49">
        <v>15</v>
      </c>
      <c r="AN49">
        <v>0.6</v>
      </c>
      <c r="AP49">
        <v>1495</v>
      </c>
      <c r="CI49" s="9">
        <v>1997</v>
      </c>
      <c r="CK49" s="9">
        <v>-27</v>
      </c>
      <c r="CX49">
        <v>147.80000000000001</v>
      </c>
    </row>
    <row r="50" spans="1:108" x14ac:dyDescent="0.25">
      <c r="A50">
        <v>4164</v>
      </c>
      <c r="B50" s="10">
        <v>40597</v>
      </c>
      <c r="C50">
        <v>5323</v>
      </c>
      <c r="D50" t="s">
        <v>367</v>
      </c>
      <c r="G50" t="s">
        <v>298</v>
      </c>
      <c r="H50" t="s">
        <v>368</v>
      </c>
      <c r="J50" t="s">
        <v>369</v>
      </c>
      <c r="K50">
        <v>2002</v>
      </c>
      <c r="L50">
        <v>1</v>
      </c>
      <c r="M50">
        <v>51.616666670000001</v>
      </c>
      <c r="N50">
        <v>71.083333330000002</v>
      </c>
      <c r="O50">
        <v>367</v>
      </c>
      <c r="P50" t="s">
        <v>302</v>
      </c>
      <c r="S50">
        <v>1</v>
      </c>
      <c r="T50" t="s">
        <v>429</v>
      </c>
      <c r="U50" t="s">
        <v>168</v>
      </c>
      <c r="V50" s="9" t="s">
        <v>377</v>
      </c>
      <c r="W50" t="s">
        <v>378</v>
      </c>
      <c r="X50" t="s">
        <v>306</v>
      </c>
      <c r="Y50" t="s">
        <v>318</v>
      </c>
      <c r="Z50" t="s">
        <v>371</v>
      </c>
      <c r="AA50" t="s">
        <v>309</v>
      </c>
      <c r="AB50">
        <v>0.96</v>
      </c>
      <c r="AG50">
        <v>1.6</v>
      </c>
      <c r="AH50">
        <v>324</v>
      </c>
      <c r="AJ50">
        <v>4.2</v>
      </c>
      <c r="AK50">
        <v>421</v>
      </c>
      <c r="AL50" t="s">
        <v>310</v>
      </c>
      <c r="AP50">
        <v>366</v>
      </c>
      <c r="BE50">
        <v>2.316591667</v>
      </c>
      <c r="BJ50" t="s">
        <v>325</v>
      </c>
      <c r="BK50" t="s">
        <v>372</v>
      </c>
      <c r="BL50" t="s">
        <v>321</v>
      </c>
      <c r="BP50">
        <v>0.96</v>
      </c>
      <c r="BX50">
        <v>1.37</v>
      </c>
      <c r="CI50" s="9">
        <v>631</v>
      </c>
      <c r="CJ50" s="9">
        <v>568</v>
      </c>
      <c r="CK50" s="9">
        <v>64</v>
      </c>
      <c r="DC50">
        <v>3520</v>
      </c>
      <c r="DD50">
        <v>15</v>
      </c>
    </row>
    <row r="51" spans="1:108" x14ac:dyDescent="0.25">
      <c r="A51">
        <v>4165</v>
      </c>
      <c r="B51" s="10">
        <v>40597</v>
      </c>
      <c r="C51">
        <v>5323</v>
      </c>
      <c r="D51" t="s">
        <v>367</v>
      </c>
      <c r="G51" t="s">
        <v>298</v>
      </c>
      <c r="H51" t="s">
        <v>368</v>
      </c>
      <c r="J51" t="s">
        <v>369</v>
      </c>
      <c r="K51">
        <v>2002</v>
      </c>
      <c r="L51">
        <v>1</v>
      </c>
      <c r="M51">
        <v>51.616666670000001</v>
      </c>
      <c r="N51">
        <v>71.083333330000002</v>
      </c>
      <c r="O51">
        <v>367</v>
      </c>
      <c r="P51" t="s">
        <v>302</v>
      </c>
      <c r="T51" t="s">
        <v>370</v>
      </c>
      <c r="U51" t="s">
        <v>168</v>
      </c>
      <c r="V51" s="9" t="s">
        <v>126</v>
      </c>
      <c r="W51" t="s">
        <v>357</v>
      </c>
      <c r="X51" t="s">
        <v>306</v>
      </c>
      <c r="Y51" t="s">
        <v>318</v>
      </c>
      <c r="Z51" t="s">
        <v>371</v>
      </c>
      <c r="AA51" t="s">
        <v>309</v>
      </c>
      <c r="AB51">
        <v>1.05</v>
      </c>
      <c r="AG51">
        <v>1.6</v>
      </c>
      <c r="AH51">
        <v>324</v>
      </c>
      <c r="AJ51">
        <v>4.2</v>
      </c>
      <c r="AK51">
        <v>421</v>
      </c>
      <c r="AL51" t="s">
        <v>310</v>
      </c>
      <c r="AP51">
        <v>428</v>
      </c>
      <c r="BE51">
        <v>2.0204797299999999</v>
      </c>
      <c r="CI51" s="9">
        <v>940</v>
      </c>
      <c r="CJ51" s="9">
        <v>638</v>
      </c>
      <c r="CK51" s="9">
        <v>301</v>
      </c>
      <c r="DC51">
        <v>3570</v>
      </c>
      <c r="DD51">
        <v>15</v>
      </c>
    </row>
    <row r="52" spans="1:108" x14ac:dyDescent="0.25">
      <c r="A52">
        <v>4166</v>
      </c>
      <c r="B52" s="10">
        <v>40597</v>
      </c>
      <c r="C52">
        <v>5323</v>
      </c>
      <c r="D52" t="s">
        <v>367</v>
      </c>
      <c r="G52" t="s">
        <v>298</v>
      </c>
      <c r="H52" t="s">
        <v>368</v>
      </c>
      <c r="J52" t="s">
        <v>369</v>
      </c>
      <c r="K52">
        <v>2002</v>
      </c>
      <c r="L52">
        <v>1</v>
      </c>
      <c r="M52">
        <v>51.616666670000001</v>
      </c>
      <c r="N52">
        <v>71.083333330000002</v>
      </c>
      <c r="O52">
        <v>367</v>
      </c>
      <c r="P52" t="s">
        <v>302</v>
      </c>
      <c r="S52">
        <v>1</v>
      </c>
      <c r="T52" t="s">
        <v>465</v>
      </c>
      <c r="U52" t="s">
        <v>168</v>
      </c>
      <c r="V52" s="9" t="s">
        <v>377</v>
      </c>
      <c r="W52" t="s">
        <v>378</v>
      </c>
      <c r="X52" t="s">
        <v>306</v>
      </c>
      <c r="Y52" t="s">
        <v>318</v>
      </c>
      <c r="Z52" t="s">
        <v>371</v>
      </c>
      <c r="AA52" t="s">
        <v>309</v>
      </c>
      <c r="AB52">
        <v>1.1000000000000001</v>
      </c>
      <c r="AG52">
        <v>1.6</v>
      </c>
      <c r="AH52">
        <v>324</v>
      </c>
      <c r="AJ52">
        <v>4.2</v>
      </c>
      <c r="AK52">
        <v>421</v>
      </c>
      <c r="AL52" t="s">
        <v>310</v>
      </c>
      <c r="AP52">
        <v>487</v>
      </c>
      <c r="BE52">
        <v>2.2668095240000001</v>
      </c>
      <c r="CI52" s="9">
        <v>611</v>
      </c>
      <c r="CJ52" s="9">
        <v>499</v>
      </c>
      <c r="CK52" s="9">
        <v>112</v>
      </c>
      <c r="DC52">
        <v>4170</v>
      </c>
      <c r="DD52">
        <v>15</v>
      </c>
    </row>
    <row r="53" spans="1:108" x14ac:dyDescent="0.25">
      <c r="A53">
        <v>4167</v>
      </c>
      <c r="B53" s="10">
        <v>40597</v>
      </c>
      <c r="C53">
        <v>5323</v>
      </c>
      <c r="D53" t="s">
        <v>367</v>
      </c>
      <c r="G53" t="s">
        <v>298</v>
      </c>
      <c r="H53" t="s">
        <v>368</v>
      </c>
      <c r="J53" t="s">
        <v>369</v>
      </c>
      <c r="K53">
        <v>2002</v>
      </c>
      <c r="L53">
        <v>1</v>
      </c>
      <c r="M53">
        <v>51.616666670000001</v>
      </c>
      <c r="N53">
        <v>71.083333330000002</v>
      </c>
      <c r="O53">
        <v>367</v>
      </c>
      <c r="P53" t="s">
        <v>302</v>
      </c>
      <c r="T53" t="s">
        <v>317</v>
      </c>
      <c r="U53" t="s">
        <v>168</v>
      </c>
      <c r="V53" s="9" t="s">
        <v>126</v>
      </c>
      <c r="W53" t="s">
        <v>305</v>
      </c>
      <c r="X53" t="s">
        <v>306</v>
      </c>
      <c r="Y53" t="s">
        <v>307</v>
      </c>
      <c r="Z53" t="s">
        <v>371</v>
      </c>
      <c r="AA53" t="s">
        <v>309</v>
      </c>
      <c r="AB53">
        <v>0.97</v>
      </c>
      <c r="AG53">
        <v>1.6</v>
      </c>
      <c r="AH53">
        <v>324</v>
      </c>
      <c r="AJ53">
        <v>4.2</v>
      </c>
      <c r="AK53">
        <v>421</v>
      </c>
      <c r="AL53" t="s">
        <v>310</v>
      </c>
      <c r="AP53">
        <v>551</v>
      </c>
      <c r="BE53">
        <v>2.473452381</v>
      </c>
      <c r="BJ53" t="s">
        <v>325</v>
      </c>
      <c r="BK53" t="s">
        <v>372</v>
      </c>
      <c r="BL53" t="s">
        <v>321</v>
      </c>
      <c r="BP53">
        <v>0.84</v>
      </c>
      <c r="BX53">
        <v>1.37</v>
      </c>
      <c r="CI53" s="9">
        <v>688</v>
      </c>
      <c r="CJ53" s="9">
        <v>518</v>
      </c>
      <c r="CK53" s="9">
        <v>170</v>
      </c>
      <c r="DC53">
        <v>4900</v>
      </c>
      <c r="DD53">
        <v>15</v>
      </c>
    </row>
    <row r="54" spans="1:108" x14ac:dyDescent="0.25">
      <c r="A54">
        <v>4340</v>
      </c>
      <c r="B54" s="10">
        <v>40662</v>
      </c>
      <c r="C54">
        <v>5833</v>
      </c>
      <c r="D54" t="s">
        <v>466</v>
      </c>
      <c r="G54" t="s">
        <v>298</v>
      </c>
      <c r="H54" t="s">
        <v>467</v>
      </c>
      <c r="J54" t="s">
        <v>468</v>
      </c>
      <c r="K54">
        <v>2007.5</v>
      </c>
      <c r="L54">
        <v>2</v>
      </c>
      <c r="M54">
        <v>51.991122220000001</v>
      </c>
      <c r="N54">
        <v>5.6451222220000004</v>
      </c>
      <c r="P54" t="s">
        <v>302</v>
      </c>
      <c r="T54" t="s">
        <v>407</v>
      </c>
      <c r="U54" t="s">
        <v>139</v>
      </c>
      <c r="V54" s="9" t="s">
        <v>377</v>
      </c>
      <c r="W54" t="s">
        <v>378</v>
      </c>
      <c r="X54" t="s">
        <v>306</v>
      </c>
      <c r="Y54" t="s">
        <v>318</v>
      </c>
      <c r="Z54" t="s">
        <v>469</v>
      </c>
      <c r="AA54" t="s">
        <v>309</v>
      </c>
      <c r="AG54">
        <v>10.5</v>
      </c>
      <c r="AH54">
        <v>803</v>
      </c>
      <c r="AL54" t="s">
        <v>310</v>
      </c>
      <c r="AM54">
        <v>10</v>
      </c>
      <c r="AN54">
        <v>1</v>
      </c>
      <c r="AO54" t="s">
        <v>311</v>
      </c>
      <c r="AP54">
        <v>715</v>
      </c>
      <c r="AX54" s="9">
        <v>273</v>
      </c>
      <c r="AY54" s="9">
        <v>442</v>
      </c>
      <c r="AZ54">
        <v>0.38</v>
      </c>
      <c r="CI54" s="9">
        <v>1982</v>
      </c>
      <c r="CJ54" s="9">
        <v>1652</v>
      </c>
      <c r="CK54" s="9">
        <v>332</v>
      </c>
      <c r="CL54" s="9">
        <v>790</v>
      </c>
      <c r="CM54">
        <v>750</v>
      </c>
      <c r="CN54">
        <v>40</v>
      </c>
    </row>
    <row r="55" spans="1:108" x14ac:dyDescent="0.25">
      <c r="A55">
        <v>5671</v>
      </c>
      <c r="B55" s="10">
        <v>42756</v>
      </c>
      <c r="C55">
        <v>7030</v>
      </c>
      <c r="D55" t="s">
        <v>470</v>
      </c>
      <c r="G55" t="s">
        <v>298</v>
      </c>
      <c r="H55" t="s">
        <v>322</v>
      </c>
      <c r="J55" t="s">
        <v>471</v>
      </c>
      <c r="K55">
        <v>2011</v>
      </c>
      <c r="L55">
        <v>1</v>
      </c>
      <c r="M55">
        <v>39.58</v>
      </c>
      <c r="N55">
        <v>-0.4</v>
      </c>
      <c r="P55" t="s">
        <v>302</v>
      </c>
      <c r="S55">
        <v>1</v>
      </c>
      <c r="T55" t="s">
        <v>472</v>
      </c>
      <c r="U55" t="s">
        <v>139</v>
      </c>
      <c r="V55" s="9" t="s">
        <v>377</v>
      </c>
      <c r="W55" t="s">
        <v>378</v>
      </c>
      <c r="X55" t="s">
        <v>306</v>
      </c>
      <c r="Y55" t="s">
        <v>307</v>
      </c>
      <c r="Z55" t="s">
        <v>473</v>
      </c>
      <c r="AA55" t="s">
        <v>309</v>
      </c>
      <c r="AD55">
        <v>40</v>
      </c>
      <c r="AE55">
        <v>39</v>
      </c>
      <c r="AF55">
        <v>21</v>
      </c>
      <c r="AK55">
        <v>400</v>
      </c>
      <c r="AL55" t="s">
        <v>310</v>
      </c>
      <c r="AN55">
        <v>1</v>
      </c>
      <c r="AP55">
        <v>270</v>
      </c>
      <c r="AS55">
        <v>0.8</v>
      </c>
      <c r="AU55">
        <v>0.3</v>
      </c>
      <c r="CI55" s="9">
        <v>1540</v>
      </c>
    </row>
    <row r="56" spans="1:108" x14ac:dyDescent="0.25">
      <c r="A56">
        <v>5756</v>
      </c>
      <c r="B56" s="10">
        <v>42758</v>
      </c>
      <c r="C56">
        <v>7198</v>
      </c>
      <c r="D56" t="s">
        <v>474</v>
      </c>
      <c r="G56" t="s">
        <v>298</v>
      </c>
      <c r="H56" t="s">
        <v>344</v>
      </c>
      <c r="I56" t="s">
        <v>475</v>
      </c>
      <c r="J56" t="s">
        <v>476</v>
      </c>
      <c r="K56">
        <v>2003</v>
      </c>
      <c r="L56">
        <v>1</v>
      </c>
      <c r="M56">
        <v>63.9</v>
      </c>
      <c r="N56">
        <v>23.93</v>
      </c>
      <c r="P56" t="s">
        <v>302</v>
      </c>
      <c r="R56">
        <v>25</v>
      </c>
      <c r="S56">
        <v>25</v>
      </c>
      <c r="T56" t="s">
        <v>477</v>
      </c>
      <c r="U56" t="s">
        <v>168</v>
      </c>
      <c r="V56" s="9" t="s">
        <v>478</v>
      </c>
      <c r="W56" t="s">
        <v>357</v>
      </c>
      <c r="X56" t="s">
        <v>306</v>
      </c>
      <c r="Y56" t="s">
        <v>318</v>
      </c>
      <c r="Z56" t="s">
        <v>341</v>
      </c>
      <c r="AA56" t="s">
        <v>309</v>
      </c>
      <c r="AB56">
        <v>0.38</v>
      </c>
      <c r="AC56">
        <v>18.8</v>
      </c>
      <c r="AG56">
        <v>2.4</v>
      </c>
      <c r="AH56">
        <v>561</v>
      </c>
      <c r="AJ56">
        <v>1.3</v>
      </c>
      <c r="AK56">
        <v>473</v>
      </c>
      <c r="AL56" t="s">
        <v>310</v>
      </c>
      <c r="AM56">
        <v>7</v>
      </c>
      <c r="AN56">
        <v>1</v>
      </c>
      <c r="AP56">
        <v>558</v>
      </c>
      <c r="AR56">
        <v>16</v>
      </c>
      <c r="CI56" s="9">
        <v>666</v>
      </c>
      <c r="CJ56" s="9">
        <v>954</v>
      </c>
      <c r="CK56" s="9">
        <v>-287</v>
      </c>
    </row>
    <row r="57" spans="1:108" x14ac:dyDescent="0.25">
      <c r="A57">
        <v>5757</v>
      </c>
      <c r="B57" s="10">
        <v>42758</v>
      </c>
      <c r="C57">
        <v>7198</v>
      </c>
      <c r="D57" t="s">
        <v>474</v>
      </c>
      <c r="G57" t="s">
        <v>298</v>
      </c>
      <c r="H57" t="s">
        <v>344</v>
      </c>
      <c r="I57" t="s">
        <v>475</v>
      </c>
      <c r="J57" t="s">
        <v>479</v>
      </c>
      <c r="K57">
        <v>2003</v>
      </c>
      <c r="L57">
        <v>1</v>
      </c>
      <c r="M57">
        <v>63.9</v>
      </c>
      <c r="N57">
        <v>23.93</v>
      </c>
      <c r="P57" t="s">
        <v>302</v>
      </c>
      <c r="R57">
        <v>25</v>
      </c>
      <c r="S57">
        <v>25</v>
      </c>
      <c r="T57" t="s">
        <v>477</v>
      </c>
      <c r="U57" t="s">
        <v>168</v>
      </c>
      <c r="V57" s="9" t="s">
        <v>478</v>
      </c>
      <c r="W57" t="s">
        <v>357</v>
      </c>
      <c r="X57" t="s">
        <v>306</v>
      </c>
      <c r="Y57" t="s">
        <v>318</v>
      </c>
      <c r="Z57" t="s">
        <v>341</v>
      </c>
      <c r="AA57" t="s">
        <v>309</v>
      </c>
      <c r="AB57">
        <v>0.4</v>
      </c>
      <c r="AC57">
        <v>19</v>
      </c>
      <c r="AG57">
        <v>2.4</v>
      </c>
      <c r="AH57">
        <v>561</v>
      </c>
      <c r="AJ57">
        <v>1.3</v>
      </c>
      <c r="AK57">
        <v>473</v>
      </c>
      <c r="AL57" t="s">
        <v>310</v>
      </c>
      <c r="AM57">
        <v>7</v>
      </c>
      <c r="AN57">
        <v>1</v>
      </c>
      <c r="AP57">
        <v>588</v>
      </c>
      <c r="AR57">
        <v>26</v>
      </c>
      <c r="CI57" s="9">
        <v>651</v>
      </c>
      <c r="CJ57" s="9">
        <v>954</v>
      </c>
      <c r="CK57" s="9">
        <v>-303</v>
      </c>
    </row>
    <row r="58" spans="1:108" x14ac:dyDescent="0.25">
      <c r="A58">
        <v>5758</v>
      </c>
      <c r="B58" s="10">
        <v>42758</v>
      </c>
      <c r="C58">
        <v>7198</v>
      </c>
      <c r="D58" t="s">
        <v>474</v>
      </c>
      <c r="G58" t="s">
        <v>298</v>
      </c>
      <c r="H58" t="s">
        <v>344</v>
      </c>
      <c r="I58" t="s">
        <v>475</v>
      </c>
      <c r="J58" t="s">
        <v>480</v>
      </c>
      <c r="K58">
        <v>2003</v>
      </c>
      <c r="L58">
        <v>1</v>
      </c>
      <c r="M58">
        <v>63.9</v>
      </c>
      <c r="N58">
        <v>23.93</v>
      </c>
      <c r="P58" t="s">
        <v>302</v>
      </c>
      <c r="R58">
        <v>25</v>
      </c>
      <c r="S58">
        <v>25</v>
      </c>
      <c r="T58" t="s">
        <v>481</v>
      </c>
      <c r="U58" t="s">
        <v>168</v>
      </c>
      <c r="V58" s="9" t="s">
        <v>478</v>
      </c>
      <c r="W58" t="s">
        <v>357</v>
      </c>
      <c r="X58" t="s">
        <v>306</v>
      </c>
      <c r="Y58" t="s">
        <v>318</v>
      </c>
      <c r="Z58" t="s">
        <v>341</v>
      </c>
      <c r="AA58" t="s">
        <v>309</v>
      </c>
      <c r="AB58">
        <v>0.38</v>
      </c>
      <c r="AC58">
        <v>18.3</v>
      </c>
      <c r="AG58">
        <v>2.4</v>
      </c>
      <c r="AH58">
        <v>561</v>
      </c>
      <c r="AJ58">
        <v>1.3</v>
      </c>
      <c r="AK58">
        <v>473</v>
      </c>
      <c r="AL58" t="s">
        <v>310</v>
      </c>
      <c r="AM58">
        <v>7</v>
      </c>
      <c r="AN58">
        <v>1</v>
      </c>
      <c r="AP58">
        <v>371</v>
      </c>
      <c r="AR58">
        <v>182</v>
      </c>
      <c r="CI58" s="9">
        <v>840</v>
      </c>
      <c r="CJ58" s="9">
        <v>1179</v>
      </c>
      <c r="CK58" s="9">
        <v>-339</v>
      </c>
    </row>
    <row r="59" spans="1:108" x14ac:dyDescent="0.25">
      <c r="A59">
        <v>5759</v>
      </c>
      <c r="B59" s="10">
        <v>42758</v>
      </c>
      <c r="C59">
        <v>7198</v>
      </c>
      <c r="D59" t="s">
        <v>474</v>
      </c>
      <c r="G59" t="s">
        <v>298</v>
      </c>
      <c r="H59" t="s">
        <v>344</v>
      </c>
      <c r="I59" t="s">
        <v>475</v>
      </c>
      <c r="J59" t="s">
        <v>482</v>
      </c>
      <c r="K59">
        <v>2003</v>
      </c>
      <c r="L59">
        <v>1</v>
      </c>
      <c r="M59">
        <v>63.9</v>
      </c>
      <c r="N59">
        <v>23.93</v>
      </c>
      <c r="P59" t="s">
        <v>302</v>
      </c>
      <c r="R59">
        <v>25</v>
      </c>
      <c r="S59">
        <v>25</v>
      </c>
      <c r="T59" t="s">
        <v>483</v>
      </c>
      <c r="U59" t="s">
        <v>168</v>
      </c>
      <c r="V59" s="9" t="s">
        <v>478</v>
      </c>
      <c r="W59" t="s">
        <v>357</v>
      </c>
      <c r="X59" t="s">
        <v>306</v>
      </c>
      <c r="Y59" t="s">
        <v>318</v>
      </c>
      <c r="Z59" t="s">
        <v>341</v>
      </c>
      <c r="AA59" t="s">
        <v>309</v>
      </c>
      <c r="AB59">
        <v>0.3</v>
      </c>
      <c r="AC59">
        <v>16.3</v>
      </c>
      <c r="AG59">
        <v>2.4</v>
      </c>
      <c r="AH59">
        <v>561</v>
      </c>
      <c r="AJ59">
        <v>1.3</v>
      </c>
      <c r="AK59">
        <v>473</v>
      </c>
      <c r="AL59" t="s">
        <v>310</v>
      </c>
      <c r="AM59">
        <v>7</v>
      </c>
      <c r="AN59">
        <v>1</v>
      </c>
      <c r="AP59">
        <v>567</v>
      </c>
      <c r="AR59">
        <v>6</v>
      </c>
      <c r="CI59" s="9">
        <v>642</v>
      </c>
      <c r="CJ59" s="9">
        <v>939</v>
      </c>
      <c r="CK59" s="9">
        <v>-297</v>
      </c>
    </row>
    <row r="60" spans="1:108" x14ac:dyDescent="0.25">
      <c r="A60">
        <v>5760</v>
      </c>
      <c r="B60" s="10">
        <v>42758</v>
      </c>
      <c r="C60">
        <v>7198</v>
      </c>
      <c r="D60" t="s">
        <v>474</v>
      </c>
      <c r="G60" t="s">
        <v>298</v>
      </c>
      <c r="H60" t="s">
        <v>344</v>
      </c>
      <c r="I60" t="s">
        <v>475</v>
      </c>
      <c r="J60" t="s">
        <v>484</v>
      </c>
      <c r="K60">
        <v>2003</v>
      </c>
      <c r="L60">
        <v>1</v>
      </c>
      <c r="M60">
        <v>63.9</v>
      </c>
      <c r="N60">
        <v>23.93</v>
      </c>
      <c r="P60" t="s">
        <v>302</v>
      </c>
      <c r="R60">
        <v>25</v>
      </c>
      <c r="S60">
        <v>25</v>
      </c>
      <c r="T60" t="s">
        <v>485</v>
      </c>
      <c r="U60" t="s">
        <v>168</v>
      </c>
      <c r="V60" s="9" t="s">
        <v>478</v>
      </c>
      <c r="W60" t="s">
        <v>357</v>
      </c>
      <c r="X60" t="s">
        <v>306</v>
      </c>
      <c r="Y60" t="s">
        <v>318</v>
      </c>
      <c r="Z60" t="s">
        <v>341</v>
      </c>
      <c r="AA60" t="s">
        <v>309</v>
      </c>
      <c r="AB60">
        <v>0.42</v>
      </c>
      <c r="AC60">
        <v>19.2</v>
      </c>
      <c r="AG60">
        <v>2.4</v>
      </c>
      <c r="AH60">
        <v>561</v>
      </c>
      <c r="AJ60">
        <v>1.3</v>
      </c>
      <c r="AK60">
        <v>473</v>
      </c>
      <c r="AL60" t="s">
        <v>310</v>
      </c>
      <c r="AM60">
        <v>7</v>
      </c>
      <c r="AN60">
        <v>1</v>
      </c>
      <c r="AP60">
        <v>428</v>
      </c>
      <c r="AR60">
        <v>19</v>
      </c>
      <c r="CI60" s="9">
        <v>606</v>
      </c>
      <c r="CJ60" s="9">
        <v>1009</v>
      </c>
      <c r="CK60" s="9">
        <v>-403</v>
      </c>
    </row>
    <row r="61" spans="1:108" x14ac:dyDescent="0.25">
      <c r="A61">
        <v>5761</v>
      </c>
      <c r="B61" s="10">
        <v>42758</v>
      </c>
      <c r="C61">
        <v>7198</v>
      </c>
      <c r="D61" t="s">
        <v>474</v>
      </c>
      <c r="G61" t="s">
        <v>298</v>
      </c>
      <c r="H61" t="s">
        <v>344</v>
      </c>
      <c r="I61" t="s">
        <v>475</v>
      </c>
      <c r="J61" t="s">
        <v>476</v>
      </c>
      <c r="K61">
        <v>2004</v>
      </c>
      <c r="L61">
        <v>1</v>
      </c>
      <c r="M61">
        <v>63.9</v>
      </c>
      <c r="N61">
        <v>23.93</v>
      </c>
      <c r="P61" t="s">
        <v>302</v>
      </c>
      <c r="R61">
        <v>25</v>
      </c>
      <c r="S61">
        <v>25</v>
      </c>
      <c r="T61" t="s">
        <v>477</v>
      </c>
      <c r="U61" t="s">
        <v>168</v>
      </c>
      <c r="V61" s="9" t="s">
        <v>478</v>
      </c>
      <c r="W61" t="s">
        <v>357</v>
      </c>
      <c r="X61" t="s">
        <v>306</v>
      </c>
      <c r="Y61" t="s">
        <v>318</v>
      </c>
      <c r="Z61" t="s">
        <v>341</v>
      </c>
      <c r="AA61" t="s">
        <v>309</v>
      </c>
      <c r="AB61">
        <v>0.38</v>
      </c>
      <c r="AC61">
        <v>18.8</v>
      </c>
      <c r="AG61">
        <v>2.4</v>
      </c>
      <c r="AH61">
        <v>561</v>
      </c>
      <c r="AJ61">
        <v>2.65</v>
      </c>
      <c r="AK61">
        <v>720</v>
      </c>
      <c r="AL61" t="s">
        <v>310</v>
      </c>
      <c r="AM61">
        <v>7</v>
      </c>
      <c r="AN61">
        <v>1</v>
      </c>
      <c r="AP61">
        <v>535</v>
      </c>
      <c r="AR61">
        <v>301</v>
      </c>
      <c r="CI61" s="9">
        <v>719</v>
      </c>
      <c r="CJ61" s="9">
        <v>1030</v>
      </c>
      <c r="CK61" s="9">
        <v>-310</v>
      </c>
      <c r="CW61">
        <v>77</v>
      </c>
      <c r="CX61">
        <v>55</v>
      </c>
      <c r="CY61">
        <v>22</v>
      </c>
    </row>
    <row r="62" spans="1:108" x14ac:dyDescent="0.25">
      <c r="A62">
        <v>5762</v>
      </c>
      <c r="B62" s="10">
        <v>42758</v>
      </c>
      <c r="C62">
        <v>7198</v>
      </c>
      <c r="D62" t="s">
        <v>474</v>
      </c>
      <c r="G62" t="s">
        <v>298</v>
      </c>
      <c r="H62" t="s">
        <v>344</v>
      </c>
      <c r="I62" t="s">
        <v>475</v>
      </c>
      <c r="J62" t="s">
        <v>479</v>
      </c>
      <c r="K62">
        <v>2004</v>
      </c>
      <c r="L62">
        <v>1</v>
      </c>
      <c r="M62">
        <v>63.9</v>
      </c>
      <c r="N62">
        <v>23.93</v>
      </c>
      <c r="P62" t="s">
        <v>302</v>
      </c>
      <c r="R62">
        <v>25</v>
      </c>
      <c r="S62">
        <v>25</v>
      </c>
      <c r="T62" t="s">
        <v>477</v>
      </c>
      <c r="U62" t="s">
        <v>168</v>
      </c>
      <c r="V62" s="9" t="s">
        <v>478</v>
      </c>
      <c r="W62" t="s">
        <v>357</v>
      </c>
      <c r="X62" t="s">
        <v>306</v>
      </c>
      <c r="Y62" t="s">
        <v>318</v>
      </c>
      <c r="Z62" t="s">
        <v>341</v>
      </c>
      <c r="AA62" t="s">
        <v>309</v>
      </c>
      <c r="AB62">
        <v>0.4</v>
      </c>
      <c r="AC62">
        <v>19</v>
      </c>
      <c r="AG62">
        <v>2.4</v>
      </c>
      <c r="AH62">
        <v>561</v>
      </c>
      <c r="AJ62">
        <v>2.65</v>
      </c>
      <c r="AK62">
        <v>720</v>
      </c>
      <c r="AL62" t="s">
        <v>310</v>
      </c>
      <c r="AM62">
        <v>7</v>
      </c>
      <c r="AN62">
        <v>1</v>
      </c>
      <c r="AP62">
        <v>551</v>
      </c>
      <c r="AR62">
        <v>258</v>
      </c>
      <c r="CI62" s="9">
        <v>832</v>
      </c>
      <c r="CJ62" s="9">
        <v>1362</v>
      </c>
      <c r="CK62" s="9">
        <v>-530</v>
      </c>
      <c r="CW62">
        <v>38</v>
      </c>
      <c r="CX62">
        <v>27</v>
      </c>
      <c r="CY62">
        <v>11</v>
      </c>
    </row>
    <row r="63" spans="1:108" x14ac:dyDescent="0.25">
      <c r="A63">
        <v>5763</v>
      </c>
      <c r="B63" s="10">
        <v>42758</v>
      </c>
      <c r="C63">
        <v>7198</v>
      </c>
      <c r="D63" t="s">
        <v>474</v>
      </c>
      <c r="G63" t="s">
        <v>298</v>
      </c>
      <c r="H63" t="s">
        <v>344</v>
      </c>
      <c r="I63" t="s">
        <v>475</v>
      </c>
      <c r="J63" t="s">
        <v>480</v>
      </c>
      <c r="K63">
        <v>2004</v>
      </c>
      <c r="L63">
        <v>1</v>
      </c>
      <c r="M63">
        <v>63.9</v>
      </c>
      <c r="N63">
        <v>23.93</v>
      </c>
      <c r="P63" t="s">
        <v>302</v>
      </c>
      <c r="R63">
        <v>25</v>
      </c>
      <c r="S63">
        <v>25</v>
      </c>
      <c r="T63" t="s">
        <v>481</v>
      </c>
      <c r="U63" t="s">
        <v>168</v>
      </c>
      <c r="V63" s="9" t="s">
        <v>478</v>
      </c>
      <c r="W63" t="s">
        <v>357</v>
      </c>
      <c r="X63" t="s">
        <v>306</v>
      </c>
      <c r="Y63" t="s">
        <v>318</v>
      </c>
      <c r="Z63" t="s">
        <v>341</v>
      </c>
      <c r="AA63" t="s">
        <v>309</v>
      </c>
      <c r="AB63">
        <v>0.38</v>
      </c>
      <c r="AC63">
        <v>18.3</v>
      </c>
      <c r="AG63">
        <v>2.4</v>
      </c>
      <c r="AH63">
        <v>561</v>
      </c>
      <c r="AJ63">
        <v>2.65</v>
      </c>
      <c r="AK63">
        <v>720</v>
      </c>
      <c r="AL63" t="s">
        <v>310</v>
      </c>
      <c r="AM63">
        <v>7</v>
      </c>
      <c r="AN63">
        <v>1</v>
      </c>
      <c r="AP63">
        <v>629</v>
      </c>
      <c r="AR63">
        <v>163</v>
      </c>
      <c r="CI63" s="9">
        <v>1094</v>
      </c>
      <c r="CJ63" s="9">
        <v>1606</v>
      </c>
      <c r="CK63" s="9">
        <v>-511</v>
      </c>
      <c r="CW63">
        <v>145</v>
      </c>
      <c r="CX63">
        <v>104</v>
      </c>
      <c r="CY63">
        <v>41</v>
      </c>
    </row>
    <row r="64" spans="1:108" x14ac:dyDescent="0.25">
      <c r="A64">
        <v>5764</v>
      </c>
      <c r="B64" s="10">
        <v>42758</v>
      </c>
      <c r="C64">
        <v>7198</v>
      </c>
      <c r="D64" t="s">
        <v>474</v>
      </c>
      <c r="G64" t="s">
        <v>298</v>
      </c>
      <c r="H64" t="s">
        <v>344</v>
      </c>
      <c r="I64" t="s">
        <v>475</v>
      </c>
      <c r="J64" t="s">
        <v>482</v>
      </c>
      <c r="K64">
        <v>2004</v>
      </c>
      <c r="L64">
        <v>1</v>
      </c>
      <c r="M64">
        <v>63.9</v>
      </c>
      <c r="N64">
        <v>23.93</v>
      </c>
      <c r="P64" t="s">
        <v>302</v>
      </c>
      <c r="R64">
        <v>25</v>
      </c>
      <c r="S64">
        <v>25</v>
      </c>
      <c r="T64" t="s">
        <v>483</v>
      </c>
      <c r="U64" t="s">
        <v>168</v>
      </c>
      <c r="V64" s="9" t="s">
        <v>478</v>
      </c>
      <c r="W64" t="s">
        <v>357</v>
      </c>
      <c r="X64" t="s">
        <v>306</v>
      </c>
      <c r="Y64" t="s">
        <v>318</v>
      </c>
      <c r="Z64" t="s">
        <v>341</v>
      </c>
      <c r="AA64" t="s">
        <v>309</v>
      </c>
      <c r="AB64">
        <v>0.3</v>
      </c>
      <c r="AC64">
        <v>16.3</v>
      </c>
      <c r="AG64">
        <v>2.4</v>
      </c>
      <c r="AH64">
        <v>561</v>
      </c>
      <c r="AJ64">
        <v>2.65</v>
      </c>
      <c r="AK64">
        <v>720</v>
      </c>
      <c r="AL64" t="s">
        <v>310</v>
      </c>
      <c r="AM64">
        <v>7</v>
      </c>
      <c r="AN64">
        <v>1</v>
      </c>
      <c r="AP64">
        <v>575</v>
      </c>
      <c r="AR64">
        <v>243</v>
      </c>
      <c r="CI64" s="9">
        <v>919</v>
      </c>
      <c r="CJ64" s="9">
        <v>1290</v>
      </c>
      <c r="CK64" s="9">
        <v>-325</v>
      </c>
      <c r="CW64">
        <v>77</v>
      </c>
      <c r="CX64">
        <v>55</v>
      </c>
      <c r="CY64">
        <v>22</v>
      </c>
    </row>
    <row r="65" spans="1:105" x14ac:dyDescent="0.25">
      <c r="A65">
        <v>5765</v>
      </c>
      <c r="B65" s="10">
        <v>42758</v>
      </c>
      <c r="C65">
        <v>7198</v>
      </c>
      <c r="D65" t="s">
        <v>474</v>
      </c>
      <c r="G65" t="s">
        <v>298</v>
      </c>
      <c r="H65" t="s">
        <v>344</v>
      </c>
      <c r="I65" t="s">
        <v>475</v>
      </c>
      <c r="J65" t="s">
        <v>484</v>
      </c>
      <c r="K65">
        <v>2004</v>
      </c>
      <c r="L65">
        <v>1</v>
      </c>
      <c r="M65">
        <v>63.9</v>
      </c>
      <c r="N65">
        <v>23.93</v>
      </c>
      <c r="P65" t="s">
        <v>302</v>
      </c>
      <c r="R65">
        <v>25</v>
      </c>
      <c r="S65">
        <v>25</v>
      </c>
      <c r="T65" t="s">
        <v>485</v>
      </c>
      <c r="U65" t="s">
        <v>168</v>
      </c>
      <c r="V65" s="9" t="s">
        <v>478</v>
      </c>
      <c r="W65" t="s">
        <v>357</v>
      </c>
      <c r="X65" t="s">
        <v>306</v>
      </c>
      <c r="Y65" t="s">
        <v>318</v>
      </c>
      <c r="Z65" t="s">
        <v>341</v>
      </c>
      <c r="AA65" t="s">
        <v>309</v>
      </c>
      <c r="AB65">
        <v>0.42</v>
      </c>
      <c r="AC65">
        <v>19.2</v>
      </c>
      <c r="AG65">
        <v>2.4</v>
      </c>
      <c r="AH65">
        <v>561</v>
      </c>
      <c r="AJ65">
        <v>2.65</v>
      </c>
      <c r="AK65">
        <v>720</v>
      </c>
      <c r="AL65" t="s">
        <v>310</v>
      </c>
      <c r="AM65">
        <v>7</v>
      </c>
      <c r="AN65">
        <v>1</v>
      </c>
      <c r="AP65">
        <v>455</v>
      </c>
      <c r="AR65">
        <v>116</v>
      </c>
      <c r="CI65" s="9">
        <v>833</v>
      </c>
      <c r="CJ65" s="9">
        <v>1332</v>
      </c>
      <c r="CK65" s="9">
        <v>-499</v>
      </c>
      <c r="CW65">
        <v>42</v>
      </c>
      <c r="CX65">
        <v>30</v>
      </c>
      <c r="CY65">
        <v>12</v>
      </c>
    </row>
    <row r="66" spans="1:105" x14ac:dyDescent="0.25">
      <c r="A66">
        <v>5766</v>
      </c>
      <c r="B66" s="10">
        <v>42758</v>
      </c>
      <c r="C66">
        <v>7198</v>
      </c>
      <c r="D66" t="s">
        <v>474</v>
      </c>
      <c r="G66" t="s">
        <v>298</v>
      </c>
      <c r="H66" t="s">
        <v>344</v>
      </c>
      <c r="I66" t="s">
        <v>475</v>
      </c>
      <c r="J66" t="s">
        <v>476</v>
      </c>
      <c r="K66">
        <v>2005</v>
      </c>
      <c r="L66">
        <v>1</v>
      </c>
      <c r="M66">
        <v>63.9</v>
      </c>
      <c r="N66">
        <v>23.93</v>
      </c>
      <c r="P66" t="s">
        <v>302</v>
      </c>
      <c r="R66">
        <v>25</v>
      </c>
      <c r="S66">
        <v>25</v>
      </c>
      <c r="T66" t="s">
        <v>477</v>
      </c>
      <c r="U66" t="s">
        <v>168</v>
      </c>
      <c r="V66" s="9" t="s">
        <v>478</v>
      </c>
      <c r="W66" t="s">
        <v>357</v>
      </c>
      <c r="X66" t="s">
        <v>306</v>
      </c>
      <c r="Y66" t="s">
        <v>318</v>
      </c>
      <c r="Z66" t="s">
        <v>341</v>
      </c>
      <c r="AA66" t="s">
        <v>309</v>
      </c>
      <c r="AB66">
        <v>0.38</v>
      </c>
      <c r="AC66">
        <v>18.8</v>
      </c>
      <c r="AG66">
        <v>2.4</v>
      </c>
      <c r="AH66">
        <v>561</v>
      </c>
      <c r="AJ66">
        <v>3.5</v>
      </c>
      <c r="AK66">
        <v>802</v>
      </c>
      <c r="AL66" t="s">
        <v>310</v>
      </c>
      <c r="AM66">
        <v>7</v>
      </c>
      <c r="AN66">
        <v>1</v>
      </c>
      <c r="AP66">
        <v>109</v>
      </c>
      <c r="CI66" s="9">
        <v>885</v>
      </c>
      <c r="CJ66" s="9">
        <v>877</v>
      </c>
      <c r="CK66" s="9">
        <v>7.8</v>
      </c>
      <c r="CW66">
        <v>272</v>
      </c>
      <c r="CX66">
        <v>194</v>
      </c>
      <c r="CY66">
        <v>78</v>
      </c>
    </row>
    <row r="67" spans="1:105" x14ac:dyDescent="0.25">
      <c r="A67">
        <v>5767</v>
      </c>
      <c r="B67" s="10">
        <v>42758</v>
      </c>
      <c r="C67">
        <v>7198</v>
      </c>
      <c r="D67" t="s">
        <v>474</v>
      </c>
      <c r="G67" t="s">
        <v>298</v>
      </c>
      <c r="H67" t="s">
        <v>344</v>
      </c>
      <c r="I67" t="s">
        <v>475</v>
      </c>
      <c r="J67" t="s">
        <v>479</v>
      </c>
      <c r="K67">
        <v>2005</v>
      </c>
      <c r="L67">
        <v>1</v>
      </c>
      <c r="M67">
        <v>63.9</v>
      </c>
      <c r="N67">
        <v>23.93</v>
      </c>
      <c r="P67" t="s">
        <v>302</v>
      </c>
      <c r="R67">
        <v>25</v>
      </c>
      <c r="S67">
        <v>25</v>
      </c>
      <c r="T67" t="s">
        <v>477</v>
      </c>
      <c r="U67" t="s">
        <v>168</v>
      </c>
      <c r="V67" s="9" t="s">
        <v>478</v>
      </c>
      <c r="W67" t="s">
        <v>357</v>
      </c>
      <c r="X67" t="s">
        <v>306</v>
      </c>
      <c r="Y67" t="s">
        <v>318</v>
      </c>
      <c r="Z67" t="s">
        <v>341</v>
      </c>
      <c r="AA67" t="s">
        <v>309</v>
      </c>
      <c r="AB67">
        <v>0.4</v>
      </c>
      <c r="AC67">
        <v>19</v>
      </c>
      <c r="AG67">
        <v>2.4</v>
      </c>
      <c r="AH67">
        <v>561</v>
      </c>
      <c r="AJ67">
        <v>3.5</v>
      </c>
      <c r="AK67">
        <v>802</v>
      </c>
      <c r="AL67" t="s">
        <v>310</v>
      </c>
      <c r="AM67">
        <v>7</v>
      </c>
      <c r="AN67">
        <v>1</v>
      </c>
      <c r="AP67">
        <v>186</v>
      </c>
      <c r="CI67" s="19">
        <v>1000</v>
      </c>
      <c r="CJ67" s="9">
        <v>1115</v>
      </c>
      <c r="CK67" s="9">
        <v>-115</v>
      </c>
      <c r="CW67">
        <v>377</v>
      </c>
      <c r="CX67">
        <v>269</v>
      </c>
      <c r="CY67">
        <v>108</v>
      </c>
    </row>
    <row r="68" spans="1:105" x14ac:dyDescent="0.25">
      <c r="A68">
        <v>5768</v>
      </c>
      <c r="B68" s="10">
        <v>42758</v>
      </c>
      <c r="C68">
        <v>7198</v>
      </c>
      <c r="D68" t="s">
        <v>474</v>
      </c>
      <c r="G68" t="s">
        <v>298</v>
      </c>
      <c r="H68" t="s">
        <v>344</v>
      </c>
      <c r="I68" t="s">
        <v>475</v>
      </c>
      <c r="J68" t="s">
        <v>480</v>
      </c>
      <c r="K68">
        <v>2005</v>
      </c>
      <c r="L68">
        <v>1</v>
      </c>
      <c r="M68">
        <v>63.9</v>
      </c>
      <c r="N68">
        <v>23.93</v>
      </c>
      <c r="P68" t="s">
        <v>302</v>
      </c>
      <c r="R68">
        <v>25</v>
      </c>
      <c r="S68">
        <v>25</v>
      </c>
      <c r="T68" t="s">
        <v>481</v>
      </c>
      <c r="U68" t="s">
        <v>168</v>
      </c>
      <c r="V68" s="9" t="s">
        <v>478</v>
      </c>
      <c r="W68" t="s">
        <v>357</v>
      </c>
      <c r="X68" t="s">
        <v>306</v>
      </c>
      <c r="Y68" t="s">
        <v>318</v>
      </c>
      <c r="Z68" t="s">
        <v>341</v>
      </c>
      <c r="AA68" t="s">
        <v>309</v>
      </c>
      <c r="AB68">
        <v>0.38</v>
      </c>
      <c r="AC68">
        <v>18.3</v>
      </c>
      <c r="AG68">
        <v>2.4</v>
      </c>
      <c r="AH68">
        <v>561</v>
      </c>
      <c r="AJ68">
        <v>3.5</v>
      </c>
      <c r="AK68">
        <v>802</v>
      </c>
      <c r="AL68" t="s">
        <v>310</v>
      </c>
      <c r="AM68">
        <v>7</v>
      </c>
      <c r="AN68">
        <v>1</v>
      </c>
      <c r="AP68">
        <v>398</v>
      </c>
      <c r="CI68" s="9">
        <v>1205</v>
      </c>
      <c r="CJ68" s="9">
        <v>1655</v>
      </c>
      <c r="CK68" s="9">
        <v>-450</v>
      </c>
      <c r="CW68">
        <v>284</v>
      </c>
      <c r="CX68">
        <v>203</v>
      </c>
      <c r="CY68">
        <v>81</v>
      </c>
    </row>
    <row r="69" spans="1:105" x14ac:dyDescent="0.25">
      <c r="A69">
        <v>5769</v>
      </c>
      <c r="B69" s="10">
        <v>42758</v>
      </c>
      <c r="C69">
        <v>7198</v>
      </c>
      <c r="D69" t="s">
        <v>474</v>
      </c>
      <c r="G69" t="s">
        <v>298</v>
      </c>
      <c r="H69" t="s">
        <v>344</v>
      </c>
      <c r="I69" t="s">
        <v>475</v>
      </c>
      <c r="J69" t="s">
        <v>482</v>
      </c>
      <c r="K69">
        <v>2005</v>
      </c>
      <c r="L69">
        <v>1</v>
      </c>
      <c r="M69">
        <v>63.9</v>
      </c>
      <c r="N69">
        <v>23.93</v>
      </c>
      <c r="P69" t="s">
        <v>302</v>
      </c>
      <c r="R69">
        <v>25</v>
      </c>
      <c r="S69">
        <v>25</v>
      </c>
      <c r="T69" t="s">
        <v>483</v>
      </c>
      <c r="U69" t="s">
        <v>168</v>
      </c>
      <c r="V69" s="9" t="s">
        <v>478</v>
      </c>
      <c r="W69" t="s">
        <v>357</v>
      </c>
      <c r="X69" t="s">
        <v>306</v>
      </c>
      <c r="Y69" t="s">
        <v>318</v>
      </c>
      <c r="Z69" t="s">
        <v>341</v>
      </c>
      <c r="AA69" t="s">
        <v>309</v>
      </c>
      <c r="AB69">
        <v>0.3</v>
      </c>
      <c r="AC69">
        <v>16.3</v>
      </c>
      <c r="AG69">
        <v>2.4</v>
      </c>
      <c r="AH69">
        <v>561</v>
      </c>
      <c r="AJ69">
        <v>3.5</v>
      </c>
      <c r="AK69">
        <v>802</v>
      </c>
      <c r="AL69" t="s">
        <v>310</v>
      </c>
      <c r="AM69">
        <v>7</v>
      </c>
      <c r="AN69">
        <v>1</v>
      </c>
      <c r="AP69">
        <v>231</v>
      </c>
      <c r="CI69" s="9">
        <v>971</v>
      </c>
      <c r="CJ69" s="9">
        <v>1289</v>
      </c>
      <c r="CK69" s="9">
        <v>-318</v>
      </c>
      <c r="CW69">
        <v>188</v>
      </c>
      <c r="CX69">
        <v>134</v>
      </c>
      <c r="CY69">
        <v>54</v>
      </c>
    </row>
    <row r="70" spans="1:105" x14ac:dyDescent="0.25">
      <c r="A70">
        <v>5770</v>
      </c>
      <c r="B70" s="10">
        <v>42758</v>
      </c>
      <c r="C70">
        <v>7198</v>
      </c>
      <c r="D70" t="s">
        <v>474</v>
      </c>
      <c r="G70" t="s">
        <v>298</v>
      </c>
      <c r="H70" t="s">
        <v>344</v>
      </c>
      <c r="I70" t="s">
        <v>475</v>
      </c>
      <c r="J70" t="s">
        <v>484</v>
      </c>
      <c r="K70">
        <v>2005</v>
      </c>
      <c r="L70">
        <v>1</v>
      </c>
      <c r="M70">
        <v>63.9</v>
      </c>
      <c r="N70">
        <v>23.93</v>
      </c>
      <c r="P70" t="s">
        <v>302</v>
      </c>
      <c r="R70">
        <v>25</v>
      </c>
      <c r="S70">
        <v>25</v>
      </c>
      <c r="T70" t="s">
        <v>485</v>
      </c>
      <c r="U70" t="s">
        <v>168</v>
      </c>
      <c r="V70" s="9" t="s">
        <v>478</v>
      </c>
      <c r="W70" t="s">
        <v>357</v>
      </c>
      <c r="X70" t="s">
        <v>306</v>
      </c>
      <c r="Y70" t="s">
        <v>318</v>
      </c>
      <c r="Z70" t="s">
        <v>341</v>
      </c>
      <c r="AA70" t="s">
        <v>309</v>
      </c>
      <c r="AB70">
        <v>0.42</v>
      </c>
      <c r="AC70">
        <v>19.2</v>
      </c>
      <c r="AG70">
        <v>2.4</v>
      </c>
      <c r="AH70">
        <v>561</v>
      </c>
      <c r="AJ70">
        <v>3.5</v>
      </c>
      <c r="AK70">
        <v>802</v>
      </c>
      <c r="AL70" t="s">
        <v>310</v>
      </c>
      <c r="AM70">
        <v>7</v>
      </c>
      <c r="AN70">
        <v>1</v>
      </c>
      <c r="AP70">
        <v>291</v>
      </c>
      <c r="CI70" s="9">
        <v>1028</v>
      </c>
      <c r="CJ70" s="9">
        <v>1175</v>
      </c>
      <c r="CK70" s="9">
        <v>-147</v>
      </c>
      <c r="CW70">
        <v>194</v>
      </c>
      <c r="CX70">
        <v>137</v>
      </c>
      <c r="CY70">
        <v>57</v>
      </c>
    </row>
    <row r="71" spans="1:105" x14ac:dyDescent="0.25">
      <c r="A71">
        <v>6334</v>
      </c>
      <c r="B71" s="10">
        <v>43061</v>
      </c>
      <c r="C71">
        <v>10324</v>
      </c>
      <c r="D71" t="s">
        <v>486</v>
      </c>
      <c r="G71" t="s">
        <v>487</v>
      </c>
      <c r="H71" t="s">
        <v>435</v>
      </c>
      <c r="I71" t="s">
        <v>488</v>
      </c>
      <c r="J71" t="s">
        <v>489</v>
      </c>
      <c r="K71">
        <v>2011.5</v>
      </c>
      <c r="L71">
        <v>1</v>
      </c>
      <c r="M71">
        <v>55.35</v>
      </c>
      <c r="N71">
        <v>-112.5166667</v>
      </c>
      <c r="P71" t="s">
        <v>302</v>
      </c>
      <c r="T71" t="s">
        <v>490</v>
      </c>
      <c r="U71" t="s">
        <v>139</v>
      </c>
      <c r="V71" s="9" t="s">
        <v>124</v>
      </c>
      <c r="W71" t="s">
        <v>305</v>
      </c>
      <c r="X71" t="s">
        <v>306</v>
      </c>
      <c r="Y71" t="s">
        <v>307</v>
      </c>
      <c r="Z71" t="s">
        <v>341</v>
      </c>
      <c r="AA71" t="s">
        <v>342</v>
      </c>
      <c r="AG71">
        <v>11.7</v>
      </c>
      <c r="AH71">
        <v>382</v>
      </c>
      <c r="AL71" t="s">
        <v>310</v>
      </c>
      <c r="AM71">
        <v>4</v>
      </c>
      <c r="AN71">
        <v>0.5</v>
      </c>
      <c r="AO71" t="s">
        <v>463</v>
      </c>
      <c r="BE71">
        <v>0.97</v>
      </c>
      <c r="BH71">
        <v>0.19700000000000001</v>
      </c>
      <c r="BI71" t="s">
        <v>431</v>
      </c>
      <c r="BK71" t="s">
        <v>372</v>
      </c>
      <c r="BW71" t="s">
        <v>372</v>
      </c>
      <c r="CI71" s="9">
        <v>185</v>
      </c>
      <c r="CW71">
        <v>1584</v>
      </c>
      <c r="CX71">
        <v>1254.25</v>
      </c>
      <c r="CY71">
        <v>329.75</v>
      </c>
      <c r="CZ71">
        <v>124.5</v>
      </c>
      <c r="DA71">
        <v>205.25</v>
      </c>
    </row>
    <row r="72" spans="1:105" x14ac:dyDescent="0.25">
      <c r="A72">
        <v>6335</v>
      </c>
      <c r="B72" s="10">
        <v>43061</v>
      </c>
      <c r="C72">
        <v>10324</v>
      </c>
      <c r="D72" t="s">
        <v>486</v>
      </c>
      <c r="G72" t="s">
        <v>487</v>
      </c>
      <c r="H72" t="s">
        <v>435</v>
      </c>
      <c r="I72" t="s">
        <v>488</v>
      </c>
      <c r="J72" t="s">
        <v>489</v>
      </c>
      <c r="K72">
        <v>2012.5</v>
      </c>
      <c r="L72">
        <v>1</v>
      </c>
      <c r="M72">
        <v>55.35</v>
      </c>
      <c r="N72">
        <v>-112.5166667</v>
      </c>
      <c r="P72" t="s">
        <v>302</v>
      </c>
      <c r="T72" t="s">
        <v>490</v>
      </c>
      <c r="U72" t="s">
        <v>139</v>
      </c>
      <c r="V72" s="9" t="s">
        <v>124</v>
      </c>
      <c r="W72" t="s">
        <v>305</v>
      </c>
      <c r="X72" t="s">
        <v>306</v>
      </c>
      <c r="Y72" t="s">
        <v>307</v>
      </c>
      <c r="Z72" t="s">
        <v>341</v>
      </c>
      <c r="AA72" t="s">
        <v>342</v>
      </c>
      <c r="AG72">
        <v>11.7</v>
      </c>
      <c r="AH72">
        <v>382</v>
      </c>
      <c r="AL72" t="s">
        <v>310</v>
      </c>
      <c r="AM72">
        <v>4</v>
      </c>
      <c r="AN72">
        <v>0.5</v>
      </c>
      <c r="AO72" t="s">
        <v>463</v>
      </c>
      <c r="BE72">
        <v>1.2030000000000001</v>
      </c>
      <c r="BH72">
        <v>0.189</v>
      </c>
      <c r="BI72" t="s">
        <v>431</v>
      </c>
      <c r="BK72" t="s">
        <v>372</v>
      </c>
      <c r="BW72" t="s">
        <v>372</v>
      </c>
      <c r="CI72" s="9">
        <v>207</v>
      </c>
      <c r="CW72">
        <v>1584</v>
      </c>
      <c r="CX72">
        <v>1254.25</v>
      </c>
      <c r="CY72">
        <v>329.75</v>
      </c>
      <c r="CZ72">
        <v>124.5</v>
      </c>
      <c r="DA72">
        <v>205.25</v>
      </c>
    </row>
    <row r="73" spans="1:105" x14ac:dyDescent="0.25">
      <c r="A73">
        <v>6336</v>
      </c>
      <c r="B73" s="10">
        <v>43061</v>
      </c>
      <c r="C73">
        <v>10324</v>
      </c>
      <c r="D73" t="s">
        <v>486</v>
      </c>
      <c r="G73" t="s">
        <v>487</v>
      </c>
      <c r="H73" t="s">
        <v>435</v>
      </c>
      <c r="I73" t="s">
        <v>488</v>
      </c>
      <c r="J73" t="s">
        <v>489</v>
      </c>
      <c r="K73">
        <v>2013.5</v>
      </c>
      <c r="L73">
        <v>1</v>
      </c>
      <c r="M73">
        <v>55.35</v>
      </c>
      <c r="N73">
        <v>-112.5166667</v>
      </c>
      <c r="P73" t="s">
        <v>302</v>
      </c>
      <c r="T73" t="s">
        <v>490</v>
      </c>
      <c r="U73" t="s">
        <v>139</v>
      </c>
      <c r="V73" s="9" t="s">
        <v>124</v>
      </c>
      <c r="W73" t="s">
        <v>305</v>
      </c>
      <c r="X73" t="s">
        <v>306</v>
      </c>
      <c r="Y73" t="s">
        <v>307</v>
      </c>
      <c r="Z73" t="s">
        <v>341</v>
      </c>
      <c r="AA73" t="s">
        <v>342</v>
      </c>
      <c r="AG73">
        <v>11.7</v>
      </c>
      <c r="AH73">
        <v>382</v>
      </c>
      <c r="AL73" t="s">
        <v>310</v>
      </c>
      <c r="AM73">
        <v>4</v>
      </c>
      <c r="AN73">
        <v>0.5</v>
      </c>
      <c r="AO73" t="s">
        <v>463</v>
      </c>
      <c r="BE73">
        <v>1.224</v>
      </c>
      <c r="BH73">
        <v>0.19</v>
      </c>
      <c r="BI73" t="s">
        <v>431</v>
      </c>
      <c r="BK73" t="s">
        <v>372</v>
      </c>
      <c r="BW73" t="s">
        <v>372</v>
      </c>
      <c r="CI73" s="9">
        <v>216</v>
      </c>
      <c r="CW73">
        <v>1584</v>
      </c>
      <c r="CX73">
        <v>1254.25</v>
      </c>
      <c r="CY73">
        <v>329.75</v>
      </c>
      <c r="CZ73">
        <v>124.5</v>
      </c>
      <c r="DA73">
        <v>205.25</v>
      </c>
    </row>
    <row r="74" spans="1:105" x14ac:dyDescent="0.25">
      <c r="A74">
        <v>6337</v>
      </c>
      <c r="B74" s="10">
        <v>43061</v>
      </c>
      <c r="C74">
        <v>10324</v>
      </c>
      <c r="D74" t="s">
        <v>486</v>
      </c>
      <c r="G74" t="s">
        <v>487</v>
      </c>
      <c r="H74" t="s">
        <v>435</v>
      </c>
      <c r="I74" t="s">
        <v>488</v>
      </c>
      <c r="J74" t="s">
        <v>489</v>
      </c>
      <c r="K74">
        <v>2011.5</v>
      </c>
      <c r="L74">
        <v>1</v>
      </c>
      <c r="M74">
        <v>55.35</v>
      </c>
      <c r="N74">
        <v>-112.5166667</v>
      </c>
      <c r="P74" t="s">
        <v>491</v>
      </c>
      <c r="S74">
        <v>1</v>
      </c>
      <c r="T74" t="s">
        <v>490</v>
      </c>
      <c r="U74" t="s">
        <v>139</v>
      </c>
      <c r="V74" s="9" t="s">
        <v>124</v>
      </c>
      <c r="W74" t="s">
        <v>357</v>
      </c>
      <c r="X74" t="s">
        <v>306</v>
      </c>
      <c r="Y74" t="s">
        <v>307</v>
      </c>
      <c r="Z74" t="s">
        <v>341</v>
      </c>
      <c r="AA74" t="s">
        <v>342</v>
      </c>
      <c r="AG74">
        <v>11.7</v>
      </c>
      <c r="AH74">
        <v>382</v>
      </c>
      <c r="AL74" t="s">
        <v>310</v>
      </c>
      <c r="AM74">
        <v>4</v>
      </c>
      <c r="AN74">
        <v>0.5</v>
      </c>
      <c r="AO74" t="s">
        <v>463</v>
      </c>
      <c r="BE74">
        <v>1.3620000000000001</v>
      </c>
      <c r="BH74">
        <v>0.315</v>
      </c>
      <c r="BI74" t="s">
        <v>431</v>
      </c>
      <c r="BK74" t="s">
        <v>372</v>
      </c>
      <c r="BW74" t="s">
        <v>372</v>
      </c>
      <c r="CI74" s="9">
        <v>104</v>
      </c>
      <c r="CW74">
        <v>1418</v>
      </c>
      <c r="CX74">
        <v>1129</v>
      </c>
      <c r="CY74">
        <v>289</v>
      </c>
      <c r="CZ74">
        <v>110.5</v>
      </c>
      <c r="DA74">
        <v>178.5</v>
      </c>
    </row>
    <row r="75" spans="1:105" x14ac:dyDescent="0.25">
      <c r="A75">
        <v>6338</v>
      </c>
      <c r="B75" s="10">
        <v>43061</v>
      </c>
      <c r="C75">
        <v>10324</v>
      </c>
      <c r="D75" t="s">
        <v>486</v>
      </c>
      <c r="G75" t="s">
        <v>487</v>
      </c>
      <c r="H75" t="s">
        <v>435</v>
      </c>
      <c r="I75" t="s">
        <v>488</v>
      </c>
      <c r="J75" t="s">
        <v>489</v>
      </c>
      <c r="K75">
        <v>2012.5</v>
      </c>
      <c r="L75">
        <v>1</v>
      </c>
      <c r="M75">
        <v>55.35</v>
      </c>
      <c r="N75">
        <v>-112.5166667</v>
      </c>
      <c r="P75" t="s">
        <v>491</v>
      </c>
      <c r="S75">
        <v>2</v>
      </c>
      <c r="T75" t="s">
        <v>490</v>
      </c>
      <c r="U75" t="s">
        <v>139</v>
      </c>
      <c r="V75" s="9" t="s">
        <v>124</v>
      </c>
      <c r="W75" t="s">
        <v>357</v>
      </c>
      <c r="X75" t="s">
        <v>306</v>
      </c>
      <c r="Y75" t="s">
        <v>307</v>
      </c>
      <c r="Z75" t="s">
        <v>341</v>
      </c>
      <c r="AA75" t="s">
        <v>342</v>
      </c>
      <c r="AG75">
        <v>11.7</v>
      </c>
      <c r="AH75">
        <v>382</v>
      </c>
      <c r="AL75" t="s">
        <v>310</v>
      </c>
      <c r="AM75">
        <v>4</v>
      </c>
      <c r="AN75">
        <v>0.5</v>
      </c>
      <c r="AO75" t="s">
        <v>463</v>
      </c>
      <c r="BE75">
        <v>1.32</v>
      </c>
      <c r="BH75">
        <v>0.317</v>
      </c>
      <c r="BI75" t="s">
        <v>431</v>
      </c>
      <c r="BK75" t="s">
        <v>372</v>
      </c>
      <c r="BW75" t="s">
        <v>372</v>
      </c>
      <c r="CI75" s="9">
        <v>58</v>
      </c>
      <c r="CW75">
        <v>1418</v>
      </c>
      <c r="CX75">
        <v>1129</v>
      </c>
      <c r="CY75">
        <v>289</v>
      </c>
      <c r="CZ75">
        <v>110.5</v>
      </c>
      <c r="DA75">
        <v>178.5</v>
      </c>
    </row>
    <row r="76" spans="1:105" x14ac:dyDescent="0.25">
      <c r="A76">
        <v>6339</v>
      </c>
      <c r="B76" s="10">
        <v>43061</v>
      </c>
      <c r="C76">
        <v>10324</v>
      </c>
      <c r="D76" t="s">
        <v>486</v>
      </c>
      <c r="G76" t="s">
        <v>487</v>
      </c>
      <c r="H76" t="s">
        <v>435</v>
      </c>
      <c r="I76" t="s">
        <v>488</v>
      </c>
      <c r="J76" t="s">
        <v>489</v>
      </c>
      <c r="K76">
        <v>2013.5</v>
      </c>
      <c r="L76">
        <v>1</v>
      </c>
      <c r="M76">
        <v>55.35</v>
      </c>
      <c r="N76">
        <v>-112.5166667</v>
      </c>
      <c r="P76" t="s">
        <v>491</v>
      </c>
      <c r="S76">
        <v>3</v>
      </c>
      <c r="T76" t="s">
        <v>490</v>
      </c>
      <c r="U76" t="s">
        <v>139</v>
      </c>
      <c r="V76" s="9" t="s">
        <v>124</v>
      </c>
      <c r="W76" t="s">
        <v>357</v>
      </c>
      <c r="X76" t="s">
        <v>306</v>
      </c>
      <c r="Y76" t="s">
        <v>307</v>
      </c>
      <c r="Z76" t="s">
        <v>341</v>
      </c>
      <c r="AA76" t="s">
        <v>342</v>
      </c>
      <c r="AG76">
        <v>11.7</v>
      </c>
      <c r="AH76">
        <v>382</v>
      </c>
      <c r="AL76" t="s">
        <v>310</v>
      </c>
      <c r="AM76">
        <v>4</v>
      </c>
      <c r="AN76">
        <v>0.5</v>
      </c>
      <c r="AO76" t="s">
        <v>463</v>
      </c>
      <c r="BE76">
        <v>1.998</v>
      </c>
      <c r="BH76">
        <v>0.316</v>
      </c>
      <c r="BI76" t="s">
        <v>431</v>
      </c>
      <c r="BK76" t="s">
        <v>372</v>
      </c>
      <c r="BW76" t="s">
        <v>372</v>
      </c>
      <c r="CI76" s="9">
        <v>70</v>
      </c>
      <c r="CW76">
        <v>1418</v>
      </c>
      <c r="CX76">
        <v>1129</v>
      </c>
      <c r="CY76">
        <v>289</v>
      </c>
      <c r="CZ76">
        <v>110.5</v>
      </c>
      <c r="DA76">
        <v>178.5</v>
      </c>
    </row>
    <row r="77" spans="1:105" x14ac:dyDescent="0.25">
      <c r="A77">
        <v>6340</v>
      </c>
      <c r="B77" s="10">
        <v>43061</v>
      </c>
      <c r="C77">
        <v>10324</v>
      </c>
      <c r="D77" t="s">
        <v>486</v>
      </c>
      <c r="G77" t="s">
        <v>487</v>
      </c>
      <c r="H77" t="s">
        <v>435</v>
      </c>
      <c r="I77" t="s">
        <v>488</v>
      </c>
      <c r="J77" t="s">
        <v>489</v>
      </c>
      <c r="K77">
        <v>2011.5</v>
      </c>
      <c r="L77">
        <v>1</v>
      </c>
      <c r="M77">
        <v>55.266666669999999</v>
      </c>
      <c r="N77">
        <v>-112.4666667</v>
      </c>
      <c r="P77" t="s">
        <v>491</v>
      </c>
      <c r="S77">
        <v>10</v>
      </c>
      <c r="T77" t="s">
        <v>490</v>
      </c>
      <c r="U77" t="s">
        <v>139</v>
      </c>
      <c r="V77" s="9" t="s">
        <v>124</v>
      </c>
      <c r="W77" t="s">
        <v>357</v>
      </c>
      <c r="X77" t="s">
        <v>306</v>
      </c>
      <c r="Y77" t="s">
        <v>307</v>
      </c>
      <c r="Z77" t="s">
        <v>341</v>
      </c>
      <c r="AA77" t="s">
        <v>342</v>
      </c>
      <c r="AG77">
        <v>11.7</v>
      </c>
      <c r="AH77">
        <v>382</v>
      </c>
      <c r="AL77" t="s">
        <v>310</v>
      </c>
      <c r="AM77">
        <v>4</v>
      </c>
      <c r="AN77">
        <v>0.5</v>
      </c>
      <c r="AO77" t="s">
        <v>463</v>
      </c>
      <c r="BE77">
        <v>2.1779999999999999</v>
      </c>
      <c r="BH77">
        <v>0.221</v>
      </c>
      <c r="BI77" t="s">
        <v>431</v>
      </c>
      <c r="BK77" t="s">
        <v>372</v>
      </c>
      <c r="BW77" t="s">
        <v>372</v>
      </c>
      <c r="CI77" s="9">
        <v>201</v>
      </c>
      <c r="CW77">
        <v>1714.5</v>
      </c>
      <c r="CX77">
        <v>1239.5</v>
      </c>
      <c r="CY77">
        <v>475</v>
      </c>
      <c r="CZ77">
        <v>161</v>
      </c>
      <c r="DA77">
        <v>314</v>
      </c>
    </row>
    <row r="78" spans="1:105" x14ac:dyDescent="0.25">
      <c r="A78">
        <v>6341</v>
      </c>
      <c r="B78" s="10">
        <v>43061</v>
      </c>
      <c r="C78">
        <v>10324</v>
      </c>
      <c r="D78" t="s">
        <v>486</v>
      </c>
      <c r="G78" t="s">
        <v>487</v>
      </c>
      <c r="H78" t="s">
        <v>435</v>
      </c>
      <c r="I78" t="s">
        <v>488</v>
      </c>
      <c r="J78" t="s">
        <v>489</v>
      </c>
      <c r="K78">
        <v>2012.5</v>
      </c>
      <c r="L78">
        <v>1</v>
      </c>
      <c r="M78">
        <v>55.266666669999999</v>
      </c>
      <c r="N78">
        <v>-112.4666667</v>
      </c>
      <c r="P78" t="s">
        <v>491</v>
      </c>
      <c r="S78">
        <v>11</v>
      </c>
      <c r="T78" t="s">
        <v>490</v>
      </c>
      <c r="U78" t="s">
        <v>139</v>
      </c>
      <c r="V78" s="9" t="s">
        <v>124</v>
      </c>
      <c r="W78" t="s">
        <v>357</v>
      </c>
      <c r="X78" t="s">
        <v>306</v>
      </c>
      <c r="Y78" t="s">
        <v>307</v>
      </c>
      <c r="Z78" t="s">
        <v>341</v>
      </c>
      <c r="AA78" t="s">
        <v>342</v>
      </c>
      <c r="AG78">
        <v>11.7</v>
      </c>
      <c r="AH78">
        <v>382</v>
      </c>
      <c r="AL78" t="s">
        <v>310</v>
      </c>
      <c r="AM78">
        <v>4</v>
      </c>
      <c r="AN78">
        <v>0.5</v>
      </c>
      <c r="AO78" t="s">
        <v>463</v>
      </c>
      <c r="BE78">
        <v>2.2789999999999999</v>
      </c>
      <c r="BH78">
        <v>0.221</v>
      </c>
      <c r="BI78" t="s">
        <v>431</v>
      </c>
      <c r="BK78" t="s">
        <v>372</v>
      </c>
      <c r="BW78" t="s">
        <v>372</v>
      </c>
      <c r="CI78" s="9">
        <v>230</v>
      </c>
      <c r="CW78">
        <v>1714.5</v>
      </c>
      <c r="CX78">
        <v>1239.5</v>
      </c>
      <c r="CY78">
        <v>475</v>
      </c>
      <c r="CZ78">
        <v>161</v>
      </c>
      <c r="DA78">
        <v>314</v>
      </c>
    </row>
    <row r="79" spans="1:105" x14ac:dyDescent="0.25">
      <c r="A79">
        <v>6342</v>
      </c>
      <c r="B79" s="10">
        <v>43061</v>
      </c>
      <c r="C79">
        <v>10324</v>
      </c>
      <c r="D79" t="s">
        <v>486</v>
      </c>
      <c r="G79" t="s">
        <v>487</v>
      </c>
      <c r="H79" t="s">
        <v>435</v>
      </c>
      <c r="I79" t="s">
        <v>488</v>
      </c>
      <c r="J79" t="s">
        <v>489</v>
      </c>
      <c r="K79">
        <v>2013.5</v>
      </c>
      <c r="L79">
        <v>1</v>
      </c>
      <c r="M79">
        <v>55.266666669999999</v>
      </c>
      <c r="N79">
        <v>-112.4666667</v>
      </c>
      <c r="P79" t="s">
        <v>491</v>
      </c>
      <c r="S79">
        <v>12</v>
      </c>
      <c r="T79" t="s">
        <v>490</v>
      </c>
      <c r="U79" t="s">
        <v>139</v>
      </c>
      <c r="V79" s="9" t="s">
        <v>124</v>
      </c>
      <c r="W79" t="s">
        <v>357</v>
      </c>
      <c r="X79" t="s">
        <v>306</v>
      </c>
      <c r="Y79" t="s">
        <v>307</v>
      </c>
      <c r="Z79" t="s">
        <v>341</v>
      </c>
      <c r="AA79" t="s">
        <v>342</v>
      </c>
      <c r="AG79">
        <v>11.7</v>
      </c>
      <c r="AH79">
        <v>382</v>
      </c>
      <c r="AL79" t="s">
        <v>310</v>
      </c>
      <c r="AM79">
        <v>4</v>
      </c>
      <c r="AN79">
        <v>0.5</v>
      </c>
      <c r="AO79" t="s">
        <v>463</v>
      </c>
      <c r="BE79">
        <v>2.2839999999999998</v>
      </c>
      <c r="BH79">
        <v>0.223</v>
      </c>
      <c r="BI79" t="s">
        <v>431</v>
      </c>
      <c r="BK79" t="s">
        <v>372</v>
      </c>
      <c r="BW79" t="s">
        <v>372</v>
      </c>
      <c r="CI79" s="9">
        <v>239</v>
      </c>
      <c r="CW79">
        <v>1714.5</v>
      </c>
      <c r="CX79">
        <v>1239.5</v>
      </c>
      <c r="CY79">
        <v>475</v>
      </c>
      <c r="CZ79">
        <v>161</v>
      </c>
      <c r="DA79">
        <v>314</v>
      </c>
    </row>
    <row r="80" spans="1:105" x14ac:dyDescent="0.25">
      <c r="A80">
        <v>6343</v>
      </c>
      <c r="B80" s="10">
        <v>43061</v>
      </c>
      <c r="C80">
        <v>10324</v>
      </c>
      <c r="D80" t="s">
        <v>486</v>
      </c>
      <c r="G80" t="s">
        <v>487</v>
      </c>
      <c r="H80" t="s">
        <v>435</v>
      </c>
      <c r="I80" t="s">
        <v>488</v>
      </c>
      <c r="J80" t="s">
        <v>489</v>
      </c>
      <c r="K80">
        <v>2011.5</v>
      </c>
      <c r="L80">
        <v>1</v>
      </c>
      <c r="M80">
        <v>55.35</v>
      </c>
      <c r="N80">
        <v>-112.5166667</v>
      </c>
      <c r="P80" t="s">
        <v>492</v>
      </c>
      <c r="Q80" t="s">
        <v>493</v>
      </c>
      <c r="T80" t="s">
        <v>490</v>
      </c>
      <c r="U80" t="s">
        <v>139</v>
      </c>
      <c r="V80" s="9" t="s">
        <v>124</v>
      </c>
      <c r="W80" t="s">
        <v>305</v>
      </c>
      <c r="X80" t="s">
        <v>306</v>
      </c>
      <c r="Y80" t="s">
        <v>307</v>
      </c>
      <c r="Z80" t="s">
        <v>341</v>
      </c>
      <c r="AA80" t="s">
        <v>342</v>
      </c>
      <c r="AG80">
        <v>11.7</v>
      </c>
      <c r="AH80">
        <v>382</v>
      </c>
      <c r="AL80" t="s">
        <v>310</v>
      </c>
      <c r="AM80">
        <v>4</v>
      </c>
      <c r="AN80">
        <v>0.5</v>
      </c>
      <c r="AO80" t="s">
        <v>463</v>
      </c>
      <c r="BE80">
        <v>1.06</v>
      </c>
      <c r="BH80">
        <v>0.22</v>
      </c>
      <c r="BI80" t="s">
        <v>431</v>
      </c>
      <c r="BK80" t="s">
        <v>372</v>
      </c>
      <c r="BW80" t="s">
        <v>372</v>
      </c>
      <c r="CI80" s="9">
        <v>206</v>
      </c>
      <c r="CW80">
        <v>1575</v>
      </c>
      <c r="CX80">
        <v>1239</v>
      </c>
      <c r="CY80">
        <v>336</v>
      </c>
      <c r="CZ80">
        <v>112.25</v>
      </c>
      <c r="DA80">
        <v>223.75</v>
      </c>
    </row>
    <row r="81" spans="1:108" x14ac:dyDescent="0.25">
      <c r="A81">
        <v>6344</v>
      </c>
      <c r="B81" s="10">
        <v>43061</v>
      </c>
      <c r="C81">
        <v>10324</v>
      </c>
      <c r="D81" t="s">
        <v>486</v>
      </c>
      <c r="G81" t="s">
        <v>487</v>
      </c>
      <c r="H81" t="s">
        <v>435</v>
      </c>
      <c r="I81" t="s">
        <v>488</v>
      </c>
      <c r="J81" t="s">
        <v>489</v>
      </c>
      <c r="K81">
        <v>2012.5</v>
      </c>
      <c r="L81">
        <v>1</v>
      </c>
      <c r="M81">
        <v>55.35</v>
      </c>
      <c r="N81">
        <v>-112.5166667</v>
      </c>
      <c r="P81" t="s">
        <v>492</v>
      </c>
      <c r="Q81" t="s">
        <v>493</v>
      </c>
      <c r="T81" t="s">
        <v>490</v>
      </c>
      <c r="U81" t="s">
        <v>139</v>
      </c>
      <c r="V81" s="9" t="s">
        <v>124</v>
      </c>
      <c r="W81" t="s">
        <v>305</v>
      </c>
      <c r="X81" t="s">
        <v>306</v>
      </c>
      <c r="Y81" t="s">
        <v>307</v>
      </c>
      <c r="Z81" t="s">
        <v>341</v>
      </c>
      <c r="AA81" t="s">
        <v>342</v>
      </c>
      <c r="AG81">
        <v>11.7</v>
      </c>
      <c r="AH81">
        <v>382</v>
      </c>
      <c r="AL81" t="s">
        <v>310</v>
      </c>
      <c r="AM81">
        <v>4</v>
      </c>
      <c r="AN81">
        <v>0.5</v>
      </c>
      <c r="AO81" t="s">
        <v>463</v>
      </c>
      <c r="BE81">
        <v>1.129</v>
      </c>
      <c r="BH81">
        <v>0.20200000000000001</v>
      </c>
      <c r="BI81" t="s">
        <v>431</v>
      </c>
      <c r="BK81" t="s">
        <v>372</v>
      </c>
      <c r="BW81" t="s">
        <v>372</v>
      </c>
      <c r="CI81" s="9">
        <v>213</v>
      </c>
      <c r="CW81">
        <v>1575</v>
      </c>
      <c r="CX81">
        <v>1239</v>
      </c>
      <c r="CY81">
        <v>336</v>
      </c>
      <c r="CZ81">
        <v>112.25</v>
      </c>
      <c r="DA81">
        <v>223.75</v>
      </c>
    </row>
    <row r="82" spans="1:108" x14ac:dyDescent="0.25">
      <c r="A82">
        <v>6345</v>
      </c>
      <c r="B82" s="10">
        <v>43061</v>
      </c>
      <c r="C82">
        <v>10324</v>
      </c>
      <c r="D82" t="s">
        <v>486</v>
      </c>
      <c r="G82" t="s">
        <v>487</v>
      </c>
      <c r="H82" t="s">
        <v>435</v>
      </c>
      <c r="I82" t="s">
        <v>488</v>
      </c>
      <c r="J82" t="s">
        <v>489</v>
      </c>
      <c r="K82">
        <v>2013.5</v>
      </c>
      <c r="L82">
        <v>1</v>
      </c>
      <c r="M82">
        <v>55.35</v>
      </c>
      <c r="N82">
        <v>-112.5166667</v>
      </c>
      <c r="P82" t="s">
        <v>492</v>
      </c>
      <c r="Q82" t="s">
        <v>493</v>
      </c>
      <c r="T82" t="s">
        <v>490</v>
      </c>
      <c r="U82" t="s">
        <v>139</v>
      </c>
      <c r="V82" s="9" t="s">
        <v>124</v>
      </c>
      <c r="W82" t="s">
        <v>305</v>
      </c>
      <c r="X82" t="s">
        <v>306</v>
      </c>
      <c r="Y82" t="s">
        <v>307</v>
      </c>
      <c r="Z82" t="s">
        <v>341</v>
      </c>
      <c r="AA82" t="s">
        <v>342</v>
      </c>
      <c r="AG82">
        <v>11.7</v>
      </c>
      <c r="AH82">
        <v>382</v>
      </c>
      <c r="AL82" t="s">
        <v>310</v>
      </c>
      <c r="AM82">
        <v>4</v>
      </c>
      <c r="AN82">
        <v>0.5</v>
      </c>
      <c r="AO82" t="s">
        <v>463</v>
      </c>
      <c r="BE82">
        <v>1.351</v>
      </c>
      <c r="BH82">
        <v>0.17599999999999999</v>
      </c>
      <c r="BI82" t="s">
        <v>431</v>
      </c>
      <c r="BK82" t="s">
        <v>372</v>
      </c>
      <c r="BW82" t="s">
        <v>372</v>
      </c>
      <c r="CI82" s="9">
        <v>118</v>
      </c>
      <c r="CW82">
        <v>1575</v>
      </c>
      <c r="CX82">
        <v>1239</v>
      </c>
      <c r="CY82">
        <v>336</v>
      </c>
      <c r="CZ82">
        <v>112.25</v>
      </c>
      <c r="DA82">
        <v>223.75</v>
      </c>
    </row>
    <row r="83" spans="1:108" x14ac:dyDescent="0.25">
      <c r="A83">
        <v>6346</v>
      </c>
      <c r="B83" s="10">
        <v>43061</v>
      </c>
      <c r="C83">
        <v>10324</v>
      </c>
      <c r="D83" t="s">
        <v>486</v>
      </c>
      <c r="G83" t="s">
        <v>487</v>
      </c>
      <c r="H83" t="s">
        <v>435</v>
      </c>
      <c r="I83" t="s">
        <v>488</v>
      </c>
      <c r="J83" t="s">
        <v>489</v>
      </c>
      <c r="K83">
        <v>2011.5</v>
      </c>
      <c r="L83">
        <v>1</v>
      </c>
      <c r="M83">
        <v>55.35</v>
      </c>
      <c r="N83">
        <v>-112.5166667</v>
      </c>
      <c r="P83" t="s">
        <v>494</v>
      </c>
      <c r="Q83" t="s">
        <v>493</v>
      </c>
      <c r="S83">
        <v>1</v>
      </c>
      <c r="T83" t="s">
        <v>490</v>
      </c>
      <c r="U83" t="s">
        <v>139</v>
      </c>
      <c r="V83" s="9" t="s">
        <v>124</v>
      </c>
      <c r="W83" t="s">
        <v>357</v>
      </c>
      <c r="X83" t="s">
        <v>306</v>
      </c>
      <c r="Y83" t="s">
        <v>307</v>
      </c>
      <c r="Z83" t="s">
        <v>341</v>
      </c>
      <c r="AA83" t="s">
        <v>342</v>
      </c>
      <c r="AG83">
        <v>11.7</v>
      </c>
      <c r="AH83">
        <v>382</v>
      </c>
      <c r="AL83" t="s">
        <v>310</v>
      </c>
      <c r="AM83">
        <v>4</v>
      </c>
      <c r="AN83">
        <v>0.5</v>
      </c>
      <c r="AO83" t="s">
        <v>463</v>
      </c>
      <c r="BE83">
        <v>2.2679999999999998</v>
      </c>
      <c r="BH83">
        <v>0.308</v>
      </c>
      <c r="BI83" t="s">
        <v>431</v>
      </c>
      <c r="BK83" t="s">
        <v>372</v>
      </c>
      <c r="BW83" t="s">
        <v>372</v>
      </c>
      <c r="CI83" s="9">
        <v>118</v>
      </c>
      <c r="CW83">
        <v>1524</v>
      </c>
      <c r="CX83">
        <v>1158</v>
      </c>
      <c r="CY83">
        <v>366</v>
      </c>
      <c r="CZ83">
        <v>97</v>
      </c>
      <c r="DA83">
        <v>269</v>
      </c>
    </row>
    <row r="84" spans="1:108" x14ac:dyDescent="0.25">
      <c r="A84">
        <v>6347</v>
      </c>
      <c r="B84" s="10">
        <v>43061</v>
      </c>
      <c r="C84">
        <v>10324</v>
      </c>
      <c r="D84" t="s">
        <v>486</v>
      </c>
      <c r="G84" t="s">
        <v>487</v>
      </c>
      <c r="H84" t="s">
        <v>435</v>
      </c>
      <c r="I84" t="s">
        <v>488</v>
      </c>
      <c r="J84" t="s">
        <v>489</v>
      </c>
      <c r="K84">
        <v>2012.5</v>
      </c>
      <c r="L84">
        <v>1</v>
      </c>
      <c r="M84">
        <v>55.35</v>
      </c>
      <c r="N84">
        <v>-112.5166667</v>
      </c>
      <c r="P84" t="s">
        <v>494</v>
      </c>
      <c r="Q84" t="s">
        <v>493</v>
      </c>
      <c r="S84">
        <v>2</v>
      </c>
      <c r="T84" t="s">
        <v>490</v>
      </c>
      <c r="U84" t="s">
        <v>139</v>
      </c>
      <c r="V84" s="9" t="s">
        <v>124</v>
      </c>
      <c r="W84" t="s">
        <v>357</v>
      </c>
      <c r="X84" t="s">
        <v>306</v>
      </c>
      <c r="Y84" t="s">
        <v>307</v>
      </c>
      <c r="Z84" t="s">
        <v>341</v>
      </c>
      <c r="AA84" t="s">
        <v>342</v>
      </c>
      <c r="AG84">
        <v>11.7</v>
      </c>
      <c r="AH84">
        <v>382</v>
      </c>
      <c r="AL84" t="s">
        <v>310</v>
      </c>
      <c r="AM84">
        <v>4</v>
      </c>
      <c r="AN84">
        <v>0.5</v>
      </c>
      <c r="AO84" t="s">
        <v>463</v>
      </c>
      <c r="BE84">
        <v>2.3849999999999998</v>
      </c>
      <c r="BH84">
        <v>0.309</v>
      </c>
      <c r="BI84" t="s">
        <v>431</v>
      </c>
      <c r="BK84" t="s">
        <v>372</v>
      </c>
      <c r="BW84" t="s">
        <v>372</v>
      </c>
      <c r="CI84" s="9">
        <v>100</v>
      </c>
      <c r="CW84">
        <v>1524</v>
      </c>
      <c r="CX84">
        <v>1158</v>
      </c>
      <c r="CY84">
        <v>366</v>
      </c>
      <c r="CZ84">
        <v>97</v>
      </c>
      <c r="DA84">
        <v>269</v>
      </c>
    </row>
    <row r="85" spans="1:108" x14ac:dyDescent="0.25">
      <c r="A85">
        <v>6348</v>
      </c>
      <c r="B85" s="10">
        <v>43061</v>
      </c>
      <c r="C85">
        <v>10324</v>
      </c>
      <c r="D85" t="s">
        <v>486</v>
      </c>
      <c r="G85" t="s">
        <v>487</v>
      </c>
      <c r="H85" t="s">
        <v>435</v>
      </c>
      <c r="I85" t="s">
        <v>488</v>
      </c>
      <c r="J85" t="s">
        <v>489</v>
      </c>
      <c r="K85">
        <v>2013.5</v>
      </c>
      <c r="L85">
        <v>1</v>
      </c>
      <c r="M85">
        <v>55.35</v>
      </c>
      <c r="N85">
        <v>-112.5166667</v>
      </c>
      <c r="P85" t="s">
        <v>494</v>
      </c>
      <c r="Q85" t="s">
        <v>493</v>
      </c>
      <c r="S85">
        <v>3</v>
      </c>
      <c r="T85" t="s">
        <v>490</v>
      </c>
      <c r="U85" t="s">
        <v>139</v>
      </c>
      <c r="V85" s="9" t="s">
        <v>124</v>
      </c>
      <c r="W85" t="s">
        <v>357</v>
      </c>
      <c r="X85" t="s">
        <v>306</v>
      </c>
      <c r="Y85" t="s">
        <v>307</v>
      </c>
      <c r="Z85" t="s">
        <v>341</v>
      </c>
      <c r="AA85" t="s">
        <v>342</v>
      </c>
      <c r="AG85">
        <v>11.7</v>
      </c>
      <c r="AH85">
        <v>382</v>
      </c>
      <c r="AL85" t="s">
        <v>310</v>
      </c>
      <c r="AM85">
        <v>4</v>
      </c>
      <c r="AN85">
        <v>0.5</v>
      </c>
      <c r="AO85" t="s">
        <v>463</v>
      </c>
      <c r="BE85">
        <v>2.2360000000000002</v>
      </c>
      <c r="BH85">
        <v>0.313</v>
      </c>
      <c r="BI85" t="s">
        <v>431</v>
      </c>
      <c r="BK85" t="s">
        <v>372</v>
      </c>
      <c r="BW85" t="s">
        <v>372</v>
      </c>
      <c r="CI85" s="9">
        <v>93</v>
      </c>
      <c r="CW85">
        <v>1524</v>
      </c>
      <c r="CX85">
        <v>1158</v>
      </c>
      <c r="CY85">
        <v>366</v>
      </c>
      <c r="CZ85">
        <v>97</v>
      </c>
      <c r="DA85">
        <v>269</v>
      </c>
    </row>
    <row r="86" spans="1:108" x14ac:dyDescent="0.25">
      <c r="A86">
        <v>6349</v>
      </c>
      <c r="B86" s="10">
        <v>43061</v>
      </c>
      <c r="C86">
        <v>10324</v>
      </c>
      <c r="D86" t="s">
        <v>486</v>
      </c>
      <c r="G86" t="s">
        <v>487</v>
      </c>
      <c r="H86" t="s">
        <v>435</v>
      </c>
      <c r="I86" t="s">
        <v>488</v>
      </c>
      <c r="J86" t="s">
        <v>489</v>
      </c>
      <c r="K86">
        <v>2011.5</v>
      </c>
      <c r="L86">
        <v>1</v>
      </c>
      <c r="M86">
        <v>55.266666669999999</v>
      </c>
      <c r="N86">
        <v>-112.4666667</v>
      </c>
      <c r="P86" t="s">
        <v>494</v>
      </c>
      <c r="Q86" t="s">
        <v>493</v>
      </c>
      <c r="S86">
        <v>10</v>
      </c>
      <c r="T86" t="s">
        <v>490</v>
      </c>
      <c r="U86" t="s">
        <v>139</v>
      </c>
      <c r="V86" s="9" t="s">
        <v>124</v>
      </c>
      <c r="W86" t="s">
        <v>357</v>
      </c>
      <c r="X86" t="s">
        <v>306</v>
      </c>
      <c r="Y86" t="s">
        <v>307</v>
      </c>
      <c r="Z86" t="s">
        <v>341</v>
      </c>
      <c r="AA86" t="s">
        <v>342</v>
      </c>
      <c r="AG86">
        <v>11.7</v>
      </c>
      <c r="AH86">
        <v>382</v>
      </c>
      <c r="AL86" t="s">
        <v>310</v>
      </c>
      <c r="AM86">
        <v>4</v>
      </c>
      <c r="AN86">
        <v>0.5</v>
      </c>
      <c r="AO86" t="s">
        <v>463</v>
      </c>
      <c r="BE86">
        <v>2.1360000000000001</v>
      </c>
      <c r="BH86">
        <v>0.221</v>
      </c>
      <c r="BI86" t="s">
        <v>431</v>
      </c>
      <c r="BK86" t="s">
        <v>372</v>
      </c>
      <c r="BW86" t="s">
        <v>372</v>
      </c>
      <c r="CI86" s="9">
        <v>230</v>
      </c>
      <c r="CW86">
        <v>1985</v>
      </c>
      <c r="CX86">
        <v>1328.5</v>
      </c>
      <c r="CY86">
        <v>656.5</v>
      </c>
      <c r="CZ86">
        <v>183</v>
      </c>
      <c r="DA86">
        <v>473.5</v>
      </c>
    </row>
    <row r="87" spans="1:108" x14ac:dyDescent="0.25">
      <c r="A87">
        <v>6350</v>
      </c>
      <c r="B87" s="10">
        <v>43061</v>
      </c>
      <c r="C87">
        <v>10324</v>
      </c>
      <c r="D87" t="s">
        <v>486</v>
      </c>
      <c r="G87" t="s">
        <v>487</v>
      </c>
      <c r="H87" t="s">
        <v>435</v>
      </c>
      <c r="I87" t="s">
        <v>488</v>
      </c>
      <c r="J87" t="s">
        <v>489</v>
      </c>
      <c r="K87">
        <v>2012.5</v>
      </c>
      <c r="L87">
        <v>1</v>
      </c>
      <c r="M87">
        <v>55.266666669999999</v>
      </c>
      <c r="N87">
        <v>-112.4666667</v>
      </c>
      <c r="P87" t="s">
        <v>494</v>
      </c>
      <c r="Q87" t="s">
        <v>493</v>
      </c>
      <c r="S87">
        <v>11</v>
      </c>
      <c r="T87" t="s">
        <v>490</v>
      </c>
      <c r="U87" t="s">
        <v>139</v>
      </c>
      <c r="V87" s="9" t="s">
        <v>124</v>
      </c>
      <c r="W87" t="s">
        <v>357</v>
      </c>
      <c r="X87" t="s">
        <v>306</v>
      </c>
      <c r="Y87" t="s">
        <v>307</v>
      </c>
      <c r="Z87" t="s">
        <v>341</v>
      </c>
      <c r="AA87" t="s">
        <v>342</v>
      </c>
      <c r="AG87">
        <v>11.7</v>
      </c>
      <c r="AH87">
        <v>382</v>
      </c>
      <c r="AL87" t="s">
        <v>310</v>
      </c>
      <c r="AM87">
        <v>4</v>
      </c>
      <c r="AN87">
        <v>0.5</v>
      </c>
      <c r="AO87" t="s">
        <v>463</v>
      </c>
      <c r="BE87">
        <v>2.1989999999999998</v>
      </c>
      <c r="BH87">
        <v>0.222</v>
      </c>
      <c r="BI87" t="s">
        <v>431</v>
      </c>
      <c r="BK87" t="s">
        <v>372</v>
      </c>
      <c r="BW87" t="s">
        <v>372</v>
      </c>
      <c r="CI87" s="9">
        <v>269</v>
      </c>
      <c r="CW87">
        <v>1985</v>
      </c>
      <c r="CX87">
        <v>1328.5</v>
      </c>
      <c r="CY87">
        <v>656.5</v>
      </c>
      <c r="CZ87">
        <v>183</v>
      </c>
      <c r="DA87">
        <v>473.5</v>
      </c>
    </row>
    <row r="88" spans="1:108" x14ac:dyDescent="0.25">
      <c r="A88">
        <v>6351</v>
      </c>
      <c r="B88" s="10">
        <v>43061</v>
      </c>
      <c r="C88">
        <v>10324</v>
      </c>
      <c r="D88" t="s">
        <v>486</v>
      </c>
      <c r="G88" t="s">
        <v>487</v>
      </c>
      <c r="H88" t="s">
        <v>435</v>
      </c>
      <c r="I88" t="s">
        <v>488</v>
      </c>
      <c r="J88" t="s">
        <v>489</v>
      </c>
      <c r="K88">
        <v>2013.5</v>
      </c>
      <c r="L88">
        <v>1</v>
      </c>
      <c r="M88">
        <v>55.266666669999999</v>
      </c>
      <c r="N88">
        <v>-112.4666667</v>
      </c>
      <c r="P88" t="s">
        <v>494</v>
      </c>
      <c r="Q88" t="s">
        <v>493</v>
      </c>
      <c r="S88">
        <v>12</v>
      </c>
      <c r="T88" t="s">
        <v>490</v>
      </c>
      <c r="U88" t="s">
        <v>139</v>
      </c>
      <c r="V88" s="9" t="s">
        <v>124</v>
      </c>
      <c r="W88" t="s">
        <v>357</v>
      </c>
      <c r="X88" t="s">
        <v>306</v>
      </c>
      <c r="Y88" t="s">
        <v>307</v>
      </c>
      <c r="Z88" t="s">
        <v>341</v>
      </c>
      <c r="AA88" t="s">
        <v>342</v>
      </c>
      <c r="AG88">
        <v>11.7</v>
      </c>
      <c r="AH88">
        <v>382</v>
      </c>
      <c r="AL88" t="s">
        <v>310</v>
      </c>
      <c r="AM88">
        <v>4</v>
      </c>
      <c r="AN88">
        <v>0.5</v>
      </c>
      <c r="AO88" t="s">
        <v>463</v>
      </c>
      <c r="BE88">
        <v>2.4009999999999998</v>
      </c>
      <c r="BH88">
        <v>0.221</v>
      </c>
      <c r="BI88" t="s">
        <v>431</v>
      </c>
      <c r="BK88" t="s">
        <v>372</v>
      </c>
      <c r="BW88" t="s">
        <v>372</v>
      </c>
      <c r="CI88" s="9">
        <v>327</v>
      </c>
      <c r="CW88">
        <v>1985</v>
      </c>
      <c r="CX88">
        <v>1328.5</v>
      </c>
      <c r="CY88">
        <v>656.5</v>
      </c>
      <c r="CZ88">
        <v>183</v>
      </c>
      <c r="DA88">
        <v>473.5</v>
      </c>
    </row>
    <row r="89" spans="1:108" x14ac:dyDescent="0.25">
      <c r="A89">
        <v>6516</v>
      </c>
      <c r="B89" s="10">
        <v>43134</v>
      </c>
      <c r="C89">
        <v>7666</v>
      </c>
      <c r="D89" t="s">
        <v>495</v>
      </c>
      <c r="G89" t="s">
        <v>298</v>
      </c>
      <c r="H89" t="s">
        <v>314</v>
      </c>
      <c r="I89" t="s">
        <v>496</v>
      </c>
      <c r="K89">
        <v>2010.5</v>
      </c>
      <c r="L89">
        <v>1</v>
      </c>
      <c r="M89">
        <v>42.35</v>
      </c>
      <c r="N89">
        <v>11.266666669999999</v>
      </c>
      <c r="O89">
        <v>240</v>
      </c>
      <c r="P89" t="s">
        <v>302</v>
      </c>
      <c r="S89">
        <v>10</v>
      </c>
      <c r="T89" t="s">
        <v>497</v>
      </c>
      <c r="U89" t="s">
        <v>139</v>
      </c>
      <c r="V89" s="9" t="s">
        <v>377</v>
      </c>
      <c r="W89" t="s">
        <v>378</v>
      </c>
      <c r="X89" t="s">
        <v>306</v>
      </c>
      <c r="Y89" t="s">
        <v>318</v>
      </c>
      <c r="Z89" t="s">
        <v>498</v>
      </c>
      <c r="AA89" t="s">
        <v>309</v>
      </c>
      <c r="AB89">
        <v>1.49</v>
      </c>
      <c r="AC89">
        <v>8.6999999999999993</v>
      </c>
      <c r="AH89">
        <v>11.5</v>
      </c>
      <c r="AJ89">
        <v>11.6</v>
      </c>
      <c r="AK89">
        <v>1050</v>
      </c>
      <c r="AL89" t="s">
        <v>310</v>
      </c>
      <c r="AM89">
        <v>0.1</v>
      </c>
      <c r="AN89">
        <v>1</v>
      </c>
      <c r="AO89" t="s">
        <v>463</v>
      </c>
      <c r="AP89">
        <v>801</v>
      </c>
      <c r="AQ89">
        <v>95</v>
      </c>
      <c r="AX89" s="9">
        <v>187</v>
      </c>
      <c r="AY89" s="9">
        <v>614</v>
      </c>
      <c r="AZ89">
        <v>0.76700000000000002</v>
      </c>
      <c r="CI89" s="9">
        <v>1263</v>
      </c>
      <c r="CJ89" s="9">
        <v>883</v>
      </c>
      <c r="CK89" s="9">
        <v>380</v>
      </c>
      <c r="CL89" s="9">
        <v>960</v>
      </c>
      <c r="CM89">
        <v>817</v>
      </c>
      <c r="CN89">
        <v>143</v>
      </c>
      <c r="CO89">
        <v>130</v>
      </c>
      <c r="CQ89">
        <v>106</v>
      </c>
      <c r="CR89">
        <v>18</v>
      </c>
      <c r="CS89">
        <v>124</v>
      </c>
      <c r="CU89">
        <v>2.8</v>
      </c>
      <c r="CW89">
        <v>1161</v>
      </c>
      <c r="CX89">
        <v>841</v>
      </c>
      <c r="CY89">
        <v>320</v>
      </c>
      <c r="CZ89">
        <v>120</v>
      </c>
      <c r="DA89">
        <v>130</v>
      </c>
      <c r="DC89">
        <v>2130</v>
      </c>
      <c r="DD89">
        <v>60</v>
      </c>
    </row>
  </sheetData>
  <autoFilter ref="A1:DE8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9" sqref="C9"/>
    </sheetView>
  </sheetViews>
  <sheetFormatPr defaultColWidth="11" defaultRowHeight="15.75" x14ac:dyDescent="0.25"/>
  <cols>
    <col min="5" max="5" width="94.5" customWidth="1"/>
  </cols>
  <sheetData>
    <row r="2" spans="2:5" ht="28.5" x14ac:dyDescent="0.25">
      <c r="B2" s="1"/>
      <c r="C2" s="2" t="s">
        <v>60</v>
      </c>
      <c r="D2" s="17" t="s">
        <v>61</v>
      </c>
      <c r="E2" s="18"/>
    </row>
    <row r="3" spans="2:5" ht="36" customHeight="1" x14ac:dyDescent="0.25">
      <c r="B3" s="12" t="s">
        <v>62</v>
      </c>
      <c r="C3" s="13"/>
      <c r="D3" s="13"/>
      <c r="E3" s="14"/>
    </row>
    <row r="4" spans="2:5" ht="30" customHeight="1" x14ac:dyDescent="0.25">
      <c r="B4" s="3"/>
      <c r="C4" s="4" t="s">
        <v>63</v>
      </c>
      <c r="D4" s="15" t="s">
        <v>64</v>
      </c>
      <c r="E4" s="16"/>
    </row>
    <row r="5" spans="2:5" ht="30" customHeight="1" x14ac:dyDescent="0.25">
      <c r="B5" s="3"/>
      <c r="C5" s="4" t="s">
        <v>65</v>
      </c>
      <c r="D5" s="15" t="s">
        <v>66</v>
      </c>
      <c r="E5" s="16"/>
    </row>
    <row r="6" spans="2:5" ht="30" customHeight="1" x14ac:dyDescent="0.25">
      <c r="B6" s="3"/>
      <c r="C6" s="5" t="s">
        <v>67</v>
      </c>
      <c r="D6" s="15" t="s">
        <v>68</v>
      </c>
      <c r="E6" s="16"/>
    </row>
    <row r="7" spans="2:5" ht="30" customHeight="1" x14ac:dyDescent="0.25">
      <c r="B7" s="3"/>
      <c r="C7" s="4" t="s">
        <v>69</v>
      </c>
      <c r="D7" s="15" t="s">
        <v>70</v>
      </c>
      <c r="E7" s="16"/>
    </row>
    <row r="8" spans="2:5" ht="30" customHeight="1" x14ac:dyDescent="0.25">
      <c r="B8" s="3"/>
      <c r="C8" s="4" t="s">
        <v>71</v>
      </c>
      <c r="D8" s="15" t="s">
        <v>72</v>
      </c>
      <c r="E8" s="16"/>
    </row>
    <row r="9" spans="2:5" ht="30" customHeight="1" x14ac:dyDescent="0.25">
      <c r="B9" s="3"/>
      <c r="C9" s="4" t="s">
        <v>73</v>
      </c>
      <c r="D9" s="15" t="s">
        <v>74</v>
      </c>
      <c r="E9" s="16"/>
    </row>
    <row r="10" spans="2:5" ht="30" customHeight="1" x14ac:dyDescent="0.25">
      <c r="B10" s="3"/>
      <c r="C10" s="4" t="s">
        <v>75</v>
      </c>
      <c r="D10" s="15" t="s">
        <v>76</v>
      </c>
      <c r="E10" s="16"/>
    </row>
    <row r="11" spans="2:5" ht="30" customHeight="1" x14ac:dyDescent="0.25">
      <c r="B11" s="3"/>
      <c r="C11" s="4" t="s">
        <v>77</v>
      </c>
      <c r="D11" s="15" t="s">
        <v>78</v>
      </c>
      <c r="E11" s="16"/>
    </row>
    <row r="12" spans="2:5" ht="30" customHeight="1" x14ac:dyDescent="0.25">
      <c r="B12" s="3"/>
      <c r="C12" s="4" t="s">
        <v>79</v>
      </c>
      <c r="D12" s="15" t="s">
        <v>80</v>
      </c>
      <c r="E12" s="16"/>
    </row>
    <row r="13" spans="2:5" ht="30" customHeight="1" x14ac:dyDescent="0.25">
      <c r="B13" s="3"/>
      <c r="C13" s="4" t="s">
        <v>81</v>
      </c>
      <c r="D13" s="15" t="s">
        <v>82</v>
      </c>
      <c r="E13" s="16"/>
    </row>
    <row r="14" spans="2:5" ht="30" customHeight="1" x14ac:dyDescent="0.25">
      <c r="B14" s="3"/>
      <c r="C14" s="4" t="s">
        <v>83</v>
      </c>
      <c r="D14" s="15" t="s">
        <v>84</v>
      </c>
      <c r="E14" s="16"/>
    </row>
    <row r="15" spans="2:5" ht="30" customHeight="1" x14ac:dyDescent="0.25">
      <c r="B15" s="3"/>
      <c r="C15" s="5" t="s">
        <v>85</v>
      </c>
      <c r="D15" s="15" t="s">
        <v>86</v>
      </c>
      <c r="E15" s="16"/>
    </row>
    <row r="16" spans="2:5" ht="30" customHeight="1" x14ac:dyDescent="0.25">
      <c r="B16" s="3"/>
      <c r="C16" s="4" t="s">
        <v>87</v>
      </c>
      <c r="D16" s="15" t="s">
        <v>88</v>
      </c>
      <c r="E16" s="16"/>
    </row>
    <row r="17" spans="2:5" ht="30" customHeight="1" x14ac:dyDescent="0.25">
      <c r="B17" s="3"/>
      <c r="C17" s="5" t="s">
        <v>89</v>
      </c>
      <c r="D17" s="15" t="s">
        <v>90</v>
      </c>
      <c r="E17" s="16"/>
    </row>
    <row r="18" spans="2:5" ht="30" customHeight="1" x14ac:dyDescent="0.25">
      <c r="B18" s="3"/>
      <c r="C18" s="4" t="s">
        <v>91</v>
      </c>
      <c r="D18" s="15" t="s">
        <v>92</v>
      </c>
      <c r="E18" s="16"/>
    </row>
    <row r="19" spans="2:5" ht="30" customHeight="1" x14ac:dyDescent="0.25">
      <c r="B19" s="3"/>
      <c r="C19" s="4" t="s">
        <v>93</v>
      </c>
      <c r="D19" s="15" t="s">
        <v>94</v>
      </c>
      <c r="E19" s="16"/>
    </row>
    <row r="20" spans="2:5" ht="30" customHeight="1" x14ac:dyDescent="0.25">
      <c r="B20" s="12" t="s">
        <v>95</v>
      </c>
      <c r="C20" s="13"/>
      <c r="D20" s="13"/>
      <c r="E20" s="14"/>
    </row>
    <row r="21" spans="2:5" ht="30" customHeight="1" x14ac:dyDescent="0.25">
      <c r="B21" s="3"/>
      <c r="C21" s="4" t="s">
        <v>96</v>
      </c>
      <c r="D21" s="15" t="s">
        <v>97</v>
      </c>
      <c r="E21" s="16"/>
    </row>
    <row r="22" spans="2:5" ht="30" customHeight="1" x14ac:dyDescent="0.25">
      <c r="B22" s="3"/>
      <c r="C22" s="4" t="s">
        <v>98</v>
      </c>
      <c r="D22" s="15" t="s">
        <v>99</v>
      </c>
      <c r="E22" s="16"/>
    </row>
    <row r="23" spans="2:5" x14ac:dyDescent="0.25">
      <c r="B23" s="6"/>
      <c r="C23" s="6"/>
      <c r="D23" s="6"/>
      <c r="E23" s="6"/>
    </row>
  </sheetData>
  <mergeCells count="21">
    <mergeCell ref="D13:E13"/>
    <mergeCell ref="D2:E2"/>
    <mergeCell ref="B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B20:E20"/>
    <mergeCell ref="D21:E21"/>
    <mergeCell ref="D22:E22"/>
    <mergeCell ref="D14:E14"/>
    <mergeCell ref="D15:E15"/>
    <mergeCell ref="D16:E16"/>
    <mergeCell ref="D17:E17"/>
    <mergeCell ref="D18:E18"/>
    <mergeCell ref="D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FlFsFrSummary</vt:lpstr>
      <vt:lpstr>RaGPP</vt:lpstr>
      <vt:lpstr>FromSRDB</vt:lpstr>
      <vt:lpstr>IGBP</vt:lpstr>
      <vt:lpstr>RaGPP!_0raw</vt:lpstr>
      <vt:lpstr>RaGPP!_0raw_1</vt:lpstr>
      <vt:lpstr>RaGPP!_0raw_2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2019-06-06T17:45:25Z</dcterms:created>
  <dcterms:modified xsi:type="dcterms:W3CDTF">2019-06-09T18:23:21Z</dcterms:modified>
</cp:coreProperties>
</file>