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 DIGIN\MEDIASSUR\documents\"/>
    </mc:Choice>
  </mc:AlternateContent>
  <xr:revisionPtr revIDLastSave="0" documentId="13_ncr:1_{6756E170-3528-47AA-B393-D42502F8915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ocopci" sheetId="19" r:id="rId1"/>
    <sheet name="Feuil1" sheetId="20" r:id="rId2"/>
  </sheets>
  <definedNames>
    <definedName name="DateDébut">#REF!</definedName>
    <definedName name="_xlnm.Print_Area" localSheetId="0">Socopci!$A$1:$Y$69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9" l="1"/>
  <c r="U13" i="19" l="1"/>
  <c r="R17" i="19" l="1"/>
  <c r="R16" i="19"/>
  <c r="N15" i="19"/>
  <c r="R15" i="19"/>
  <c r="T17" i="19"/>
  <c r="P17" i="19"/>
  <c r="N17" i="19"/>
  <c r="T16" i="19"/>
  <c r="P16" i="19"/>
  <c r="N16" i="19"/>
  <c r="T15" i="19"/>
  <c r="P15" i="19"/>
  <c r="V15" i="19" l="1"/>
  <c r="V17" i="19"/>
  <c r="V16" i="19"/>
  <c r="A5" i="19"/>
  <c r="A6" i="19" s="1"/>
  <c r="A7" i="19" s="1"/>
  <c r="A8" i="19" s="1"/>
  <c r="A9" i="19" s="1"/>
  <c r="A10" i="19" s="1"/>
  <c r="A11" i="19" s="1"/>
  <c r="A12" i="19" s="1"/>
  <c r="A13" i="19" s="1"/>
  <c r="A14" i="19" s="1"/>
  <c r="P45" i="19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T45" i="19"/>
  <c r="A27" i="19" l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R10" i="19"/>
  <c r="P43" i="19" l="1"/>
  <c r="T43" i="19"/>
  <c r="P44" i="19"/>
  <c r="T44" i="19"/>
  <c r="T18" i="19"/>
  <c r="P18" i="19"/>
  <c r="U43" i="19"/>
  <c r="P40" i="19"/>
  <c r="P41" i="19"/>
  <c r="P42" i="19"/>
  <c r="N44" i="19"/>
  <c r="U44" i="19"/>
  <c r="U14" i="19"/>
  <c r="T14" i="19"/>
  <c r="P14" i="19"/>
  <c r="U42" i="19"/>
  <c r="U41" i="19"/>
  <c r="N41" i="19"/>
  <c r="U40" i="19"/>
  <c r="U39" i="19"/>
  <c r="N39" i="19"/>
  <c r="P39" i="19"/>
  <c r="U38" i="19"/>
  <c r="N38" i="19"/>
  <c r="P38" i="19"/>
  <c r="U37" i="19"/>
  <c r="N37" i="19"/>
  <c r="P37" i="19"/>
  <c r="U36" i="19"/>
  <c r="N36" i="19"/>
  <c r="P36" i="19"/>
  <c r="U35" i="19"/>
  <c r="N35" i="19"/>
  <c r="P35" i="19"/>
  <c r="U34" i="19"/>
  <c r="N34" i="19"/>
  <c r="P34" i="19"/>
  <c r="U33" i="19"/>
  <c r="N33" i="19"/>
  <c r="P33" i="19"/>
  <c r="U32" i="19"/>
  <c r="N32" i="19"/>
  <c r="P32" i="19"/>
  <c r="U31" i="19"/>
  <c r="N31" i="19"/>
  <c r="P31" i="19"/>
  <c r="U30" i="19"/>
  <c r="N30" i="19"/>
  <c r="P30" i="19"/>
  <c r="U29" i="19"/>
  <c r="N29" i="19"/>
  <c r="P29" i="19"/>
  <c r="U28" i="19"/>
  <c r="N28" i="19"/>
  <c r="P28" i="19"/>
  <c r="U27" i="19"/>
  <c r="N27" i="19"/>
  <c r="P27" i="19"/>
  <c r="U26" i="19"/>
  <c r="N26" i="19"/>
  <c r="P26" i="19"/>
  <c r="U25" i="19"/>
  <c r="N25" i="19"/>
  <c r="P25" i="19"/>
  <c r="U24" i="19"/>
  <c r="N24" i="19"/>
  <c r="P24" i="19"/>
  <c r="U23" i="19"/>
  <c r="N23" i="19"/>
  <c r="P23" i="19"/>
  <c r="U22" i="19"/>
  <c r="N22" i="19"/>
  <c r="P22" i="19"/>
  <c r="U21" i="19"/>
  <c r="N21" i="19"/>
  <c r="P21" i="19"/>
  <c r="U20" i="19"/>
  <c r="N20" i="19"/>
  <c r="P20" i="19"/>
  <c r="U19" i="19"/>
  <c r="N19" i="19"/>
  <c r="P19" i="19"/>
  <c r="U18" i="19"/>
  <c r="T13" i="19"/>
  <c r="R12" i="19"/>
  <c r="T12" i="19"/>
  <c r="R11" i="19"/>
  <c r="T11" i="19"/>
  <c r="P10" i="19"/>
  <c r="U9" i="19"/>
  <c r="T9" i="19"/>
  <c r="U8" i="19"/>
  <c r="P8" i="19"/>
  <c r="U7" i="19"/>
  <c r="T7" i="19"/>
  <c r="U6" i="19"/>
  <c r="P6" i="19"/>
  <c r="U5" i="19"/>
  <c r="T5" i="19"/>
  <c r="U4" i="19"/>
  <c r="T4" i="19"/>
  <c r="V18" i="19" l="1"/>
  <c r="T40" i="19"/>
  <c r="V40" i="19" s="1"/>
  <c r="V43" i="19"/>
  <c r="T42" i="19"/>
  <c r="T41" i="19"/>
  <c r="V41" i="19" s="1"/>
  <c r="T39" i="19"/>
  <c r="V39" i="19" s="1"/>
  <c r="T38" i="19"/>
  <c r="V38" i="19" s="1"/>
  <c r="T37" i="19"/>
  <c r="V37" i="19" s="1"/>
  <c r="T36" i="19"/>
  <c r="V36" i="19" s="1"/>
  <c r="T35" i="19"/>
  <c r="V35" i="19" s="1"/>
  <c r="T34" i="19"/>
  <c r="V34" i="19" s="1"/>
  <c r="T33" i="19"/>
  <c r="V33" i="19" s="1"/>
  <c r="T32" i="19"/>
  <c r="T31" i="19"/>
  <c r="V31" i="19" s="1"/>
  <c r="T30" i="19"/>
  <c r="V30" i="19" s="1"/>
  <c r="T29" i="19"/>
  <c r="V29" i="19" s="1"/>
  <c r="T28" i="19"/>
  <c r="V28" i="19" s="1"/>
  <c r="T27" i="19"/>
  <c r="V27" i="19" s="1"/>
  <c r="T26" i="19"/>
  <c r="V26" i="19" s="1"/>
  <c r="T25" i="19"/>
  <c r="V25" i="19" s="1"/>
  <c r="T24" i="19"/>
  <c r="V24" i="19" s="1"/>
  <c r="T23" i="19"/>
  <c r="V23" i="19" s="1"/>
  <c r="T22" i="19"/>
  <c r="V22" i="19" s="1"/>
  <c r="T21" i="19"/>
  <c r="V21" i="19" s="1"/>
  <c r="T20" i="19"/>
  <c r="V20" i="19" s="1"/>
  <c r="T19" i="19"/>
  <c r="V19" i="19" s="1"/>
  <c r="V44" i="19"/>
  <c r="V14" i="19"/>
  <c r="T6" i="19"/>
  <c r="V6" i="19" s="1"/>
  <c r="T10" i="19"/>
  <c r="V10" i="19" s="1"/>
  <c r="T8" i="19"/>
  <c r="V8" i="19" s="1"/>
  <c r="P7" i="19"/>
  <c r="V7" i="19" s="1"/>
  <c r="P12" i="19"/>
  <c r="V12" i="19" s="1"/>
  <c r="P11" i="19"/>
  <c r="V11" i="19" s="1"/>
  <c r="P5" i="19"/>
  <c r="V5" i="19" s="1"/>
  <c r="P13" i="19"/>
  <c r="V13" i="19" s="1"/>
  <c r="P9" i="19"/>
  <c r="V9" i="19" s="1"/>
  <c r="V32" i="19"/>
  <c r="V4" i="19" l="1"/>
  <c r="V42" i="19"/>
</calcChain>
</file>

<file path=xl/sharedStrings.xml><?xml version="1.0" encoding="utf-8"?>
<sst xmlns="http://schemas.openxmlformats.org/spreadsheetml/2006/main" count="430" uniqueCount="133">
  <si>
    <t>Sté SOCOP-CI</t>
  </si>
  <si>
    <t>Marque</t>
  </si>
  <si>
    <t>Immatriculation</t>
  </si>
  <si>
    <t>Année</t>
  </si>
  <si>
    <t>CV ou CU</t>
  </si>
  <si>
    <t>énergie</t>
  </si>
  <si>
    <t>Places</t>
  </si>
  <si>
    <t>Valeur à neuf</t>
  </si>
  <si>
    <t>Valeur vénale</t>
  </si>
  <si>
    <t>RC</t>
  </si>
  <si>
    <t>Def.rec</t>
  </si>
  <si>
    <t>rec anticipé</t>
  </si>
  <si>
    <t>Incendie</t>
  </si>
  <si>
    <t>vol access</t>
  </si>
  <si>
    <t>Dommage</t>
  </si>
  <si>
    <t>Vol, Vol à main armée</t>
  </si>
  <si>
    <t>Bris de glace</t>
  </si>
  <si>
    <t>Total</t>
  </si>
  <si>
    <t>Sécurité routière</t>
  </si>
  <si>
    <t>BMW</t>
  </si>
  <si>
    <t>2218 GL 01</t>
  </si>
  <si>
    <t>ess</t>
  </si>
  <si>
    <t>Toyota</t>
  </si>
  <si>
    <t>gas</t>
  </si>
  <si>
    <t>Honda</t>
  </si>
  <si>
    <t>6453 AR 01</t>
  </si>
  <si>
    <t>Suzuki</t>
  </si>
  <si>
    <t>6962 ER 01</t>
  </si>
  <si>
    <t>615 FE 01</t>
  </si>
  <si>
    <t>Hyundai</t>
  </si>
  <si>
    <t>4203 GT 01</t>
  </si>
  <si>
    <t>Mercedes</t>
  </si>
  <si>
    <t>9746 EV 01</t>
  </si>
  <si>
    <t>8080 HR 01</t>
  </si>
  <si>
    <t>Mitsubishi</t>
  </si>
  <si>
    <t>2624 FB 01</t>
  </si>
  <si>
    <t>Zhengzhou</t>
  </si>
  <si>
    <t>430 GS 01</t>
  </si>
  <si>
    <t>Renault</t>
  </si>
  <si>
    <t>JMC</t>
  </si>
  <si>
    <t xml:space="preserve">Daf </t>
  </si>
  <si>
    <t>2019 FC 01</t>
  </si>
  <si>
    <t>T/R</t>
  </si>
  <si>
    <t>2053 FP 01</t>
  </si>
  <si>
    <t>2301 FJ 01</t>
  </si>
  <si>
    <t>2525 FJ 01</t>
  </si>
  <si>
    <t>2837 HA 01</t>
  </si>
  <si>
    <t>3217 FJ 01</t>
  </si>
  <si>
    <t>3300 FT 01</t>
  </si>
  <si>
    <t>Isuzu</t>
  </si>
  <si>
    <t>3420 FF 01</t>
  </si>
  <si>
    <t>4144 FH 01</t>
  </si>
  <si>
    <t>4162 AS 01</t>
  </si>
  <si>
    <t>5267 FL 01</t>
  </si>
  <si>
    <t>5268 FL 01</t>
  </si>
  <si>
    <t>5269 FL 01</t>
  </si>
  <si>
    <t>5476 GZ 01</t>
  </si>
  <si>
    <t>6225 GS 01</t>
  </si>
  <si>
    <t>6872 GL 01</t>
  </si>
  <si>
    <t>7226 EE 01</t>
  </si>
  <si>
    <t>8405 GK 01</t>
  </si>
  <si>
    <t>9014 EB 01</t>
  </si>
  <si>
    <t>961 FK 01</t>
  </si>
  <si>
    <t>9701 GK 01</t>
  </si>
  <si>
    <t>Baraderie</t>
  </si>
  <si>
    <t>9972 AY 01</t>
  </si>
  <si>
    <t>Fruehauf</t>
  </si>
  <si>
    <t>9973 AY 01</t>
  </si>
  <si>
    <t>Trabosa</t>
  </si>
  <si>
    <t>1317 FT 01</t>
  </si>
  <si>
    <t xml:space="preserve">Trouillet </t>
  </si>
  <si>
    <t>1378 FT 01</t>
  </si>
  <si>
    <t>Trailor</t>
  </si>
  <si>
    <t>1583 FJ 01</t>
  </si>
  <si>
    <t>8479 EH 01</t>
  </si>
  <si>
    <t>Lecinema</t>
  </si>
  <si>
    <t>9007 GZ 01</t>
  </si>
  <si>
    <t xml:space="preserve">Kaiser </t>
  </si>
  <si>
    <t>7582 CG 01</t>
  </si>
  <si>
    <t>7863 FJ 01</t>
  </si>
  <si>
    <t>8070 FL 01</t>
  </si>
  <si>
    <t>6874 GL 01</t>
  </si>
  <si>
    <t>5272 FL 01</t>
  </si>
  <si>
    <t>Dibex</t>
  </si>
  <si>
    <t>5534 EA 01</t>
  </si>
  <si>
    <t>2174 FC 01</t>
  </si>
  <si>
    <t>4706 AZ 01</t>
  </si>
  <si>
    <t>3017 CN 01</t>
  </si>
  <si>
    <t>Daf</t>
  </si>
  <si>
    <t>4076 HK 01</t>
  </si>
  <si>
    <t>4813 HS 01</t>
  </si>
  <si>
    <t>8787 EZ 01</t>
  </si>
  <si>
    <t>Montenegro</t>
  </si>
  <si>
    <t>5406 GS 01</t>
  </si>
  <si>
    <t>S/R</t>
  </si>
  <si>
    <t>3368 HP 01</t>
  </si>
  <si>
    <t>9660 HY 01</t>
  </si>
  <si>
    <t>98 JE 01</t>
  </si>
  <si>
    <t>Krone</t>
  </si>
  <si>
    <t>9160 JG 01</t>
  </si>
  <si>
    <t>Assistance</t>
  </si>
  <si>
    <t>Lecitrailer</t>
  </si>
  <si>
    <t>5406 JH 01</t>
  </si>
  <si>
    <t>5381 JE 01</t>
  </si>
  <si>
    <t>Lag</t>
  </si>
  <si>
    <t>2480 JK 01</t>
  </si>
  <si>
    <t>2470 JK 01</t>
  </si>
  <si>
    <t>Gas</t>
  </si>
  <si>
    <t>2474 JK 01</t>
  </si>
  <si>
    <t>2481 JK 01</t>
  </si>
  <si>
    <t>Samro</t>
  </si>
  <si>
    <t>801 JJ 01</t>
  </si>
  <si>
    <t>1148 JJ 01</t>
  </si>
  <si>
    <t>8244 JH 01</t>
  </si>
  <si>
    <t>Période du 01/01/20 au 31/12/20</t>
  </si>
  <si>
    <t>Sinotruck</t>
  </si>
  <si>
    <t>6740 JL 01</t>
  </si>
  <si>
    <t>6739 JL 01</t>
  </si>
  <si>
    <t>6738 JL 01</t>
  </si>
  <si>
    <t>Sunu Assurances</t>
  </si>
  <si>
    <t>N° AUX 286 840</t>
  </si>
  <si>
    <t>Usage</t>
  </si>
  <si>
    <t>Promenade et affaires</t>
  </si>
  <si>
    <t>Transport public de marchandises</t>
  </si>
  <si>
    <t>Transport privé de marchandises</t>
  </si>
  <si>
    <t>Genre</t>
  </si>
  <si>
    <t>Voiture particulière</t>
  </si>
  <si>
    <t>Camion</t>
  </si>
  <si>
    <t>Assuré</t>
  </si>
  <si>
    <t>Socop ci</t>
  </si>
  <si>
    <t>LOUKOU</t>
  </si>
  <si>
    <t>YESSI</t>
  </si>
  <si>
    <t>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</si>
</sst>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F&quot;;[Red]\-#,##0\ &quot;F&quot;"/>
    <numFmt numFmtId="165" formatCode="#,##0\ &quot;F&quot;;\-#,##0\ &quot;F&quot;"/>
  </numFmts>
  <fonts count="8" x14ac:knownFonts="1">
    <font>
      <sz val="10"/>
      <name val="MS Sans Serif"/>
    </font>
    <font>
      <b/>
      <sz val="10"/>
      <name val="MS Sans Serif"/>
      <family val="2"/>
    </font>
    <font>
      <b/>
      <sz val="10"/>
      <name val="MS Sans Serif"/>
    </font>
    <font>
      <sz val="10"/>
      <name val="MS Sans Serif"/>
      <family val="2"/>
    </font>
    <font>
      <b/>
      <sz val="7"/>
      <name val="MS Sans Serif"/>
      <family val="2"/>
    </font>
    <font>
      <sz val="10"/>
      <name val="MS Sans Serif"/>
    </font>
    <font>
      <sz val="11"/>
      <color theme="1" tint="0.24994659260841701"/>
      <name val="Calibri"/>
      <family val="2"/>
      <scheme val="minor"/>
    </font>
    <font>
      <b/>
      <sz val="20"/>
      <color theme="4" tint="-0.2499465926084170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164" fontId="3" fillId="0" borderId="0" applyFont="0" applyFill="0" applyBorder="0" applyAlignment="0" applyProtection="0"/>
    <xf numFmtId="0" fontId="6" fillId="0" borderId="0"/>
    <xf numFmtId="0" fontId="7" fillId="2" borderId="1">
      <alignment horizontal="centerContinuous" vertical="center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1" applyFont="1" applyAlignment="1">
      <alignment horizontal="left"/>
    </xf>
    <xf numFmtId="164" fontId="4" fillId="0" borderId="0" xfId="1" applyFont="1" applyAlignment="1">
      <alignment horizontal="left"/>
    </xf>
    <xf numFmtId="164" fontId="3" fillId="0" borderId="0" xfId="1" applyFont="1" applyAlignment="1">
      <alignment horizontal="left"/>
    </xf>
    <xf numFmtId="164" fontId="3" fillId="0" borderId="0" xfId="3" applyFont="1" applyAlignment="1">
      <alignment horizontal="left"/>
    </xf>
    <xf numFmtId="164" fontId="3" fillId="0" borderId="0" xfId="1" applyFont="1" applyFill="1" applyAlignment="1">
      <alignment horizontal="left"/>
    </xf>
    <xf numFmtId="164" fontId="5" fillId="0" borderId="0" xfId="1" applyFont="1" applyAlignment="1">
      <alignment horizontal="left"/>
    </xf>
    <xf numFmtId="164" fontId="0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3" fillId="0" borderId="0" xfId="2" applyNumberFormat="1" applyFont="1" applyAlignment="1">
      <alignment horizontal="left"/>
    </xf>
    <xf numFmtId="164" fontId="3" fillId="0" borderId="0" xfId="3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6">
    <cellStyle name="L" xfId="5" xr:uid="{00000000-0005-0000-0000-000000000000}"/>
    <cellStyle name="Monétaire [0]" xfId="1" builtinId="7"/>
    <cellStyle name="Monétaire [0] 2" xfId="3" xr:uid="{00000000-0005-0000-0000-000002000000}"/>
    <cellStyle name="Normal" xfId="0" builtinId="0"/>
    <cellStyle name="Normal 2" xfId="2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topLeftCell="F1" zoomScaleNormal="100" workbookViewId="0">
      <selection activeCell="W10" sqref="W10"/>
    </sheetView>
  </sheetViews>
  <sheetFormatPr baseColWidth="10" defaultRowHeight="12.75" x14ac:dyDescent="0.2"/>
  <cols>
    <col min="1" max="1" width="3.140625" customWidth="1"/>
    <col min="2" max="2" width="9" customWidth="1"/>
    <col min="3" max="3" width="9.85546875" customWidth="1"/>
    <col min="4" max="4" width="11.140625" style="4" customWidth="1"/>
    <col min="5" max="5" width="31.140625" style="4" customWidth="1"/>
    <col min="6" max="6" width="18.42578125" style="4" customWidth="1"/>
    <col min="7" max="7" width="5.85546875" style="24" customWidth="1"/>
    <col min="8" max="8" width="5" style="24" customWidth="1"/>
    <col min="9" max="9" width="4.42578125" style="6" customWidth="1"/>
    <col min="10" max="10" width="6.7109375" style="24" customWidth="1"/>
    <col min="11" max="11" width="14.42578125" style="37" customWidth="1"/>
    <col min="12" max="12" width="13.42578125" style="37" customWidth="1"/>
    <col min="13" max="13" width="12.42578125" style="37" customWidth="1"/>
    <col min="14" max="14" width="8.85546875" style="12" customWidth="1"/>
    <col min="15" max="15" width="8.7109375" style="12" customWidth="1"/>
    <col min="16" max="16" width="9.85546875" style="12" customWidth="1"/>
    <col min="17" max="17" width="8.42578125" style="12" customWidth="1"/>
    <col min="18" max="18" width="10.5703125" style="12" customWidth="1"/>
    <col min="19" max="19" width="8.42578125" style="12" customWidth="1"/>
    <col min="20" max="20" width="13" style="12" customWidth="1"/>
    <col min="21" max="21" width="15.28515625" style="12" customWidth="1"/>
    <col min="22" max="22" width="16.85546875" style="12" customWidth="1"/>
    <col min="23" max="23" width="14.140625" style="40" customWidth="1"/>
  </cols>
  <sheetData>
    <row r="1" spans="1:23" s="3" customFormat="1" x14ac:dyDescent="0.2">
      <c r="A1"/>
      <c r="B1"/>
      <c r="C1" s="1" t="s">
        <v>0</v>
      </c>
      <c r="D1" s="2"/>
      <c r="E1" s="2"/>
      <c r="F1" s="2"/>
      <c r="G1" s="23"/>
      <c r="H1" s="30"/>
      <c r="I1" s="4"/>
      <c r="J1" s="23"/>
      <c r="K1" s="31"/>
      <c r="L1" s="2" t="s">
        <v>119</v>
      </c>
      <c r="M1" s="2"/>
      <c r="N1" s="38"/>
      <c r="O1" s="2"/>
      <c r="P1" s="38"/>
      <c r="Q1" s="38"/>
      <c r="R1" s="38"/>
      <c r="S1" s="38"/>
      <c r="T1" s="38"/>
      <c r="U1" s="38"/>
      <c r="V1" s="38"/>
      <c r="W1" s="39"/>
    </row>
    <row r="2" spans="1:23" x14ac:dyDescent="0.2">
      <c r="K2" s="31" t="s">
        <v>114</v>
      </c>
      <c r="N2" s="2" t="s">
        <v>120</v>
      </c>
    </row>
    <row r="3" spans="1:23" s="7" customFormat="1" ht="9" x14ac:dyDescent="0.15">
      <c r="B3" s="21" t="s">
        <v>128</v>
      </c>
      <c r="C3" s="21" t="s">
        <v>1</v>
      </c>
      <c r="D3" s="22" t="s">
        <v>2</v>
      </c>
      <c r="E3" s="22" t="s">
        <v>121</v>
      </c>
      <c r="F3" s="22" t="s">
        <v>125</v>
      </c>
      <c r="G3" s="25" t="s">
        <v>3</v>
      </c>
      <c r="H3" s="25" t="s">
        <v>4</v>
      </c>
      <c r="I3" s="8" t="s">
        <v>5</v>
      </c>
      <c r="J3" s="25" t="s">
        <v>6</v>
      </c>
      <c r="K3" s="32" t="s">
        <v>7</v>
      </c>
      <c r="L3" s="32" t="s">
        <v>8</v>
      </c>
      <c r="M3" s="32" t="s">
        <v>9</v>
      </c>
      <c r="N3" s="41" t="s">
        <v>10</v>
      </c>
      <c r="O3" s="41" t="s">
        <v>11</v>
      </c>
      <c r="P3" s="41" t="s">
        <v>12</v>
      </c>
      <c r="Q3" s="41" t="s">
        <v>13</v>
      </c>
      <c r="R3" s="41" t="s">
        <v>14</v>
      </c>
      <c r="S3" s="41" t="s">
        <v>100</v>
      </c>
      <c r="T3" s="41" t="s">
        <v>15</v>
      </c>
      <c r="U3" s="41" t="s">
        <v>16</v>
      </c>
      <c r="V3" s="41" t="s">
        <v>17</v>
      </c>
      <c r="W3" s="42" t="s">
        <v>18</v>
      </c>
    </row>
    <row r="4" spans="1:23" s="5" customFormat="1" x14ac:dyDescent="0.2">
      <c r="A4" s="5">
        <v>1</v>
      </c>
      <c r="B4" s="5" t="s">
        <v>129</v>
      </c>
      <c r="C4" s="5" t="s">
        <v>19</v>
      </c>
      <c r="D4" s="11" t="s">
        <v>20</v>
      </c>
      <c r="E4" s="11" t="s">
        <v>122</v>
      </c>
      <c r="F4" s="11" t="s">
        <v>126</v>
      </c>
      <c r="G4" s="26">
        <v>92</v>
      </c>
      <c r="H4" s="26">
        <v>10</v>
      </c>
      <c r="I4" s="9" t="s">
        <v>21</v>
      </c>
      <c r="J4" s="26">
        <v>5</v>
      </c>
      <c r="K4" s="33">
        <v>25500000</v>
      </c>
      <c r="L4" s="33">
        <v>4050000</v>
      </c>
      <c r="M4" s="33">
        <v>114693</v>
      </c>
      <c r="N4" s="33">
        <v>7950</v>
      </c>
      <c r="O4" s="33">
        <v>15000</v>
      </c>
      <c r="P4" s="43">
        <f t="shared" ref="P4:P7" si="0">L4*0.25%</f>
        <v>10125</v>
      </c>
      <c r="Q4" s="2"/>
      <c r="R4" s="43"/>
      <c r="S4" s="43"/>
      <c r="T4" s="33">
        <f t="shared" ref="T4:T11" si="1">L4*0.5%</f>
        <v>20250</v>
      </c>
      <c r="U4" s="43">
        <f t="shared" ref="U4:U9" si="2">K4*0.25%</f>
        <v>63750</v>
      </c>
      <c r="V4" s="43">
        <f t="shared" ref="V4:V11" si="3">SUM(M4:U4)</f>
        <v>231768</v>
      </c>
      <c r="W4" s="43">
        <v>8700</v>
      </c>
    </row>
    <row r="5" spans="1:23" s="5" customFormat="1" x14ac:dyDescent="0.2">
      <c r="A5" s="5">
        <f>A4+1</f>
        <v>2</v>
      </c>
      <c r="B5" s="5" t="s">
        <v>129</v>
      </c>
      <c r="C5" s="5" t="s">
        <v>24</v>
      </c>
      <c r="D5" s="11" t="s">
        <v>25</v>
      </c>
      <c r="E5" s="11" t="s">
        <v>122</v>
      </c>
      <c r="F5" s="11" t="s">
        <v>126</v>
      </c>
      <c r="G5" s="26">
        <v>91</v>
      </c>
      <c r="H5" s="26">
        <v>9</v>
      </c>
      <c r="I5" s="9" t="s">
        <v>23</v>
      </c>
      <c r="J5" s="26">
        <v>5</v>
      </c>
      <c r="K5" s="33">
        <v>15492000</v>
      </c>
      <c r="L5" s="33">
        <v>2835000</v>
      </c>
      <c r="M5" s="33">
        <v>129058</v>
      </c>
      <c r="N5" s="33">
        <v>7950</v>
      </c>
      <c r="O5" s="33">
        <v>15000</v>
      </c>
      <c r="P5" s="43">
        <f t="shared" si="0"/>
        <v>7087.5</v>
      </c>
      <c r="Q5" s="2"/>
      <c r="R5" s="43"/>
      <c r="S5" s="43"/>
      <c r="T5" s="33">
        <f t="shared" si="1"/>
        <v>14175</v>
      </c>
      <c r="U5" s="43">
        <f t="shared" si="2"/>
        <v>38730</v>
      </c>
      <c r="V5" s="43">
        <f t="shared" si="3"/>
        <v>212000.5</v>
      </c>
      <c r="W5" s="43">
        <v>8700</v>
      </c>
    </row>
    <row r="6" spans="1:23" s="5" customFormat="1" x14ac:dyDescent="0.2">
      <c r="A6" s="5">
        <f t="shared" ref="A6:A11" si="4">A5+1</f>
        <v>3</v>
      </c>
      <c r="B6" s="5" t="s">
        <v>129</v>
      </c>
      <c r="C6" s="5" t="s">
        <v>26</v>
      </c>
      <c r="D6" s="11" t="s">
        <v>27</v>
      </c>
      <c r="E6" s="11" t="s">
        <v>122</v>
      </c>
      <c r="F6" s="11" t="s">
        <v>126</v>
      </c>
      <c r="G6" s="26">
        <v>7</v>
      </c>
      <c r="H6" s="26">
        <v>11</v>
      </c>
      <c r="I6" s="9" t="s">
        <v>21</v>
      </c>
      <c r="J6" s="26">
        <v>5</v>
      </c>
      <c r="K6" s="33">
        <v>19800000</v>
      </c>
      <c r="L6" s="33">
        <v>3645000</v>
      </c>
      <c r="M6" s="33">
        <v>114693</v>
      </c>
      <c r="N6" s="33">
        <v>7950</v>
      </c>
      <c r="O6" s="33">
        <v>15000</v>
      </c>
      <c r="P6" s="43">
        <f t="shared" si="0"/>
        <v>9112.5</v>
      </c>
      <c r="Q6" s="2"/>
      <c r="R6" s="43"/>
      <c r="S6" s="43"/>
      <c r="T6" s="33">
        <f t="shared" si="1"/>
        <v>18225</v>
      </c>
      <c r="U6" s="43">
        <f t="shared" si="2"/>
        <v>49500</v>
      </c>
      <c r="V6" s="43">
        <f t="shared" si="3"/>
        <v>214480.5</v>
      </c>
      <c r="W6" s="43">
        <v>8700</v>
      </c>
    </row>
    <row r="7" spans="1:23" s="5" customFormat="1" x14ac:dyDescent="0.2">
      <c r="A7" s="5">
        <f t="shared" si="4"/>
        <v>4</v>
      </c>
      <c r="B7" s="5" t="s">
        <v>129</v>
      </c>
      <c r="C7" s="5" t="s">
        <v>22</v>
      </c>
      <c r="D7" s="11" t="s">
        <v>28</v>
      </c>
      <c r="E7" s="11" t="s">
        <v>122</v>
      </c>
      <c r="F7" s="11" t="s">
        <v>126</v>
      </c>
      <c r="G7" s="26">
        <v>10</v>
      </c>
      <c r="H7" s="26">
        <v>7</v>
      </c>
      <c r="I7" s="9" t="s">
        <v>21</v>
      </c>
      <c r="J7" s="26">
        <v>7</v>
      </c>
      <c r="K7" s="33">
        <v>15000000</v>
      </c>
      <c r="L7" s="33">
        <v>6885000</v>
      </c>
      <c r="M7" s="33">
        <v>114693</v>
      </c>
      <c r="N7" s="33">
        <v>7950</v>
      </c>
      <c r="O7" s="33">
        <v>15000</v>
      </c>
      <c r="P7" s="43">
        <f t="shared" si="0"/>
        <v>17212.5</v>
      </c>
      <c r="Q7" s="2"/>
      <c r="R7" s="43"/>
      <c r="S7" s="43"/>
      <c r="T7" s="33">
        <f t="shared" si="1"/>
        <v>34425</v>
      </c>
      <c r="U7" s="43">
        <f t="shared" si="2"/>
        <v>37500</v>
      </c>
      <c r="V7" s="43">
        <f t="shared" si="3"/>
        <v>226780.5</v>
      </c>
      <c r="W7" s="43">
        <v>8700</v>
      </c>
    </row>
    <row r="8" spans="1:23" s="5" customFormat="1" x14ac:dyDescent="0.2">
      <c r="A8" s="5">
        <f t="shared" si="4"/>
        <v>5</v>
      </c>
      <c r="B8" s="5" t="s">
        <v>129</v>
      </c>
      <c r="C8" s="5" t="s">
        <v>31</v>
      </c>
      <c r="D8" s="11" t="s">
        <v>32</v>
      </c>
      <c r="E8" s="11" t="s">
        <v>122</v>
      </c>
      <c r="F8" s="11" t="s">
        <v>126</v>
      </c>
      <c r="G8" s="26">
        <v>5</v>
      </c>
      <c r="H8" s="26">
        <v>13</v>
      </c>
      <c r="I8" s="9" t="s">
        <v>21</v>
      </c>
      <c r="J8" s="26">
        <v>5</v>
      </c>
      <c r="K8" s="33">
        <v>30000000</v>
      </c>
      <c r="L8" s="33">
        <v>3645000</v>
      </c>
      <c r="M8" s="33">
        <v>129058</v>
      </c>
      <c r="N8" s="33">
        <v>7950</v>
      </c>
      <c r="O8" s="33">
        <v>15000</v>
      </c>
      <c r="P8" s="43">
        <f t="shared" ref="P8:P15" si="5">L8*0.25%</f>
        <v>9112.5</v>
      </c>
      <c r="Q8" s="2"/>
      <c r="R8" s="43"/>
      <c r="S8" s="43"/>
      <c r="T8" s="33">
        <f t="shared" si="1"/>
        <v>18225</v>
      </c>
      <c r="U8" s="43">
        <f t="shared" si="2"/>
        <v>75000</v>
      </c>
      <c r="V8" s="43">
        <f t="shared" si="3"/>
        <v>254345.5</v>
      </c>
      <c r="W8" s="43">
        <v>8700</v>
      </c>
    </row>
    <row r="9" spans="1:23" s="5" customFormat="1" x14ac:dyDescent="0.2">
      <c r="A9" s="5">
        <f t="shared" si="4"/>
        <v>6</v>
      </c>
      <c r="B9" s="5" t="s">
        <v>129</v>
      </c>
      <c r="C9" s="13" t="s">
        <v>24</v>
      </c>
      <c r="D9" s="15" t="s">
        <v>91</v>
      </c>
      <c r="E9" s="11" t="s">
        <v>122</v>
      </c>
      <c r="F9" s="11" t="s">
        <v>126</v>
      </c>
      <c r="G9" s="27">
        <v>14</v>
      </c>
      <c r="H9" s="27">
        <v>14</v>
      </c>
      <c r="I9" s="14" t="s">
        <v>21</v>
      </c>
      <c r="J9" s="27">
        <v>5</v>
      </c>
      <c r="K9" s="34">
        <v>26500000</v>
      </c>
      <c r="L9" s="34">
        <v>6885000</v>
      </c>
      <c r="M9" s="34">
        <v>129058</v>
      </c>
      <c r="N9" s="34">
        <v>7590</v>
      </c>
      <c r="O9" s="34">
        <v>15000</v>
      </c>
      <c r="P9" s="44">
        <f t="shared" si="5"/>
        <v>17212.5</v>
      </c>
      <c r="Q9" s="2"/>
      <c r="R9" s="43"/>
      <c r="S9" s="43"/>
      <c r="T9" s="34">
        <f t="shared" si="1"/>
        <v>34425</v>
      </c>
      <c r="U9" s="44">
        <f t="shared" si="2"/>
        <v>66250</v>
      </c>
      <c r="V9" s="44">
        <f t="shared" si="3"/>
        <v>269535.5</v>
      </c>
      <c r="W9" s="44">
        <v>8700</v>
      </c>
    </row>
    <row r="10" spans="1:23" s="16" customFormat="1" x14ac:dyDescent="0.2">
      <c r="A10" s="5">
        <f t="shared" si="4"/>
        <v>7</v>
      </c>
      <c r="B10" s="5" t="s">
        <v>129</v>
      </c>
      <c r="C10" s="16" t="s">
        <v>29</v>
      </c>
      <c r="D10" s="11" t="s">
        <v>30</v>
      </c>
      <c r="E10" s="11" t="s">
        <v>122</v>
      </c>
      <c r="F10" s="11" t="s">
        <v>126</v>
      </c>
      <c r="G10" s="28">
        <v>15</v>
      </c>
      <c r="H10" s="28">
        <v>17</v>
      </c>
      <c r="I10" s="17" t="s">
        <v>21</v>
      </c>
      <c r="J10" s="28">
        <v>7</v>
      </c>
      <c r="K10" s="35">
        <v>35000000</v>
      </c>
      <c r="L10" s="35">
        <v>16184000</v>
      </c>
      <c r="M10" s="35">
        <v>129058</v>
      </c>
      <c r="N10" s="35">
        <v>4240</v>
      </c>
      <c r="O10" s="45"/>
      <c r="P10" s="46">
        <f t="shared" si="5"/>
        <v>40460</v>
      </c>
      <c r="Q10" s="46">
        <v>30000</v>
      </c>
      <c r="R10" s="46">
        <f>4.5%*K10</f>
        <v>1575000</v>
      </c>
      <c r="S10" s="46">
        <v>30000</v>
      </c>
      <c r="T10" s="35">
        <f t="shared" si="1"/>
        <v>80920</v>
      </c>
      <c r="U10" s="46"/>
      <c r="V10" s="46">
        <f t="shared" si="3"/>
        <v>1889678</v>
      </c>
      <c r="W10" s="46">
        <v>8120</v>
      </c>
    </row>
    <row r="11" spans="1:23" s="16" customFormat="1" x14ac:dyDescent="0.2">
      <c r="A11" s="5">
        <f t="shared" si="4"/>
        <v>8</v>
      </c>
      <c r="B11" s="5" t="s">
        <v>129</v>
      </c>
      <c r="C11" s="16" t="s">
        <v>29</v>
      </c>
      <c r="D11" s="11" t="s">
        <v>33</v>
      </c>
      <c r="E11" s="11" t="s">
        <v>122</v>
      </c>
      <c r="F11" s="11" t="s">
        <v>126</v>
      </c>
      <c r="G11" s="28">
        <v>17</v>
      </c>
      <c r="H11" s="28">
        <v>11</v>
      </c>
      <c r="I11" s="17" t="s">
        <v>21</v>
      </c>
      <c r="J11" s="28">
        <v>5</v>
      </c>
      <c r="K11" s="35">
        <v>30630000</v>
      </c>
      <c r="L11" s="35">
        <v>18810649</v>
      </c>
      <c r="M11" s="35">
        <v>114693</v>
      </c>
      <c r="N11" s="35">
        <v>4240</v>
      </c>
      <c r="O11" s="45"/>
      <c r="P11" s="46">
        <f t="shared" si="5"/>
        <v>47026.622499999998</v>
      </c>
      <c r="Q11" s="46">
        <v>30000</v>
      </c>
      <c r="R11" s="46">
        <f>4.5%*K11</f>
        <v>1378350</v>
      </c>
      <c r="S11" s="46">
        <v>30000</v>
      </c>
      <c r="T11" s="35">
        <f t="shared" si="1"/>
        <v>94053.244999999995</v>
      </c>
      <c r="U11" s="46"/>
      <c r="V11" s="46">
        <f t="shared" si="3"/>
        <v>1698362.8675000002</v>
      </c>
      <c r="W11" s="46">
        <v>8700</v>
      </c>
    </row>
    <row r="12" spans="1:23" s="5" customFormat="1" x14ac:dyDescent="0.2">
      <c r="A12" s="5">
        <f>A11+1</f>
        <v>9</v>
      </c>
      <c r="B12" s="5" t="s">
        <v>129</v>
      </c>
      <c r="C12" s="5" t="s">
        <v>36</v>
      </c>
      <c r="D12" s="11" t="s">
        <v>37</v>
      </c>
      <c r="E12" s="11" t="s">
        <v>124</v>
      </c>
      <c r="F12" s="11" t="s">
        <v>127</v>
      </c>
      <c r="G12" s="26">
        <v>15</v>
      </c>
      <c r="H12" s="26">
        <v>0.9</v>
      </c>
      <c r="I12" s="9" t="s">
        <v>23</v>
      </c>
      <c r="J12" s="26">
        <v>2</v>
      </c>
      <c r="K12" s="33">
        <v>12000000</v>
      </c>
      <c r="L12" s="33">
        <v>6237000</v>
      </c>
      <c r="M12" s="33">
        <v>118965</v>
      </c>
      <c r="N12" s="33">
        <v>4240</v>
      </c>
      <c r="O12" s="33"/>
      <c r="P12" s="43">
        <f t="shared" si="5"/>
        <v>15592.5</v>
      </c>
      <c r="Q12" s="43">
        <v>30000</v>
      </c>
      <c r="R12" s="43">
        <f>4.5%*K12</f>
        <v>540000</v>
      </c>
      <c r="S12" s="43"/>
      <c r="T12" s="33">
        <f>L12*0.5%</f>
        <v>31185</v>
      </c>
      <c r="U12" s="43"/>
      <c r="V12" s="43">
        <f>SUM(M12:U12)</f>
        <v>739982.5</v>
      </c>
      <c r="W12" s="43">
        <v>8700</v>
      </c>
    </row>
    <row r="13" spans="1:23" s="5" customFormat="1" x14ac:dyDescent="0.2">
      <c r="A13" s="5">
        <f>A12+1</f>
        <v>10</v>
      </c>
      <c r="B13" s="5" t="s">
        <v>129</v>
      </c>
      <c r="C13" s="5" t="s">
        <v>38</v>
      </c>
      <c r="D13" s="11" t="s">
        <v>95</v>
      </c>
      <c r="E13" s="11" t="s">
        <v>124</v>
      </c>
      <c r="F13" s="11" t="s">
        <v>127</v>
      </c>
      <c r="G13" s="26">
        <v>17</v>
      </c>
      <c r="H13" s="26">
        <v>0.65</v>
      </c>
      <c r="I13" s="9" t="s">
        <v>21</v>
      </c>
      <c r="J13" s="26">
        <v>5</v>
      </c>
      <c r="K13" s="33">
        <v>13700000</v>
      </c>
      <c r="L13" s="33">
        <v>8877600</v>
      </c>
      <c r="M13" s="33">
        <v>118965</v>
      </c>
      <c r="N13" s="33">
        <v>7950</v>
      </c>
      <c r="O13" s="33">
        <v>15000</v>
      </c>
      <c r="P13" s="43">
        <f t="shared" si="5"/>
        <v>22194</v>
      </c>
      <c r="Q13" s="43"/>
      <c r="R13" s="46"/>
      <c r="S13" s="43"/>
      <c r="T13" s="33">
        <f>0.5%*L13</f>
        <v>44388</v>
      </c>
      <c r="U13" s="43">
        <f>K13*0.25%</f>
        <v>34250</v>
      </c>
      <c r="V13" s="43">
        <f>SUM(M13:U13)</f>
        <v>242747</v>
      </c>
      <c r="W13" s="43">
        <v>8700</v>
      </c>
    </row>
    <row r="14" spans="1:23" s="5" customFormat="1" x14ac:dyDescent="0.2">
      <c r="A14" s="5">
        <f>A13+1</f>
        <v>11</v>
      </c>
      <c r="B14" s="5" t="s">
        <v>129</v>
      </c>
      <c r="C14" s="5" t="s">
        <v>22</v>
      </c>
      <c r="D14" s="4" t="s">
        <v>103</v>
      </c>
      <c r="E14" s="11" t="s">
        <v>124</v>
      </c>
      <c r="F14" s="11" t="s">
        <v>127</v>
      </c>
      <c r="G14" s="26">
        <v>96</v>
      </c>
      <c r="H14" s="26">
        <v>1.5</v>
      </c>
      <c r="I14" s="9" t="s">
        <v>23</v>
      </c>
      <c r="J14" s="26">
        <v>3</v>
      </c>
      <c r="K14" s="33">
        <v>18000000</v>
      </c>
      <c r="L14" s="33">
        <v>5850000</v>
      </c>
      <c r="M14" s="33">
        <v>155190</v>
      </c>
      <c r="N14" s="33">
        <v>7950</v>
      </c>
      <c r="O14" s="33">
        <v>15000</v>
      </c>
      <c r="P14" s="43">
        <f t="shared" si="5"/>
        <v>14625</v>
      </c>
      <c r="Q14" s="2"/>
      <c r="R14" s="43"/>
      <c r="S14" s="43"/>
      <c r="T14" s="33">
        <f>L14*0.5%</f>
        <v>29250</v>
      </c>
      <c r="U14" s="43">
        <f>K14*0.25%</f>
        <v>45000</v>
      </c>
      <c r="V14" s="43">
        <f>SUM(M14:U14)</f>
        <v>267015</v>
      </c>
      <c r="W14" s="43">
        <v>26215</v>
      </c>
    </row>
    <row r="15" spans="1:23" s="5" customFormat="1" x14ac:dyDescent="0.2">
      <c r="A15" s="5">
        <f>A14+1</f>
        <v>12</v>
      </c>
      <c r="B15" s="5" t="s">
        <v>129</v>
      </c>
      <c r="C15" s="5" t="s">
        <v>115</v>
      </c>
      <c r="D15" s="11" t="s">
        <v>118</v>
      </c>
      <c r="E15" s="11" t="s">
        <v>123</v>
      </c>
      <c r="F15" s="11" t="s">
        <v>127</v>
      </c>
      <c r="G15" s="26">
        <v>19</v>
      </c>
      <c r="H15" s="26" t="s">
        <v>42</v>
      </c>
      <c r="I15" s="9" t="s">
        <v>23</v>
      </c>
      <c r="J15" s="26">
        <v>2</v>
      </c>
      <c r="K15" s="33">
        <v>47000000</v>
      </c>
      <c r="L15" s="33">
        <v>39950000</v>
      </c>
      <c r="M15" s="33">
        <v>489000</v>
      </c>
      <c r="N15" s="43">
        <f t="shared" ref="N15:N17" si="6">M15*0.1</f>
        <v>48900</v>
      </c>
      <c r="O15" s="43"/>
      <c r="P15" s="43">
        <f t="shared" si="5"/>
        <v>99875</v>
      </c>
      <c r="Q15" s="46">
        <v>30000</v>
      </c>
      <c r="R15" s="46">
        <f>4.5%*K15</f>
        <v>2115000</v>
      </c>
      <c r="S15" s="46"/>
      <c r="T15" s="33">
        <f>L15*0.5%</f>
        <v>199750</v>
      </c>
      <c r="U15" s="43"/>
      <c r="V15" s="43">
        <f>SUM(M15:U15)</f>
        <v>2982525</v>
      </c>
      <c r="W15" s="43">
        <v>8700</v>
      </c>
    </row>
    <row r="16" spans="1:23" s="5" customFormat="1" x14ac:dyDescent="0.2">
      <c r="A16" s="5">
        <f>A15+1</f>
        <v>13</v>
      </c>
      <c r="B16" s="5" t="s">
        <v>129</v>
      </c>
      <c r="C16" s="5" t="s">
        <v>115</v>
      </c>
      <c r="D16" s="11" t="s">
        <v>116</v>
      </c>
      <c r="E16" s="11" t="s">
        <v>123</v>
      </c>
      <c r="F16" s="11" t="s">
        <v>127</v>
      </c>
      <c r="G16" s="26">
        <v>19</v>
      </c>
      <c r="H16" s="26" t="s">
        <v>42</v>
      </c>
      <c r="I16" s="9" t="s">
        <v>23</v>
      </c>
      <c r="J16" s="26">
        <v>2</v>
      </c>
      <c r="K16" s="33">
        <v>47000000</v>
      </c>
      <c r="L16" s="33">
        <v>39950000</v>
      </c>
      <c r="M16" s="33">
        <v>489000</v>
      </c>
      <c r="N16" s="43">
        <f t="shared" si="6"/>
        <v>48900</v>
      </c>
      <c r="O16" s="43"/>
      <c r="P16" s="43">
        <f t="shared" ref="P16:P17" si="7">L16*0.25%</f>
        <v>99875</v>
      </c>
      <c r="Q16" s="46">
        <v>30000</v>
      </c>
      <c r="R16" s="46">
        <f>4.5%*K16</f>
        <v>2115000</v>
      </c>
      <c r="S16" s="46"/>
      <c r="T16" s="33">
        <f t="shared" ref="T16:T17" si="8">L16*0.5%</f>
        <v>199750</v>
      </c>
      <c r="U16" s="43"/>
      <c r="V16" s="43">
        <f t="shared" ref="V16:V17" si="9">SUM(M16:U16)</f>
        <v>2982525</v>
      </c>
      <c r="W16" s="43">
        <v>8700</v>
      </c>
    </row>
    <row r="17" spans="1:23" s="5" customFormat="1" x14ac:dyDescent="0.2">
      <c r="A17" s="5">
        <f t="shared" ref="A17" si="10">A16+1</f>
        <v>14</v>
      </c>
      <c r="B17" s="5" t="s">
        <v>129</v>
      </c>
      <c r="C17" s="5" t="s">
        <v>115</v>
      </c>
      <c r="D17" s="11" t="s">
        <v>117</v>
      </c>
      <c r="E17" s="11" t="s">
        <v>123</v>
      </c>
      <c r="F17" s="11" t="s">
        <v>127</v>
      </c>
      <c r="G17" s="26">
        <v>19</v>
      </c>
      <c r="H17" s="26" t="s">
        <v>42</v>
      </c>
      <c r="I17" s="9" t="s">
        <v>23</v>
      </c>
      <c r="J17" s="26">
        <v>2</v>
      </c>
      <c r="K17" s="33">
        <v>47000000</v>
      </c>
      <c r="L17" s="33">
        <v>39950000</v>
      </c>
      <c r="M17" s="33">
        <v>489000</v>
      </c>
      <c r="N17" s="43">
        <f t="shared" si="6"/>
        <v>48900</v>
      </c>
      <c r="O17" s="43"/>
      <c r="P17" s="43">
        <f t="shared" si="7"/>
        <v>99875</v>
      </c>
      <c r="Q17" s="46">
        <v>30000</v>
      </c>
      <c r="R17" s="46">
        <f>4.5%*K17</f>
        <v>2115000</v>
      </c>
      <c r="S17" s="46"/>
      <c r="T17" s="33">
        <f t="shared" si="8"/>
        <v>199750</v>
      </c>
      <c r="U17" s="43"/>
      <c r="V17" s="43">
        <f t="shared" si="9"/>
        <v>2982525</v>
      </c>
      <c r="W17" s="43">
        <v>8700</v>
      </c>
    </row>
    <row r="18" spans="1:23" s="5" customFormat="1" x14ac:dyDescent="0.2">
      <c r="A18" s="5">
        <f>A17+1</f>
        <v>15</v>
      </c>
      <c r="B18" s="5" t="s">
        <v>129</v>
      </c>
      <c r="C18" s="5" t="s">
        <v>34</v>
      </c>
      <c r="D18" s="11" t="s">
        <v>35</v>
      </c>
      <c r="E18" s="11" t="s">
        <v>123</v>
      </c>
      <c r="F18" s="11" t="s">
        <v>127</v>
      </c>
      <c r="G18" s="26">
        <v>10</v>
      </c>
      <c r="H18" s="26">
        <v>5</v>
      </c>
      <c r="I18" s="9" t="s">
        <v>23</v>
      </c>
      <c r="J18" s="26">
        <v>3</v>
      </c>
      <c r="K18" s="33">
        <v>20000000</v>
      </c>
      <c r="L18" s="33">
        <v>6480000</v>
      </c>
      <c r="M18" s="33">
        <v>215000</v>
      </c>
      <c r="N18" s="43">
        <v>21500</v>
      </c>
      <c r="O18" s="43">
        <v>15000</v>
      </c>
      <c r="P18" s="43">
        <f>L18*0.25%</f>
        <v>16200</v>
      </c>
      <c r="Q18" s="2"/>
      <c r="R18" s="43"/>
      <c r="S18" s="43"/>
      <c r="T18" s="33">
        <f>L18*0.5%</f>
        <v>32400</v>
      </c>
      <c r="U18" s="43">
        <f t="shared" ref="U18:U28" si="11">K18*0.25%</f>
        <v>50000</v>
      </c>
      <c r="V18" s="43">
        <f>SUM(M18:U18)</f>
        <v>350100</v>
      </c>
      <c r="W18" s="43">
        <v>8700</v>
      </c>
    </row>
    <row r="19" spans="1:23" s="5" customFormat="1" x14ac:dyDescent="0.2">
      <c r="A19" s="5">
        <f>A18+1</f>
        <v>16</v>
      </c>
      <c r="B19" s="5" t="s">
        <v>129</v>
      </c>
      <c r="C19" s="5" t="s">
        <v>40</v>
      </c>
      <c r="D19" s="11" t="s">
        <v>41</v>
      </c>
      <c r="E19" s="11" t="s">
        <v>123</v>
      </c>
      <c r="F19" s="11" t="s">
        <v>127</v>
      </c>
      <c r="G19" s="26">
        <v>97</v>
      </c>
      <c r="H19" s="26" t="s">
        <v>42</v>
      </c>
      <c r="I19" s="9" t="s">
        <v>23</v>
      </c>
      <c r="J19" s="26">
        <v>2</v>
      </c>
      <c r="K19" s="33">
        <v>60000000</v>
      </c>
      <c r="L19" s="33">
        <v>6885000</v>
      </c>
      <c r="M19" s="33">
        <v>489000</v>
      </c>
      <c r="N19" s="43">
        <f t="shared" ref="N19:N39" si="12">M19*0.1</f>
        <v>48900</v>
      </c>
      <c r="O19" s="43">
        <v>15000</v>
      </c>
      <c r="P19" s="43">
        <f t="shared" ref="P19:P39" si="13">L19*0.25%</f>
        <v>17212.5</v>
      </c>
      <c r="Q19" s="2"/>
      <c r="R19" s="43"/>
      <c r="S19" s="43"/>
      <c r="T19" s="33">
        <f t="shared" ref="T19:T39" si="14">L19*0.5%</f>
        <v>34425</v>
      </c>
      <c r="U19" s="43">
        <f t="shared" si="11"/>
        <v>150000</v>
      </c>
      <c r="V19" s="43">
        <f t="shared" ref="V19:V39" si="15">SUM(M19:U19)</f>
        <v>754537.5</v>
      </c>
      <c r="W19" s="43">
        <v>8700</v>
      </c>
    </row>
    <row r="20" spans="1:23" s="5" customFormat="1" x14ac:dyDescent="0.2">
      <c r="A20" s="5">
        <f t="shared" ref="A20:A69" si="16">A19+1</f>
        <v>17</v>
      </c>
      <c r="B20" s="5" t="s">
        <v>129</v>
      </c>
      <c r="C20" s="5" t="s">
        <v>39</v>
      </c>
      <c r="D20" s="11" t="s">
        <v>43</v>
      </c>
      <c r="E20" s="11" t="s">
        <v>123</v>
      </c>
      <c r="F20" s="11" t="s">
        <v>127</v>
      </c>
      <c r="G20" s="26">
        <v>12</v>
      </c>
      <c r="H20" s="26">
        <v>5</v>
      </c>
      <c r="I20" s="9" t="s">
        <v>23</v>
      </c>
      <c r="J20" s="26">
        <v>5</v>
      </c>
      <c r="K20" s="33">
        <v>16000000</v>
      </c>
      <c r="L20" s="33">
        <v>7695000</v>
      </c>
      <c r="M20" s="33">
        <v>215000</v>
      </c>
      <c r="N20" s="43">
        <f t="shared" si="12"/>
        <v>21500</v>
      </c>
      <c r="O20" s="43">
        <v>15000</v>
      </c>
      <c r="P20" s="43">
        <f t="shared" si="13"/>
        <v>19237.5</v>
      </c>
      <c r="Q20" s="2"/>
      <c r="R20" s="43"/>
      <c r="S20" s="43"/>
      <c r="T20" s="33">
        <f t="shared" si="14"/>
        <v>38475</v>
      </c>
      <c r="U20" s="43">
        <f t="shared" si="11"/>
        <v>40000</v>
      </c>
      <c r="V20" s="43">
        <f t="shared" si="15"/>
        <v>349212.5</v>
      </c>
      <c r="W20" s="43">
        <v>8700</v>
      </c>
    </row>
    <row r="21" spans="1:23" s="5" customFormat="1" x14ac:dyDescent="0.2">
      <c r="A21" s="5">
        <f t="shared" si="16"/>
        <v>18</v>
      </c>
      <c r="B21" s="5" t="s">
        <v>129</v>
      </c>
      <c r="C21" s="5" t="s">
        <v>39</v>
      </c>
      <c r="D21" s="11" t="s">
        <v>44</v>
      </c>
      <c r="E21" s="11" t="s">
        <v>123</v>
      </c>
      <c r="F21" s="11" t="s">
        <v>127</v>
      </c>
      <c r="G21" s="26">
        <v>11</v>
      </c>
      <c r="H21" s="26">
        <v>5</v>
      </c>
      <c r="I21" s="9" t="s">
        <v>23</v>
      </c>
      <c r="J21" s="26">
        <v>3</v>
      </c>
      <c r="K21" s="33">
        <v>14500000</v>
      </c>
      <c r="L21" s="33">
        <v>6885000</v>
      </c>
      <c r="M21" s="33">
        <v>215000</v>
      </c>
      <c r="N21" s="43">
        <f t="shared" si="12"/>
        <v>21500</v>
      </c>
      <c r="O21" s="43">
        <v>15000</v>
      </c>
      <c r="P21" s="43">
        <f t="shared" si="13"/>
        <v>17212.5</v>
      </c>
      <c r="Q21" s="2"/>
      <c r="R21" s="43"/>
      <c r="S21" s="43"/>
      <c r="T21" s="33">
        <f t="shared" si="14"/>
        <v>34425</v>
      </c>
      <c r="U21" s="43">
        <f t="shared" si="11"/>
        <v>36250</v>
      </c>
      <c r="V21" s="43">
        <f t="shared" si="15"/>
        <v>339387.5</v>
      </c>
      <c r="W21" s="43">
        <v>8700</v>
      </c>
    </row>
    <row r="22" spans="1:23" s="5" customFormat="1" x14ac:dyDescent="0.2">
      <c r="A22" s="5">
        <f t="shared" si="16"/>
        <v>19</v>
      </c>
      <c r="B22" s="5" t="s">
        <v>129</v>
      </c>
      <c r="C22" s="5" t="s">
        <v>40</v>
      </c>
      <c r="D22" s="11" t="s">
        <v>45</v>
      </c>
      <c r="E22" s="11" t="s">
        <v>123</v>
      </c>
      <c r="F22" s="11" t="s">
        <v>127</v>
      </c>
      <c r="G22" s="26">
        <v>1</v>
      </c>
      <c r="H22" s="26" t="s">
        <v>42</v>
      </c>
      <c r="I22" s="9" t="s">
        <v>23</v>
      </c>
      <c r="J22" s="26">
        <v>4</v>
      </c>
      <c r="K22" s="33">
        <v>60000000</v>
      </c>
      <c r="L22" s="33">
        <v>6480000</v>
      </c>
      <c r="M22" s="33">
        <v>489000</v>
      </c>
      <c r="N22" s="43">
        <f t="shared" si="12"/>
        <v>48900</v>
      </c>
      <c r="O22" s="43">
        <v>15000</v>
      </c>
      <c r="P22" s="43">
        <f t="shared" si="13"/>
        <v>16200</v>
      </c>
      <c r="Q22" s="2"/>
      <c r="R22" s="43"/>
      <c r="S22" s="43"/>
      <c r="T22" s="33">
        <f t="shared" si="14"/>
        <v>32400</v>
      </c>
      <c r="U22" s="43">
        <f t="shared" si="11"/>
        <v>150000</v>
      </c>
      <c r="V22" s="43">
        <f t="shared" si="15"/>
        <v>751500</v>
      </c>
      <c r="W22" s="43">
        <v>8700</v>
      </c>
    </row>
    <row r="23" spans="1:23" s="5" customFormat="1" x14ac:dyDescent="0.2">
      <c r="A23" s="5">
        <f t="shared" si="16"/>
        <v>20</v>
      </c>
      <c r="B23" s="5" t="s">
        <v>129</v>
      </c>
      <c r="C23" s="5" t="s">
        <v>40</v>
      </c>
      <c r="D23" s="11" t="s">
        <v>46</v>
      </c>
      <c r="E23" s="11" t="s">
        <v>123</v>
      </c>
      <c r="F23" s="11" t="s">
        <v>127</v>
      </c>
      <c r="G23" s="26">
        <v>6</v>
      </c>
      <c r="H23" s="26" t="s">
        <v>42</v>
      </c>
      <c r="I23" s="9" t="s">
        <v>23</v>
      </c>
      <c r="J23" s="26">
        <v>2</v>
      </c>
      <c r="K23" s="33">
        <v>60000000</v>
      </c>
      <c r="L23" s="33">
        <v>14088750</v>
      </c>
      <c r="M23" s="33">
        <v>489000</v>
      </c>
      <c r="N23" s="43">
        <f t="shared" si="12"/>
        <v>48900</v>
      </c>
      <c r="O23" s="43">
        <v>15000</v>
      </c>
      <c r="P23" s="43">
        <f t="shared" si="13"/>
        <v>35221.875</v>
      </c>
      <c r="Q23" s="2"/>
      <c r="R23" s="43"/>
      <c r="S23" s="43"/>
      <c r="T23" s="33">
        <f t="shared" si="14"/>
        <v>70443.75</v>
      </c>
      <c r="U23" s="43">
        <f t="shared" si="11"/>
        <v>150000</v>
      </c>
      <c r="V23" s="43">
        <f t="shared" si="15"/>
        <v>808565.625</v>
      </c>
      <c r="W23" s="43">
        <v>8700</v>
      </c>
    </row>
    <row r="24" spans="1:23" s="5" customFormat="1" x14ac:dyDescent="0.2">
      <c r="A24" s="5">
        <f t="shared" si="16"/>
        <v>21</v>
      </c>
      <c r="B24" s="5" t="s">
        <v>129</v>
      </c>
      <c r="C24" s="5" t="s">
        <v>40</v>
      </c>
      <c r="D24" s="11" t="s">
        <v>47</v>
      </c>
      <c r="E24" s="11" t="s">
        <v>123</v>
      </c>
      <c r="F24" s="11" t="s">
        <v>127</v>
      </c>
      <c r="G24" s="26">
        <v>96</v>
      </c>
      <c r="H24" s="26">
        <v>12</v>
      </c>
      <c r="I24" s="9" t="s">
        <v>23</v>
      </c>
      <c r="J24" s="26">
        <v>2</v>
      </c>
      <c r="K24" s="33">
        <v>30000000</v>
      </c>
      <c r="L24" s="33">
        <v>6480000</v>
      </c>
      <c r="M24" s="33">
        <v>339400</v>
      </c>
      <c r="N24" s="43">
        <f t="shared" si="12"/>
        <v>33940</v>
      </c>
      <c r="O24" s="43">
        <v>15000</v>
      </c>
      <c r="P24" s="43">
        <f t="shared" si="13"/>
        <v>16200</v>
      </c>
      <c r="Q24" s="2"/>
      <c r="R24" s="43"/>
      <c r="S24" s="43"/>
      <c r="T24" s="33">
        <f t="shared" si="14"/>
        <v>32400</v>
      </c>
      <c r="U24" s="43">
        <f t="shared" si="11"/>
        <v>75000</v>
      </c>
      <c r="V24" s="43">
        <f t="shared" si="15"/>
        <v>511940</v>
      </c>
      <c r="W24" s="43">
        <v>8700</v>
      </c>
    </row>
    <row r="25" spans="1:23" s="5" customFormat="1" x14ac:dyDescent="0.2">
      <c r="A25" s="5">
        <f t="shared" si="16"/>
        <v>22</v>
      </c>
      <c r="B25" s="5" t="s">
        <v>129</v>
      </c>
      <c r="C25" s="5" t="s">
        <v>40</v>
      </c>
      <c r="D25" s="11" t="s">
        <v>48</v>
      </c>
      <c r="E25" s="11" t="s">
        <v>123</v>
      </c>
      <c r="F25" s="11" t="s">
        <v>127</v>
      </c>
      <c r="G25" s="26">
        <v>0</v>
      </c>
      <c r="H25" s="26" t="s">
        <v>42</v>
      </c>
      <c r="I25" s="9" t="s">
        <v>23</v>
      </c>
      <c r="J25" s="26">
        <v>2</v>
      </c>
      <c r="K25" s="33">
        <v>40000000</v>
      </c>
      <c r="L25" s="33">
        <v>7695000</v>
      </c>
      <c r="M25" s="33">
        <v>489000</v>
      </c>
      <c r="N25" s="43">
        <f t="shared" si="12"/>
        <v>48900</v>
      </c>
      <c r="O25" s="43">
        <v>15000</v>
      </c>
      <c r="P25" s="43">
        <f t="shared" si="13"/>
        <v>19237.5</v>
      </c>
      <c r="Q25" s="2"/>
      <c r="R25" s="43"/>
      <c r="S25" s="43"/>
      <c r="T25" s="33">
        <f t="shared" si="14"/>
        <v>38475</v>
      </c>
      <c r="U25" s="43">
        <f t="shared" si="11"/>
        <v>100000</v>
      </c>
      <c r="V25" s="43">
        <f t="shared" si="15"/>
        <v>710612.5</v>
      </c>
      <c r="W25" s="43">
        <v>8700</v>
      </c>
    </row>
    <row r="26" spans="1:23" s="5" customFormat="1" x14ac:dyDescent="0.2">
      <c r="A26" s="5">
        <f t="shared" si="16"/>
        <v>23</v>
      </c>
      <c r="B26" s="5" t="s">
        <v>129</v>
      </c>
      <c r="C26" s="5" t="s">
        <v>49</v>
      </c>
      <c r="D26" s="11" t="s">
        <v>50</v>
      </c>
      <c r="E26" s="11" t="s">
        <v>123</v>
      </c>
      <c r="F26" s="11" t="s">
        <v>127</v>
      </c>
      <c r="G26" s="26">
        <v>10</v>
      </c>
      <c r="H26" s="26">
        <v>2</v>
      </c>
      <c r="I26" s="9" t="s">
        <v>23</v>
      </c>
      <c r="J26" s="26">
        <v>3</v>
      </c>
      <c r="K26" s="33">
        <v>17500000</v>
      </c>
      <c r="L26" s="33">
        <v>5265000</v>
      </c>
      <c r="M26" s="33">
        <v>171300</v>
      </c>
      <c r="N26" s="43">
        <f t="shared" si="12"/>
        <v>17130</v>
      </c>
      <c r="O26" s="43">
        <v>15000</v>
      </c>
      <c r="P26" s="43">
        <f t="shared" si="13"/>
        <v>13162.5</v>
      </c>
      <c r="Q26" s="2"/>
      <c r="R26" s="43"/>
      <c r="S26" s="43"/>
      <c r="T26" s="33">
        <f t="shared" si="14"/>
        <v>26325</v>
      </c>
      <c r="U26" s="43">
        <f t="shared" si="11"/>
        <v>43750</v>
      </c>
      <c r="V26" s="43">
        <f t="shared" si="15"/>
        <v>286667.5</v>
      </c>
      <c r="W26" s="43">
        <v>8700</v>
      </c>
    </row>
    <row r="27" spans="1:23" s="18" customFormat="1" x14ac:dyDescent="0.2">
      <c r="A27" s="18">
        <f t="shared" si="16"/>
        <v>24</v>
      </c>
      <c r="B27" s="5" t="s">
        <v>129</v>
      </c>
      <c r="C27" s="18" t="s">
        <v>40</v>
      </c>
      <c r="D27" s="19" t="s">
        <v>51</v>
      </c>
      <c r="E27" s="11" t="s">
        <v>123</v>
      </c>
      <c r="F27" s="11" t="s">
        <v>127</v>
      </c>
      <c r="G27" s="29">
        <v>99</v>
      </c>
      <c r="H27" s="29">
        <v>10</v>
      </c>
      <c r="I27" s="20" t="s">
        <v>23</v>
      </c>
      <c r="J27" s="29">
        <v>3</v>
      </c>
      <c r="K27" s="36">
        <v>52000000</v>
      </c>
      <c r="L27" s="36">
        <v>5670000</v>
      </c>
      <c r="M27" s="36">
        <v>339400</v>
      </c>
      <c r="N27" s="47">
        <f t="shared" si="12"/>
        <v>33940</v>
      </c>
      <c r="O27" s="47">
        <v>15000</v>
      </c>
      <c r="P27" s="47">
        <f t="shared" si="13"/>
        <v>14175</v>
      </c>
      <c r="Q27" s="48"/>
      <c r="R27" s="47"/>
      <c r="S27" s="47"/>
      <c r="T27" s="36">
        <f t="shared" si="14"/>
        <v>28350</v>
      </c>
      <c r="U27" s="47">
        <f t="shared" si="11"/>
        <v>130000</v>
      </c>
      <c r="V27" s="47">
        <f t="shared" si="15"/>
        <v>560865</v>
      </c>
      <c r="W27" s="47">
        <v>8700</v>
      </c>
    </row>
    <row r="28" spans="1:23" s="5" customFormat="1" x14ac:dyDescent="0.2">
      <c r="A28" s="5">
        <f t="shared" si="16"/>
        <v>25</v>
      </c>
      <c r="B28" s="5" t="s">
        <v>129</v>
      </c>
      <c r="C28" s="5" t="s">
        <v>49</v>
      </c>
      <c r="D28" s="11" t="s">
        <v>52</v>
      </c>
      <c r="E28" s="11" t="s">
        <v>123</v>
      </c>
      <c r="F28" s="11" t="s">
        <v>127</v>
      </c>
      <c r="G28" s="26">
        <v>91</v>
      </c>
      <c r="H28" s="26">
        <v>6</v>
      </c>
      <c r="I28" s="9" t="s">
        <v>23</v>
      </c>
      <c r="J28" s="26">
        <v>3</v>
      </c>
      <c r="K28" s="33">
        <v>26000000</v>
      </c>
      <c r="L28" s="33">
        <v>3240000</v>
      </c>
      <c r="M28" s="33">
        <v>269700</v>
      </c>
      <c r="N28" s="43">
        <f t="shared" si="12"/>
        <v>26970</v>
      </c>
      <c r="O28" s="43">
        <v>15000</v>
      </c>
      <c r="P28" s="43">
        <f t="shared" si="13"/>
        <v>8100</v>
      </c>
      <c r="Q28" s="2"/>
      <c r="R28" s="43"/>
      <c r="S28" s="43"/>
      <c r="T28" s="33">
        <f t="shared" si="14"/>
        <v>16200</v>
      </c>
      <c r="U28" s="43">
        <f t="shared" si="11"/>
        <v>65000</v>
      </c>
      <c r="V28" s="43">
        <f t="shared" si="15"/>
        <v>400970</v>
      </c>
      <c r="W28" s="43">
        <v>8700</v>
      </c>
    </row>
    <row r="29" spans="1:23" s="5" customFormat="1" x14ac:dyDescent="0.2">
      <c r="A29" s="5">
        <f t="shared" si="16"/>
        <v>26</v>
      </c>
      <c r="B29" s="5" t="s">
        <v>129</v>
      </c>
      <c r="C29" s="5" t="s">
        <v>38</v>
      </c>
      <c r="D29" s="11" t="s">
        <v>53</v>
      </c>
      <c r="E29" s="11" t="s">
        <v>123</v>
      </c>
      <c r="F29" s="11" t="s">
        <v>127</v>
      </c>
      <c r="G29" s="26">
        <v>11</v>
      </c>
      <c r="H29" s="26" t="s">
        <v>42</v>
      </c>
      <c r="I29" s="9" t="s">
        <v>23</v>
      </c>
      <c r="J29" s="26">
        <v>3</v>
      </c>
      <c r="K29" s="33">
        <v>50000000</v>
      </c>
      <c r="L29" s="33">
        <v>5670000</v>
      </c>
      <c r="M29" s="33">
        <v>489000</v>
      </c>
      <c r="N29" s="43">
        <f t="shared" si="12"/>
        <v>48900</v>
      </c>
      <c r="O29" s="43">
        <v>15000</v>
      </c>
      <c r="P29" s="43">
        <f t="shared" si="13"/>
        <v>14175</v>
      </c>
      <c r="Q29" s="2"/>
      <c r="R29" s="43"/>
      <c r="S29" s="43"/>
      <c r="T29" s="33">
        <f t="shared" si="14"/>
        <v>28350</v>
      </c>
      <c r="U29" s="43">
        <f>K29*0.25%</f>
        <v>125000</v>
      </c>
      <c r="V29" s="43">
        <f t="shared" si="15"/>
        <v>720425</v>
      </c>
      <c r="W29" s="43">
        <v>8700</v>
      </c>
    </row>
    <row r="30" spans="1:23" s="5" customFormat="1" x14ac:dyDescent="0.2">
      <c r="A30" s="5">
        <f t="shared" si="16"/>
        <v>27</v>
      </c>
      <c r="B30" s="5" t="s">
        <v>129</v>
      </c>
      <c r="C30" s="5" t="s">
        <v>38</v>
      </c>
      <c r="D30" s="11" t="s">
        <v>54</v>
      </c>
      <c r="E30" s="11" t="s">
        <v>123</v>
      </c>
      <c r="F30" s="11" t="s">
        <v>127</v>
      </c>
      <c r="G30" s="26">
        <v>97</v>
      </c>
      <c r="H30" s="26" t="s">
        <v>42</v>
      </c>
      <c r="I30" s="9" t="s">
        <v>23</v>
      </c>
      <c r="J30" s="26">
        <v>3</v>
      </c>
      <c r="K30" s="33">
        <v>50000000</v>
      </c>
      <c r="L30" s="33">
        <v>5670000</v>
      </c>
      <c r="M30" s="33">
        <v>489000</v>
      </c>
      <c r="N30" s="43">
        <f t="shared" si="12"/>
        <v>48900</v>
      </c>
      <c r="O30" s="43">
        <v>15000</v>
      </c>
      <c r="P30" s="43">
        <f t="shared" si="13"/>
        <v>14175</v>
      </c>
      <c r="Q30" s="2"/>
      <c r="R30" s="43"/>
      <c r="S30" s="43"/>
      <c r="T30" s="33">
        <f t="shared" si="14"/>
        <v>28350</v>
      </c>
      <c r="U30" s="43">
        <f>K30*0.25%</f>
        <v>125000</v>
      </c>
      <c r="V30" s="43">
        <f t="shared" si="15"/>
        <v>720425</v>
      </c>
      <c r="W30" s="43">
        <v>8700</v>
      </c>
    </row>
    <row r="31" spans="1:23" s="5" customFormat="1" x14ac:dyDescent="0.2">
      <c r="A31" s="5">
        <f t="shared" si="16"/>
        <v>28</v>
      </c>
      <c r="B31" s="5" t="s">
        <v>129</v>
      </c>
      <c r="C31" s="5" t="s">
        <v>38</v>
      </c>
      <c r="D31" s="11" t="s">
        <v>55</v>
      </c>
      <c r="E31" s="11" t="s">
        <v>123</v>
      </c>
      <c r="F31" s="11" t="s">
        <v>127</v>
      </c>
      <c r="G31" s="26">
        <v>98</v>
      </c>
      <c r="H31" s="26" t="s">
        <v>42</v>
      </c>
      <c r="I31" s="9" t="s">
        <v>23</v>
      </c>
      <c r="J31" s="26">
        <v>3</v>
      </c>
      <c r="K31" s="33">
        <v>50000000</v>
      </c>
      <c r="L31" s="33">
        <v>5670000</v>
      </c>
      <c r="M31" s="33">
        <v>489000</v>
      </c>
      <c r="N31" s="43">
        <f t="shared" si="12"/>
        <v>48900</v>
      </c>
      <c r="O31" s="43">
        <v>15000</v>
      </c>
      <c r="P31" s="43">
        <f t="shared" si="13"/>
        <v>14175</v>
      </c>
      <c r="Q31" s="2"/>
      <c r="R31" s="43"/>
      <c r="S31" s="43"/>
      <c r="T31" s="33">
        <f t="shared" si="14"/>
        <v>28350</v>
      </c>
      <c r="U31" s="43">
        <f>K31*0.25%</f>
        <v>125000</v>
      </c>
      <c r="V31" s="43">
        <f t="shared" si="15"/>
        <v>720425</v>
      </c>
      <c r="W31" s="43">
        <v>8700</v>
      </c>
    </row>
    <row r="32" spans="1:23" s="5" customFormat="1" x14ac:dyDescent="0.2">
      <c r="A32" s="5">
        <f t="shared" si="16"/>
        <v>29</v>
      </c>
      <c r="B32" s="5" t="s">
        <v>129</v>
      </c>
      <c r="C32" s="5" t="s">
        <v>40</v>
      </c>
      <c r="D32" s="11" t="s">
        <v>56</v>
      </c>
      <c r="E32" s="11" t="s">
        <v>123</v>
      </c>
      <c r="F32" s="11" t="s">
        <v>127</v>
      </c>
      <c r="G32" s="26">
        <v>3</v>
      </c>
      <c r="H32" s="26" t="s">
        <v>42</v>
      </c>
      <c r="I32" s="9" t="s">
        <v>23</v>
      </c>
      <c r="J32" s="26">
        <v>2</v>
      </c>
      <c r="K32" s="33">
        <v>60000000</v>
      </c>
      <c r="L32" s="33">
        <v>10115000</v>
      </c>
      <c r="M32" s="33">
        <v>489000</v>
      </c>
      <c r="N32" s="43">
        <f t="shared" si="12"/>
        <v>48900</v>
      </c>
      <c r="O32" s="43">
        <v>15000</v>
      </c>
      <c r="P32" s="43">
        <f t="shared" si="13"/>
        <v>25287.5</v>
      </c>
      <c r="Q32" s="2"/>
      <c r="R32" s="43"/>
      <c r="S32" s="43"/>
      <c r="T32" s="33">
        <f t="shared" si="14"/>
        <v>50575</v>
      </c>
      <c r="U32" s="43">
        <f t="shared" ref="U32:U39" si="17">K32*0.25%</f>
        <v>150000</v>
      </c>
      <c r="V32" s="43">
        <f t="shared" si="15"/>
        <v>778762.5</v>
      </c>
      <c r="W32" s="43">
        <v>8700</v>
      </c>
    </row>
    <row r="33" spans="1:24" s="5" customFormat="1" x14ac:dyDescent="0.2">
      <c r="A33" s="5">
        <f t="shared" si="16"/>
        <v>30</v>
      </c>
      <c r="B33" s="5" t="s">
        <v>129</v>
      </c>
      <c r="C33" s="5" t="s">
        <v>22</v>
      </c>
      <c r="D33" s="11" t="s">
        <v>57</v>
      </c>
      <c r="E33" s="11" t="s">
        <v>123</v>
      </c>
      <c r="F33" s="11" t="s">
        <v>127</v>
      </c>
      <c r="G33" s="26">
        <v>97</v>
      </c>
      <c r="H33" s="26">
        <v>2</v>
      </c>
      <c r="I33" s="9" t="s">
        <v>23</v>
      </c>
      <c r="J33" s="26">
        <v>3</v>
      </c>
      <c r="K33" s="33">
        <v>18500000</v>
      </c>
      <c r="L33" s="33">
        <v>2835000</v>
      </c>
      <c r="M33" s="33">
        <v>171300</v>
      </c>
      <c r="N33" s="43">
        <f t="shared" si="12"/>
        <v>17130</v>
      </c>
      <c r="O33" s="43">
        <v>15000</v>
      </c>
      <c r="P33" s="43">
        <f t="shared" si="13"/>
        <v>7087.5</v>
      </c>
      <c r="Q33" s="2"/>
      <c r="R33" s="43"/>
      <c r="S33" s="43"/>
      <c r="T33" s="33">
        <f t="shared" si="14"/>
        <v>14175</v>
      </c>
      <c r="U33" s="43">
        <f t="shared" si="17"/>
        <v>46250</v>
      </c>
      <c r="V33" s="43">
        <f t="shared" si="15"/>
        <v>270942.5</v>
      </c>
      <c r="W33" s="43">
        <v>8700</v>
      </c>
    </row>
    <row r="34" spans="1:24" s="5" customFormat="1" x14ac:dyDescent="0.2">
      <c r="A34" s="5">
        <f t="shared" si="16"/>
        <v>31</v>
      </c>
      <c r="B34" s="5" t="s">
        <v>129</v>
      </c>
      <c r="C34" s="5" t="s">
        <v>40</v>
      </c>
      <c r="D34" s="11" t="s">
        <v>58</v>
      </c>
      <c r="E34" s="11" t="s">
        <v>123</v>
      </c>
      <c r="F34" s="11" t="s">
        <v>127</v>
      </c>
      <c r="G34" s="26">
        <v>1</v>
      </c>
      <c r="H34" s="26" t="s">
        <v>42</v>
      </c>
      <c r="I34" s="9" t="s">
        <v>23</v>
      </c>
      <c r="J34" s="26">
        <v>2</v>
      </c>
      <c r="K34" s="33">
        <v>60000000</v>
      </c>
      <c r="L34" s="33">
        <v>9753750</v>
      </c>
      <c r="M34" s="33">
        <v>489000</v>
      </c>
      <c r="N34" s="43">
        <f t="shared" si="12"/>
        <v>48900</v>
      </c>
      <c r="O34" s="43">
        <v>15000</v>
      </c>
      <c r="P34" s="43">
        <f t="shared" si="13"/>
        <v>24384.375</v>
      </c>
      <c r="Q34" s="2"/>
      <c r="R34" s="43"/>
      <c r="S34" s="43"/>
      <c r="T34" s="33">
        <f t="shared" si="14"/>
        <v>48768.75</v>
      </c>
      <c r="U34" s="43">
        <f t="shared" si="17"/>
        <v>150000</v>
      </c>
      <c r="V34" s="43">
        <f t="shared" si="15"/>
        <v>776053.125</v>
      </c>
      <c r="W34" s="43">
        <v>8700</v>
      </c>
    </row>
    <row r="35" spans="1:24" s="5" customFormat="1" x14ac:dyDescent="0.2">
      <c r="A35" s="5">
        <f t="shared" si="16"/>
        <v>32</v>
      </c>
      <c r="B35" s="5" t="s">
        <v>129</v>
      </c>
      <c r="C35" s="5" t="s">
        <v>38</v>
      </c>
      <c r="D35" s="11" t="s">
        <v>59</v>
      </c>
      <c r="E35" s="11" t="s">
        <v>123</v>
      </c>
      <c r="F35" s="11" t="s">
        <v>127</v>
      </c>
      <c r="G35" s="26">
        <v>97</v>
      </c>
      <c r="H35" s="26" t="s">
        <v>42</v>
      </c>
      <c r="I35" s="9" t="s">
        <v>23</v>
      </c>
      <c r="J35" s="26">
        <v>3</v>
      </c>
      <c r="K35" s="33">
        <v>59020000</v>
      </c>
      <c r="L35" s="33">
        <v>5670000</v>
      </c>
      <c r="M35" s="33">
        <v>489000</v>
      </c>
      <c r="N35" s="43">
        <f t="shared" si="12"/>
        <v>48900</v>
      </c>
      <c r="O35" s="43">
        <v>15000</v>
      </c>
      <c r="P35" s="43">
        <f t="shared" si="13"/>
        <v>14175</v>
      </c>
      <c r="Q35" s="2"/>
      <c r="R35" s="43"/>
      <c r="S35" s="43"/>
      <c r="T35" s="33">
        <f t="shared" si="14"/>
        <v>28350</v>
      </c>
      <c r="U35" s="43">
        <f t="shared" si="17"/>
        <v>147550</v>
      </c>
      <c r="V35" s="43">
        <f t="shared" si="15"/>
        <v>742975</v>
      </c>
      <c r="W35" s="43">
        <v>8700</v>
      </c>
    </row>
    <row r="36" spans="1:24" s="5" customFormat="1" x14ac:dyDescent="0.2">
      <c r="A36" s="18">
        <f t="shared" si="16"/>
        <v>33</v>
      </c>
      <c r="B36" s="5" t="s">
        <v>129</v>
      </c>
      <c r="C36" s="5" t="s">
        <v>40</v>
      </c>
      <c r="D36" s="11" t="s">
        <v>60</v>
      </c>
      <c r="E36" s="11" t="s">
        <v>123</v>
      </c>
      <c r="F36" s="11" t="s">
        <v>127</v>
      </c>
      <c r="G36" s="26">
        <v>3</v>
      </c>
      <c r="H36" s="26" t="s">
        <v>42</v>
      </c>
      <c r="I36" s="9" t="s">
        <v>23</v>
      </c>
      <c r="J36" s="26">
        <v>3</v>
      </c>
      <c r="K36" s="33">
        <v>60000000</v>
      </c>
      <c r="L36" s="36">
        <v>9753750</v>
      </c>
      <c r="M36" s="33">
        <v>489000</v>
      </c>
      <c r="N36" s="43">
        <f t="shared" si="12"/>
        <v>48900</v>
      </c>
      <c r="O36" s="43">
        <v>15000</v>
      </c>
      <c r="P36" s="43">
        <f t="shared" si="13"/>
        <v>24384.375</v>
      </c>
      <c r="Q36" s="2"/>
      <c r="R36" s="43"/>
      <c r="S36" s="43"/>
      <c r="T36" s="33">
        <f t="shared" si="14"/>
        <v>48768.75</v>
      </c>
      <c r="U36" s="43">
        <f t="shared" si="17"/>
        <v>150000</v>
      </c>
      <c r="V36" s="43">
        <f t="shared" si="15"/>
        <v>776053.125</v>
      </c>
      <c r="W36" s="43">
        <v>8700</v>
      </c>
    </row>
    <row r="37" spans="1:24" s="5" customFormat="1" x14ac:dyDescent="0.2">
      <c r="A37" s="5">
        <f t="shared" si="16"/>
        <v>34</v>
      </c>
      <c r="B37" s="5" t="s">
        <v>129</v>
      </c>
      <c r="C37" s="5" t="s">
        <v>38</v>
      </c>
      <c r="D37" s="11" t="s">
        <v>61</v>
      </c>
      <c r="E37" s="11" t="s">
        <v>123</v>
      </c>
      <c r="F37" s="11" t="s">
        <v>127</v>
      </c>
      <c r="G37" s="26">
        <v>97</v>
      </c>
      <c r="H37" s="26" t="s">
        <v>42</v>
      </c>
      <c r="I37" s="9" t="s">
        <v>23</v>
      </c>
      <c r="J37" s="26">
        <v>3</v>
      </c>
      <c r="K37" s="33">
        <v>59020000</v>
      </c>
      <c r="L37" s="33">
        <v>6480000</v>
      </c>
      <c r="M37" s="33">
        <v>489000</v>
      </c>
      <c r="N37" s="43">
        <f t="shared" si="12"/>
        <v>48900</v>
      </c>
      <c r="O37" s="43">
        <v>15000</v>
      </c>
      <c r="P37" s="43">
        <f t="shared" si="13"/>
        <v>16200</v>
      </c>
      <c r="Q37" s="2"/>
      <c r="R37" s="43"/>
      <c r="S37" s="43"/>
      <c r="T37" s="33">
        <f t="shared" si="14"/>
        <v>32400</v>
      </c>
      <c r="U37" s="43">
        <f t="shared" si="17"/>
        <v>147550</v>
      </c>
      <c r="V37" s="43">
        <f t="shared" si="15"/>
        <v>749050</v>
      </c>
      <c r="W37" s="43">
        <v>8700</v>
      </c>
    </row>
    <row r="38" spans="1:24" s="5" customFormat="1" x14ac:dyDescent="0.2">
      <c r="A38" s="5">
        <f t="shared" si="16"/>
        <v>35</v>
      </c>
      <c r="B38" s="5" t="s">
        <v>129</v>
      </c>
      <c r="C38" s="5" t="s">
        <v>40</v>
      </c>
      <c r="D38" s="11" t="s">
        <v>62</v>
      </c>
      <c r="E38" s="11" t="s">
        <v>123</v>
      </c>
      <c r="F38" s="11" t="s">
        <v>127</v>
      </c>
      <c r="G38" s="26">
        <v>0</v>
      </c>
      <c r="H38" s="26" t="s">
        <v>42</v>
      </c>
      <c r="I38" s="9" t="s">
        <v>23</v>
      </c>
      <c r="J38" s="26">
        <v>4</v>
      </c>
      <c r="K38" s="33">
        <v>52500000</v>
      </c>
      <c r="L38" s="33">
        <v>6480000</v>
      </c>
      <c r="M38" s="33">
        <v>489000</v>
      </c>
      <c r="N38" s="43">
        <f t="shared" si="12"/>
        <v>48900</v>
      </c>
      <c r="O38" s="43">
        <v>15000</v>
      </c>
      <c r="P38" s="43">
        <f t="shared" si="13"/>
        <v>16200</v>
      </c>
      <c r="Q38" s="2"/>
      <c r="R38" s="43"/>
      <c r="S38" s="43"/>
      <c r="T38" s="33">
        <f t="shared" si="14"/>
        <v>32400</v>
      </c>
      <c r="U38" s="43">
        <f t="shared" si="17"/>
        <v>131250</v>
      </c>
      <c r="V38" s="43">
        <f t="shared" si="15"/>
        <v>732750</v>
      </c>
      <c r="W38" s="43">
        <v>8700</v>
      </c>
    </row>
    <row r="39" spans="1:24" s="5" customFormat="1" x14ac:dyDescent="0.2">
      <c r="A39" s="5">
        <f t="shared" si="16"/>
        <v>36</v>
      </c>
      <c r="B39" s="5" t="s">
        <v>129</v>
      </c>
      <c r="C39" s="5" t="s">
        <v>40</v>
      </c>
      <c r="D39" s="11" t="s">
        <v>63</v>
      </c>
      <c r="E39" s="11" t="s">
        <v>123</v>
      </c>
      <c r="F39" s="11" t="s">
        <v>127</v>
      </c>
      <c r="G39" s="26">
        <v>99</v>
      </c>
      <c r="H39" s="26" t="s">
        <v>42</v>
      </c>
      <c r="I39" s="9" t="s">
        <v>23</v>
      </c>
      <c r="J39" s="26">
        <v>2</v>
      </c>
      <c r="K39" s="33">
        <v>52700000</v>
      </c>
      <c r="L39" s="33">
        <v>8505000</v>
      </c>
      <c r="M39" s="33">
        <v>489000</v>
      </c>
      <c r="N39" s="43">
        <f t="shared" si="12"/>
        <v>48900</v>
      </c>
      <c r="O39" s="43">
        <v>15000</v>
      </c>
      <c r="P39" s="43">
        <f t="shared" si="13"/>
        <v>21262.5</v>
      </c>
      <c r="Q39" s="2"/>
      <c r="R39" s="43"/>
      <c r="S39" s="43"/>
      <c r="T39" s="33">
        <f t="shared" si="14"/>
        <v>42525</v>
      </c>
      <c r="U39" s="43">
        <f t="shared" si="17"/>
        <v>131750</v>
      </c>
      <c r="V39" s="43">
        <f t="shared" si="15"/>
        <v>748437.5</v>
      </c>
      <c r="W39" s="43">
        <v>8700</v>
      </c>
    </row>
    <row r="40" spans="1:24" s="5" customFormat="1" x14ac:dyDescent="0.2">
      <c r="A40" s="5">
        <f t="shared" si="16"/>
        <v>37</v>
      </c>
      <c r="B40" s="5" t="s">
        <v>129</v>
      </c>
      <c r="C40" s="5" t="s">
        <v>88</v>
      </c>
      <c r="D40" s="11" t="s">
        <v>89</v>
      </c>
      <c r="E40" s="11" t="s">
        <v>123</v>
      </c>
      <c r="F40" s="11" t="s">
        <v>127</v>
      </c>
      <c r="G40" s="26">
        <v>5</v>
      </c>
      <c r="H40" s="26" t="s">
        <v>42</v>
      </c>
      <c r="I40" s="9" t="s">
        <v>23</v>
      </c>
      <c r="J40" s="26">
        <v>2</v>
      </c>
      <c r="K40" s="33">
        <v>55000000</v>
      </c>
      <c r="L40" s="33">
        <v>9753750</v>
      </c>
      <c r="M40" s="33">
        <v>489000</v>
      </c>
      <c r="N40" s="33">
        <v>48900</v>
      </c>
      <c r="O40" s="33">
        <v>15000</v>
      </c>
      <c r="P40" s="43">
        <f t="shared" ref="P40:P45" si="18">L40*0.25%</f>
        <v>24384.375</v>
      </c>
      <c r="Q40" s="2"/>
      <c r="R40" s="43"/>
      <c r="S40" s="43"/>
      <c r="T40" s="33">
        <f t="shared" ref="T40:T45" si="19">L40*0.5%</f>
        <v>48768.75</v>
      </c>
      <c r="U40" s="43">
        <f>K40*0.25%</f>
        <v>137500</v>
      </c>
      <c r="V40" s="43">
        <f>SUM(M40:U40)</f>
        <v>763553.125</v>
      </c>
      <c r="W40" s="43">
        <v>8700</v>
      </c>
      <c r="X40"/>
    </row>
    <row r="41" spans="1:24" s="5" customFormat="1" x14ac:dyDescent="0.2">
      <c r="A41" s="5">
        <f t="shared" si="16"/>
        <v>38</v>
      </c>
      <c r="B41" s="5" t="s">
        <v>129</v>
      </c>
      <c r="C41" s="5" t="s">
        <v>31</v>
      </c>
      <c r="D41" s="11" t="s">
        <v>90</v>
      </c>
      <c r="E41" s="11" t="s">
        <v>123</v>
      </c>
      <c r="F41" s="11" t="s">
        <v>127</v>
      </c>
      <c r="G41" s="26">
        <v>0</v>
      </c>
      <c r="H41" s="26">
        <v>4.5</v>
      </c>
      <c r="I41" s="9" t="s">
        <v>23</v>
      </c>
      <c r="J41" s="26">
        <v>3</v>
      </c>
      <c r="K41" s="33">
        <v>40000000</v>
      </c>
      <c r="L41" s="33">
        <v>8100000</v>
      </c>
      <c r="M41" s="33">
        <v>215000</v>
      </c>
      <c r="N41" s="43">
        <f>M41*0.1</f>
        <v>21500</v>
      </c>
      <c r="O41" s="43">
        <v>15000</v>
      </c>
      <c r="P41" s="43">
        <f t="shared" si="18"/>
        <v>20250</v>
      </c>
      <c r="Q41" s="2"/>
      <c r="R41" s="43"/>
      <c r="S41" s="43"/>
      <c r="T41" s="33">
        <f t="shared" si="19"/>
        <v>40500</v>
      </c>
      <c r="U41" s="43">
        <f>K41*0.25%</f>
        <v>100000</v>
      </c>
      <c r="V41" s="43">
        <f>SUM(M41:U41)</f>
        <v>412250</v>
      </c>
      <c r="W41" s="43">
        <v>8700</v>
      </c>
      <c r="X41"/>
    </row>
    <row r="42" spans="1:24" s="5" customFormat="1" x14ac:dyDescent="0.2">
      <c r="A42" s="5">
        <f t="shared" si="16"/>
        <v>39</v>
      </c>
      <c r="B42" s="5" t="s">
        <v>129</v>
      </c>
      <c r="C42" s="13" t="s">
        <v>31</v>
      </c>
      <c r="D42" s="15" t="s">
        <v>96</v>
      </c>
      <c r="E42" s="11" t="s">
        <v>123</v>
      </c>
      <c r="F42" s="11" t="s">
        <v>127</v>
      </c>
      <c r="G42" s="27">
        <v>0</v>
      </c>
      <c r="H42" s="27">
        <v>5.49</v>
      </c>
      <c r="I42" s="14" t="s">
        <v>23</v>
      </c>
      <c r="J42" s="27">
        <v>3</v>
      </c>
      <c r="K42" s="34">
        <v>30000000</v>
      </c>
      <c r="L42" s="34">
        <v>7695000</v>
      </c>
      <c r="M42" s="34">
        <v>269700</v>
      </c>
      <c r="N42" s="34">
        <v>7590</v>
      </c>
      <c r="O42" s="34">
        <v>15000</v>
      </c>
      <c r="P42" s="43">
        <f t="shared" si="18"/>
        <v>19237.5</v>
      </c>
      <c r="Q42" s="2"/>
      <c r="R42" s="43"/>
      <c r="S42" s="43"/>
      <c r="T42" s="33">
        <f t="shared" si="19"/>
        <v>38475</v>
      </c>
      <c r="U42" s="44">
        <f>K42*0.25%</f>
        <v>75000</v>
      </c>
      <c r="V42" s="44">
        <f>SUM(M42:U42)</f>
        <v>425002.5</v>
      </c>
      <c r="W42" s="44">
        <v>8700</v>
      </c>
      <c r="X42" s="10"/>
    </row>
    <row r="43" spans="1:24" s="5" customFormat="1" x14ac:dyDescent="0.2">
      <c r="A43" s="5">
        <f t="shared" si="16"/>
        <v>40</v>
      </c>
      <c r="B43" s="5" t="s">
        <v>129</v>
      </c>
      <c r="C43" s="13" t="s">
        <v>88</v>
      </c>
      <c r="D43" s="15" t="s">
        <v>97</v>
      </c>
      <c r="E43" s="11" t="s">
        <v>123</v>
      </c>
      <c r="F43" s="11" t="s">
        <v>127</v>
      </c>
      <c r="G43" s="27">
        <v>4</v>
      </c>
      <c r="H43" s="27" t="s">
        <v>42</v>
      </c>
      <c r="I43" s="14" t="s">
        <v>23</v>
      </c>
      <c r="J43" s="27">
        <v>2</v>
      </c>
      <c r="K43" s="34">
        <v>55000000</v>
      </c>
      <c r="L43" s="34">
        <v>12750000</v>
      </c>
      <c r="M43" s="34">
        <v>489000</v>
      </c>
      <c r="N43" s="34">
        <v>48900</v>
      </c>
      <c r="O43" s="34">
        <v>15000</v>
      </c>
      <c r="P43" s="43">
        <f t="shared" si="18"/>
        <v>31875</v>
      </c>
      <c r="Q43" s="2"/>
      <c r="R43" s="43"/>
      <c r="S43" s="43"/>
      <c r="T43" s="33">
        <f t="shared" si="19"/>
        <v>63750</v>
      </c>
      <c r="U43" s="44">
        <f>K43*0.25%</f>
        <v>137500</v>
      </c>
      <c r="V43" s="44">
        <f>SUM(M43:U43)</f>
        <v>786025</v>
      </c>
      <c r="W43" s="44">
        <v>8700</v>
      </c>
      <c r="X43" s="10"/>
    </row>
    <row r="44" spans="1:24" x14ac:dyDescent="0.2">
      <c r="A44" s="5">
        <f t="shared" si="16"/>
        <v>41</v>
      </c>
      <c r="B44" s="5" t="s">
        <v>129</v>
      </c>
      <c r="C44" s="5" t="s">
        <v>38</v>
      </c>
      <c r="D44" s="4" t="s">
        <v>106</v>
      </c>
      <c r="E44" s="11" t="s">
        <v>123</v>
      </c>
      <c r="F44" s="11" t="s">
        <v>127</v>
      </c>
      <c r="G44" s="26">
        <v>10</v>
      </c>
      <c r="H44" s="26">
        <v>12</v>
      </c>
      <c r="I44" s="9" t="s">
        <v>107</v>
      </c>
      <c r="J44" s="26">
        <v>3</v>
      </c>
      <c r="K44" s="33">
        <v>50000000</v>
      </c>
      <c r="L44" s="33">
        <v>12750000</v>
      </c>
      <c r="M44" s="33">
        <v>339400</v>
      </c>
      <c r="N44" s="43">
        <f>M44*0.1</f>
        <v>33940</v>
      </c>
      <c r="O44" s="43">
        <v>15000</v>
      </c>
      <c r="P44" s="43">
        <f t="shared" si="18"/>
        <v>31875</v>
      </c>
      <c r="Q44" s="2"/>
      <c r="R44" s="43"/>
      <c r="S44" s="43"/>
      <c r="T44" s="33">
        <f t="shared" si="19"/>
        <v>63750</v>
      </c>
      <c r="U44" s="43">
        <f>K44*0.25%</f>
        <v>125000</v>
      </c>
      <c r="V44" s="43">
        <f>SUM(M44:U44)</f>
        <v>608965</v>
      </c>
      <c r="W44" s="43">
        <v>8700</v>
      </c>
    </row>
    <row r="45" spans="1:24" x14ac:dyDescent="0.2">
      <c r="A45" s="5">
        <f t="shared" si="16"/>
        <v>42</v>
      </c>
      <c r="B45" s="5" t="s">
        <v>129</v>
      </c>
      <c r="C45" s="5" t="s">
        <v>110</v>
      </c>
      <c r="D45" s="4" t="s">
        <v>113</v>
      </c>
      <c r="E45" s="11" t="s">
        <v>123</v>
      </c>
      <c r="F45" s="11" t="s">
        <v>127</v>
      </c>
      <c r="G45" s="26">
        <v>3</v>
      </c>
      <c r="H45" s="26"/>
      <c r="I45" s="9" t="s">
        <v>94</v>
      </c>
      <c r="J45" s="26"/>
      <c r="K45" s="33"/>
      <c r="L45" s="33">
        <v>7200000</v>
      </c>
      <c r="M45" s="33"/>
      <c r="N45" s="43"/>
      <c r="O45" s="33"/>
      <c r="P45" s="43">
        <f t="shared" si="18"/>
        <v>18000</v>
      </c>
      <c r="Q45" s="2"/>
      <c r="R45" s="43"/>
      <c r="S45" s="43"/>
      <c r="T45" s="33">
        <f t="shared" si="19"/>
        <v>36000</v>
      </c>
      <c r="U45" s="43"/>
      <c r="V45" s="43"/>
      <c r="W45" s="43"/>
    </row>
    <row r="46" spans="1:24" s="5" customFormat="1" x14ac:dyDescent="0.2">
      <c r="A46" s="5">
        <f t="shared" si="16"/>
        <v>43</v>
      </c>
      <c r="B46" s="5" t="s">
        <v>129</v>
      </c>
      <c r="C46" s="5" t="s">
        <v>64</v>
      </c>
      <c r="D46" s="11" t="s">
        <v>65</v>
      </c>
      <c r="E46" s="11" t="s">
        <v>123</v>
      </c>
      <c r="F46" s="11" t="s">
        <v>127</v>
      </c>
      <c r="G46" s="26">
        <v>86</v>
      </c>
      <c r="H46" s="26"/>
      <c r="I46" s="9"/>
      <c r="J46" s="26"/>
      <c r="K46" s="33"/>
      <c r="L46" s="33"/>
      <c r="M46" s="33"/>
      <c r="N46" s="43"/>
      <c r="O46" s="43"/>
      <c r="P46" s="43"/>
      <c r="Q46" s="2"/>
      <c r="R46" s="43"/>
      <c r="S46" s="43"/>
      <c r="T46" s="33"/>
      <c r="U46" s="43"/>
      <c r="V46" s="43"/>
      <c r="W46" s="43"/>
    </row>
    <row r="47" spans="1:24" s="5" customFormat="1" x14ac:dyDescent="0.2">
      <c r="A47" s="5">
        <f t="shared" si="16"/>
        <v>44</v>
      </c>
      <c r="B47" s="5" t="s">
        <v>129</v>
      </c>
      <c r="C47" s="5" t="s">
        <v>66</v>
      </c>
      <c r="D47" s="11" t="s">
        <v>67</v>
      </c>
      <c r="E47" s="11" t="s">
        <v>123</v>
      </c>
      <c r="F47" s="11" t="s">
        <v>127</v>
      </c>
      <c r="G47" s="26">
        <v>80</v>
      </c>
      <c r="H47" s="26"/>
      <c r="I47" s="9"/>
      <c r="J47" s="26"/>
      <c r="K47" s="33"/>
      <c r="L47" s="33"/>
      <c r="M47" s="33"/>
      <c r="N47" s="43"/>
      <c r="O47" s="43"/>
      <c r="P47" s="43"/>
      <c r="Q47" s="2"/>
      <c r="R47" s="43"/>
      <c r="S47" s="43"/>
      <c r="T47" s="33"/>
      <c r="U47" s="43"/>
      <c r="V47" s="43"/>
      <c r="W47" s="43"/>
    </row>
    <row r="48" spans="1:24" s="5" customFormat="1" x14ac:dyDescent="0.2">
      <c r="A48" s="5">
        <f t="shared" si="16"/>
        <v>45</v>
      </c>
      <c r="B48" s="5" t="s">
        <v>129</v>
      </c>
      <c r="C48" s="5" t="s">
        <v>68</v>
      </c>
      <c r="D48" s="11" t="s">
        <v>69</v>
      </c>
      <c r="E48" s="11" t="s">
        <v>123</v>
      </c>
      <c r="F48" s="11" t="s">
        <v>127</v>
      </c>
      <c r="G48" s="26">
        <v>91</v>
      </c>
      <c r="H48" s="26"/>
      <c r="I48" s="9"/>
      <c r="J48" s="26"/>
      <c r="K48" s="33"/>
      <c r="L48" s="33"/>
      <c r="M48" s="33"/>
      <c r="N48" s="43"/>
      <c r="O48" s="43"/>
      <c r="P48" s="43"/>
      <c r="Q48" s="2"/>
      <c r="R48" s="43"/>
      <c r="S48" s="43"/>
      <c r="T48" s="33"/>
      <c r="U48" s="43"/>
      <c r="V48" s="43"/>
      <c r="W48" s="43"/>
    </row>
    <row r="49" spans="1:24" s="5" customFormat="1" x14ac:dyDescent="0.2">
      <c r="A49" s="5">
        <f t="shared" si="16"/>
        <v>46</v>
      </c>
      <c r="B49" s="5" t="s">
        <v>129</v>
      </c>
      <c r="C49" s="5" t="s">
        <v>70</v>
      </c>
      <c r="D49" s="11" t="s">
        <v>71</v>
      </c>
      <c r="E49" s="11" t="s">
        <v>123</v>
      </c>
      <c r="F49" s="11" t="s">
        <v>127</v>
      </c>
      <c r="G49" s="26">
        <v>90</v>
      </c>
      <c r="H49" s="26"/>
      <c r="I49" s="9"/>
      <c r="J49" s="26"/>
      <c r="K49" s="33"/>
      <c r="L49" s="33"/>
      <c r="M49" s="33"/>
      <c r="N49" s="43"/>
      <c r="O49" s="43"/>
      <c r="P49" s="43"/>
      <c r="Q49" s="2"/>
      <c r="R49" s="43"/>
      <c r="S49" s="43"/>
      <c r="T49" s="33"/>
      <c r="U49" s="43"/>
      <c r="V49" s="43"/>
      <c r="W49" s="43"/>
    </row>
    <row r="50" spans="1:24" s="5" customFormat="1" x14ac:dyDescent="0.2">
      <c r="A50" s="5">
        <f t="shared" si="16"/>
        <v>47</v>
      </c>
      <c r="B50" s="5" t="s">
        <v>129</v>
      </c>
      <c r="C50" s="5" t="s">
        <v>72</v>
      </c>
      <c r="D50" s="11" t="s">
        <v>73</v>
      </c>
      <c r="E50" s="11" t="s">
        <v>123</v>
      </c>
      <c r="F50" s="11" t="s">
        <v>127</v>
      </c>
      <c r="G50" s="26">
        <v>99</v>
      </c>
      <c r="H50" s="26"/>
      <c r="I50" s="9"/>
      <c r="J50" s="26"/>
      <c r="K50" s="33"/>
      <c r="L50" s="33"/>
      <c r="M50" s="33"/>
      <c r="N50" s="43"/>
      <c r="O50" s="43"/>
      <c r="P50" s="43"/>
      <c r="Q50" s="2"/>
      <c r="R50" s="43"/>
      <c r="S50" s="43"/>
      <c r="T50" s="33"/>
      <c r="U50" s="43"/>
      <c r="V50" s="43"/>
      <c r="W50" s="43"/>
    </row>
    <row r="51" spans="1:24" s="5" customFormat="1" x14ac:dyDescent="0.2">
      <c r="A51" s="5">
        <f t="shared" si="16"/>
        <v>48</v>
      </c>
      <c r="B51" s="5" t="s">
        <v>129</v>
      </c>
      <c r="C51" s="5" t="s">
        <v>66</v>
      </c>
      <c r="D51" s="11" t="s">
        <v>74</v>
      </c>
      <c r="E51" s="11" t="s">
        <v>123</v>
      </c>
      <c r="F51" s="11" t="s">
        <v>127</v>
      </c>
      <c r="G51" s="26">
        <v>84</v>
      </c>
      <c r="H51" s="26"/>
      <c r="I51" s="9"/>
      <c r="J51" s="26"/>
      <c r="K51" s="33"/>
      <c r="L51" s="33"/>
      <c r="M51" s="33"/>
      <c r="N51" s="43"/>
      <c r="O51" s="43"/>
      <c r="P51" s="43"/>
      <c r="Q51" s="2"/>
      <c r="R51" s="43"/>
      <c r="S51" s="43"/>
      <c r="T51" s="33"/>
      <c r="U51" s="43"/>
      <c r="V51" s="43"/>
      <c r="W51" s="43"/>
    </row>
    <row r="52" spans="1:24" s="5" customFormat="1" x14ac:dyDescent="0.2">
      <c r="A52" s="5">
        <f t="shared" si="16"/>
        <v>49</v>
      </c>
      <c r="B52" s="5" t="s">
        <v>129</v>
      </c>
      <c r="C52" s="5" t="s">
        <v>75</v>
      </c>
      <c r="D52" s="11" t="s">
        <v>76</v>
      </c>
      <c r="E52" s="11" t="s">
        <v>123</v>
      </c>
      <c r="F52" s="11" t="s">
        <v>127</v>
      </c>
      <c r="G52" s="26">
        <v>86</v>
      </c>
      <c r="H52" s="26"/>
      <c r="I52" s="9"/>
      <c r="J52" s="26"/>
      <c r="K52" s="33"/>
      <c r="L52" s="33"/>
      <c r="M52" s="33"/>
      <c r="N52" s="43"/>
      <c r="O52" s="43"/>
      <c r="P52" s="43"/>
      <c r="Q52" s="2"/>
      <c r="R52" s="43"/>
      <c r="S52" s="43"/>
      <c r="T52" s="33"/>
      <c r="U52" s="43"/>
      <c r="V52" s="43"/>
      <c r="W52" s="43"/>
    </row>
    <row r="53" spans="1:24" s="5" customFormat="1" x14ac:dyDescent="0.2">
      <c r="A53" s="5">
        <f t="shared" si="16"/>
        <v>50</v>
      </c>
      <c r="B53" s="5" t="s">
        <v>129</v>
      </c>
      <c r="C53" s="5" t="s">
        <v>77</v>
      </c>
      <c r="D53" s="11" t="s">
        <v>78</v>
      </c>
      <c r="E53" s="11" t="s">
        <v>123</v>
      </c>
      <c r="F53" s="11" t="s">
        <v>127</v>
      </c>
      <c r="G53" s="26">
        <v>99</v>
      </c>
      <c r="H53" s="26"/>
      <c r="I53" s="9"/>
      <c r="J53" s="26"/>
      <c r="K53" s="33"/>
      <c r="L53" s="33"/>
      <c r="M53" s="33"/>
      <c r="N53" s="43"/>
      <c r="O53" s="43"/>
      <c r="P53" s="43"/>
      <c r="Q53" s="2"/>
      <c r="R53" s="43"/>
      <c r="S53" s="43"/>
      <c r="T53" s="33"/>
      <c r="U53" s="43"/>
      <c r="V53" s="43"/>
      <c r="W53" s="43"/>
    </row>
    <row r="54" spans="1:24" s="5" customFormat="1" x14ac:dyDescent="0.2">
      <c r="A54" s="5">
        <f t="shared" si="16"/>
        <v>51</v>
      </c>
      <c r="B54" s="5" t="s">
        <v>129</v>
      </c>
      <c r="C54" s="5" t="s">
        <v>66</v>
      </c>
      <c r="D54" s="11" t="s">
        <v>79</v>
      </c>
      <c r="E54" s="11" t="s">
        <v>123</v>
      </c>
      <c r="F54" s="11" t="s">
        <v>127</v>
      </c>
      <c r="G54" s="26">
        <v>90</v>
      </c>
      <c r="H54" s="26"/>
      <c r="I54" s="9"/>
      <c r="J54" s="26"/>
      <c r="K54" s="33"/>
      <c r="L54" s="33"/>
      <c r="M54" s="33"/>
      <c r="N54" s="43"/>
      <c r="O54" s="43"/>
      <c r="P54" s="43"/>
      <c r="Q54" s="2"/>
      <c r="R54" s="43"/>
      <c r="S54" s="43"/>
      <c r="T54" s="33"/>
      <c r="U54" s="43"/>
      <c r="V54" s="43"/>
      <c r="W54" s="43"/>
    </row>
    <row r="55" spans="1:24" s="5" customFormat="1" x14ac:dyDescent="0.2">
      <c r="A55" s="5">
        <f t="shared" si="16"/>
        <v>52</v>
      </c>
      <c r="B55" s="5" t="s">
        <v>129</v>
      </c>
      <c r="C55" s="5" t="s">
        <v>66</v>
      </c>
      <c r="D55" s="11" t="s">
        <v>80</v>
      </c>
      <c r="E55" s="11" t="s">
        <v>123</v>
      </c>
      <c r="F55" s="11" t="s">
        <v>127</v>
      </c>
      <c r="G55" s="26">
        <v>95</v>
      </c>
      <c r="H55" s="26"/>
      <c r="I55" s="9"/>
      <c r="J55" s="26"/>
      <c r="K55" s="33"/>
      <c r="L55" s="33"/>
      <c r="M55" s="33"/>
      <c r="N55" s="43"/>
      <c r="O55" s="43"/>
      <c r="P55" s="43"/>
      <c r="Q55" s="2"/>
      <c r="R55" s="43"/>
      <c r="S55" s="43"/>
      <c r="T55" s="33"/>
      <c r="U55" s="43"/>
      <c r="V55" s="43"/>
      <c r="W55" s="43"/>
    </row>
    <row r="56" spans="1:24" s="5" customFormat="1" x14ac:dyDescent="0.2">
      <c r="A56" s="5">
        <f t="shared" si="16"/>
        <v>53</v>
      </c>
      <c r="B56" s="5" t="s">
        <v>129</v>
      </c>
      <c r="C56" s="5" t="s">
        <v>66</v>
      </c>
      <c r="D56" s="11" t="s">
        <v>81</v>
      </c>
      <c r="E56" s="11" t="s">
        <v>123</v>
      </c>
      <c r="F56" s="11" t="s">
        <v>127</v>
      </c>
      <c r="G56" s="26">
        <v>90</v>
      </c>
      <c r="H56" s="26"/>
      <c r="I56" s="9"/>
      <c r="J56" s="26"/>
      <c r="K56" s="33"/>
      <c r="L56" s="33"/>
      <c r="M56" s="33"/>
      <c r="N56" s="43"/>
      <c r="O56" s="43"/>
      <c r="P56" s="43"/>
      <c r="Q56" s="2"/>
      <c r="R56" s="43"/>
      <c r="S56" s="43"/>
      <c r="T56" s="33"/>
      <c r="U56" s="43"/>
      <c r="V56" s="43"/>
      <c r="W56" s="43"/>
    </row>
    <row r="57" spans="1:24" x14ac:dyDescent="0.2">
      <c r="A57" s="5">
        <f t="shared" si="16"/>
        <v>54</v>
      </c>
      <c r="B57" s="5" t="s">
        <v>129</v>
      </c>
      <c r="C57" s="5" t="s">
        <v>66</v>
      </c>
      <c r="D57" s="11" t="s">
        <v>82</v>
      </c>
      <c r="E57" s="11" t="s">
        <v>123</v>
      </c>
      <c r="F57" s="11" t="s">
        <v>127</v>
      </c>
      <c r="G57" s="26">
        <v>95</v>
      </c>
      <c r="H57" s="26"/>
      <c r="I57" s="9"/>
      <c r="J57" s="26"/>
      <c r="K57" s="33"/>
      <c r="L57" s="33"/>
      <c r="M57" s="33"/>
      <c r="N57" s="43"/>
      <c r="O57" s="43"/>
      <c r="P57" s="43"/>
      <c r="Q57" s="2"/>
      <c r="R57" s="43"/>
      <c r="S57" s="43"/>
      <c r="T57" s="33"/>
      <c r="U57" s="43"/>
      <c r="V57" s="43"/>
      <c r="W57" s="43"/>
    </row>
    <row r="58" spans="1:24" x14ac:dyDescent="0.2">
      <c r="A58" s="5">
        <f t="shared" si="16"/>
        <v>55</v>
      </c>
      <c r="B58" s="5" t="s">
        <v>129</v>
      </c>
      <c r="C58" s="5" t="s">
        <v>83</v>
      </c>
      <c r="D58" s="11" t="s">
        <v>84</v>
      </c>
      <c r="E58" s="11" t="s">
        <v>123</v>
      </c>
      <c r="F58" s="11" t="s">
        <v>127</v>
      </c>
      <c r="G58" s="26">
        <v>95</v>
      </c>
      <c r="H58" s="26"/>
      <c r="I58" s="9"/>
      <c r="J58" s="26"/>
      <c r="K58" s="33"/>
      <c r="L58" s="33"/>
      <c r="M58" s="33"/>
      <c r="N58" s="43"/>
      <c r="O58" s="43"/>
      <c r="P58" s="43"/>
      <c r="Q58" s="2"/>
      <c r="R58" s="43"/>
      <c r="S58" s="43"/>
      <c r="T58" s="33"/>
      <c r="U58" s="43"/>
      <c r="V58" s="43"/>
      <c r="W58" s="43"/>
    </row>
    <row r="59" spans="1:24" x14ac:dyDescent="0.2">
      <c r="A59" s="5">
        <f t="shared" si="16"/>
        <v>56</v>
      </c>
      <c r="B59" s="5" t="s">
        <v>129</v>
      </c>
      <c r="C59" s="5" t="s">
        <v>66</v>
      </c>
      <c r="D59" s="11" t="s">
        <v>85</v>
      </c>
      <c r="E59" s="11" t="s">
        <v>123</v>
      </c>
      <c r="F59" s="11" t="s">
        <v>127</v>
      </c>
      <c r="G59" s="26">
        <v>93</v>
      </c>
      <c r="H59" s="26"/>
      <c r="I59" s="9"/>
      <c r="J59" s="26"/>
      <c r="K59" s="33"/>
      <c r="L59" s="33"/>
      <c r="M59" s="33"/>
      <c r="N59" s="43"/>
      <c r="O59" s="43"/>
      <c r="P59" s="43"/>
      <c r="Q59" s="2"/>
      <c r="R59" s="43"/>
      <c r="S59" s="43"/>
      <c r="T59" s="33"/>
      <c r="U59" s="43"/>
      <c r="V59" s="43"/>
      <c r="W59" s="43"/>
    </row>
    <row r="60" spans="1:24" x14ac:dyDescent="0.2">
      <c r="A60" s="5">
        <f t="shared" si="16"/>
        <v>57</v>
      </c>
      <c r="B60" s="5" t="s">
        <v>129</v>
      </c>
      <c r="C60" s="5" t="s">
        <v>66</v>
      </c>
      <c r="D60" s="11" t="s">
        <v>86</v>
      </c>
      <c r="E60" s="11" t="s">
        <v>123</v>
      </c>
      <c r="F60" s="11" t="s">
        <v>127</v>
      </c>
      <c r="G60" s="26">
        <v>83</v>
      </c>
      <c r="H60" s="26"/>
      <c r="I60" s="9"/>
      <c r="J60" s="26"/>
      <c r="K60" s="33"/>
      <c r="L60" s="33"/>
      <c r="M60" s="33"/>
      <c r="N60" s="43"/>
      <c r="O60" s="43"/>
      <c r="P60" s="43"/>
      <c r="Q60" s="2"/>
      <c r="R60" s="43"/>
      <c r="S60" s="43"/>
      <c r="T60" s="33"/>
      <c r="U60" s="43"/>
      <c r="V60" s="43"/>
      <c r="W60" s="43"/>
    </row>
    <row r="61" spans="1:24" x14ac:dyDescent="0.2">
      <c r="A61" s="5">
        <f t="shared" si="16"/>
        <v>58</v>
      </c>
      <c r="B61" s="5" t="s">
        <v>129</v>
      </c>
      <c r="C61" s="5" t="s">
        <v>66</v>
      </c>
      <c r="D61" s="11" t="s">
        <v>87</v>
      </c>
      <c r="E61" s="11" t="s">
        <v>123</v>
      </c>
      <c r="F61" s="11" t="s">
        <v>127</v>
      </c>
      <c r="G61" s="26">
        <v>95</v>
      </c>
      <c r="H61" s="26"/>
      <c r="I61" s="9"/>
      <c r="J61" s="26"/>
      <c r="K61" s="33"/>
      <c r="L61" s="33"/>
      <c r="M61" s="33"/>
      <c r="N61" s="43"/>
      <c r="O61" s="43"/>
      <c r="P61" s="43"/>
      <c r="Q61" s="2"/>
      <c r="R61" s="43"/>
      <c r="S61" s="43"/>
      <c r="T61" s="33"/>
      <c r="U61" s="43"/>
      <c r="V61" s="43"/>
      <c r="W61" s="43"/>
    </row>
    <row r="62" spans="1:24" x14ac:dyDescent="0.2">
      <c r="A62" s="5">
        <f t="shared" si="16"/>
        <v>59</v>
      </c>
      <c r="B62" s="5" t="s">
        <v>129</v>
      </c>
      <c r="C62" s="5" t="s">
        <v>101</v>
      </c>
      <c r="D62" s="11" t="s">
        <v>102</v>
      </c>
      <c r="E62" s="11" t="s">
        <v>123</v>
      </c>
      <c r="F62" s="11" t="s">
        <v>127</v>
      </c>
      <c r="G62" s="26">
        <v>96</v>
      </c>
      <c r="H62" s="26" t="s">
        <v>94</v>
      </c>
      <c r="I62" s="9" t="s">
        <v>23</v>
      </c>
      <c r="J62" s="26"/>
      <c r="K62" s="33"/>
      <c r="L62" s="33"/>
      <c r="M62" s="33"/>
      <c r="N62" s="43"/>
      <c r="O62" s="43"/>
      <c r="P62" s="43"/>
      <c r="Q62" s="2"/>
      <c r="R62" s="43"/>
      <c r="S62" s="43"/>
      <c r="T62" s="33"/>
      <c r="U62" s="43"/>
      <c r="V62" s="43"/>
      <c r="W62" s="43"/>
    </row>
    <row r="63" spans="1:24" s="5" customFormat="1" x14ac:dyDescent="0.2">
      <c r="A63" s="5">
        <f t="shared" si="16"/>
        <v>60</v>
      </c>
      <c r="B63" s="5" t="s">
        <v>129</v>
      </c>
      <c r="C63" s="5" t="s">
        <v>92</v>
      </c>
      <c r="D63" s="11" t="s">
        <v>93</v>
      </c>
      <c r="E63" s="11" t="s">
        <v>123</v>
      </c>
      <c r="F63" s="11" t="s">
        <v>127</v>
      </c>
      <c r="G63" s="26">
        <v>81</v>
      </c>
      <c r="H63" s="24">
        <v>2.2000000000000002</v>
      </c>
      <c r="I63" s="9" t="s">
        <v>94</v>
      </c>
      <c r="J63" s="26"/>
      <c r="K63" s="33"/>
      <c r="L63" s="33"/>
      <c r="M63" s="33"/>
      <c r="N63" s="33"/>
      <c r="O63" s="33"/>
      <c r="P63" s="43"/>
      <c r="Q63" s="2"/>
      <c r="R63" s="43"/>
      <c r="S63" s="43"/>
      <c r="T63" s="33"/>
      <c r="U63" s="43"/>
      <c r="V63" s="43"/>
      <c r="W63" s="43"/>
    </row>
    <row r="64" spans="1:24" s="5" customFormat="1" x14ac:dyDescent="0.2">
      <c r="A64" s="5">
        <f t="shared" si="16"/>
        <v>61</v>
      </c>
      <c r="B64" s="5" t="s">
        <v>129</v>
      </c>
      <c r="C64" s="13" t="s">
        <v>98</v>
      </c>
      <c r="D64" s="15" t="s">
        <v>99</v>
      </c>
      <c r="E64" s="11" t="s">
        <v>123</v>
      </c>
      <c r="F64" s="11" t="s">
        <v>127</v>
      </c>
      <c r="G64" s="27">
        <v>87</v>
      </c>
      <c r="H64" s="27" t="s">
        <v>94</v>
      </c>
      <c r="I64" s="14" t="s">
        <v>23</v>
      </c>
      <c r="J64" s="27">
        <v>3</v>
      </c>
      <c r="K64" s="34"/>
      <c r="L64" s="34"/>
      <c r="M64" s="34"/>
      <c r="N64" s="34"/>
      <c r="O64" s="34"/>
      <c r="P64" s="43"/>
      <c r="Q64" s="2"/>
      <c r="R64" s="43"/>
      <c r="S64" s="43"/>
      <c r="T64" s="33"/>
      <c r="U64" s="34"/>
      <c r="V64" s="44"/>
      <c r="W64" s="44"/>
      <c r="X64"/>
    </row>
    <row r="65" spans="1:23" x14ac:dyDescent="0.2">
      <c r="A65" s="5">
        <f t="shared" si="16"/>
        <v>62</v>
      </c>
      <c r="B65" s="5" t="s">
        <v>129</v>
      </c>
      <c r="C65" s="5" t="s">
        <v>104</v>
      </c>
      <c r="D65" s="4" t="s">
        <v>105</v>
      </c>
      <c r="E65" s="11" t="s">
        <v>123</v>
      </c>
      <c r="F65" s="11" t="s">
        <v>127</v>
      </c>
      <c r="G65" s="26">
        <v>13</v>
      </c>
      <c r="H65" s="26">
        <v>2.2999999999999998</v>
      </c>
      <c r="I65" s="9" t="s">
        <v>94</v>
      </c>
      <c r="J65" s="26"/>
      <c r="K65" s="33"/>
      <c r="L65" s="33"/>
      <c r="M65" s="33"/>
      <c r="N65" s="33"/>
      <c r="O65" s="33"/>
      <c r="P65" s="43"/>
      <c r="Q65" s="2"/>
      <c r="R65" s="43"/>
      <c r="S65" s="43"/>
      <c r="T65" s="33"/>
      <c r="U65" s="43"/>
      <c r="V65" s="43"/>
      <c r="W65" s="43"/>
    </row>
    <row r="66" spans="1:23" x14ac:dyDescent="0.2">
      <c r="A66" s="5">
        <f t="shared" si="16"/>
        <v>63</v>
      </c>
      <c r="B66" s="5" t="s">
        <v>129</v>
      </c>
      <c r="C66" s="5" t="s">
        <v>104</v>
      </c>
      <c r="D66" s="4" t="s">
        <v>108</v>
      </c>
      <c r="E66" s="11" t="s">
        <v>123</v>
      </c>
      <c r="F66" s="11" t="s">
        <v>127</v>
      </c>
      <c r="G66" s="26">
        <v>13</v>
      </c>
      <c r="H66" s="26"/>
      <c r="I66" s="9" t="s">
        <v>94</v>
      </c>
      <c r="J66" s="26"/>
      <c r="K66" s="33"/>
      <c r="L66" s="33"/>
      <c r="M66" s="33"/>
      <c r="N66" s="43"/>
      <c r="O66" s="33"/>
      <c r="P66" s="43"/>
      <c r="Q66" s="2"/>
      <c r="R66" s="43"/>
      <c r="S66" s="43"/>
      <c r="T66" s="33"/>
      <c r="U66" s="43"/>
      <c r="V66" s="43"/>
      <c r="W66" s="43"/>
    </row>
    <row r="67" spans="1:23" x14ac:dyDescent="0.2">
      <c r="A67" s="5">
        <f t="shared" si="16"/>
        <v>64</v>
      </c>
      <c r="B67" s="5" t="s">
        <v>129</v>
      </c>
      <c r="C67" s="5" t="s">
        <v>104</v>
      </c>
      <c r="D67" s="4" t="s">
        <v>109</v>
      </c>
      <c r="E67" s="11" t="s">
        <v>123</v>
      </c>
      <c r="F67" s="11" t="s">
        <v>127</v>
      </c>
      <c r="G67" s="26">
        <v>13</v>
      </c>
      <c r="H67" s="26"/>
      <c r="I67" s="9" t="s">
        <v>94</v>
      </c>
      <c r="J67" s="26"/>
      <c r="K67" s="33"/>
      <c r="L67" s="33"/>
      <c r="M67" s="33"/>
      <c r="N67" s="43"/>
      <c r="O67" s="43"/>
      <c r="P67" s="43"/>
      <c r="Q67" s="43"/>
      <c r="R67" s="43"/>
      <c r="S67" s="43"/>
      <c r="T67" s="33"/>
      <c r="U67" s="43"/>
      <c r="V67" s="43"/>
      <c r="W67" s="43"/>
    </row>
    <row r="68" spans="1:23" x14ac:dyDescent="0.2">
      <c r="A68" s="5">
        <f t="shared" si="16"/>
        <v>65</v>
      </c>
      <c r="B68" s="5" t="s">
        <v>129</v>
      </c>
      <c r="C68" s="5" t="s">
        <v>72</v>
      </c>
      <c r="D68" s="4" t="s">
        <v>112</v>
      </c>
      <c r="E68" s="11" t="s">
        <v>123</v>
      </c>
      <c r="F68" s="11" t="s">
        <v>127</v>
      </c>
      <c r="G68" s="26">
        <v>3</v>
      </c>
      <c r="H68" s="26"/>
      <c r="I68" s="9" t="s">
        <v>94</v>
      </c>
      <c r="J68" s="26"/>
      <c r="K68" s="33"/>
      <c r="L68" s="33"/>
      <c r="M68" s="33"/>
      <c r="N68" s="43"/>
      <c r="O68" s="33"/>
      <c r="P68" s="43"/>
      <c r="Q68" s="2"/>
      <c r="R68" s="43"/>
      <c r="S68" s="43"/>
      <c r="T68" s="33"/>
      <c r="U68" s="43"/>
      <c r="V68" s="43"/>
      <c r="W68" s="43"/>
    </row>
    <row r="69" spans="1:23" x14ac:dyDescent="0.2">
      <c r="A69" s="5">
        <f t="shared" si="16"/>
        <v>66</v>
      </c>
      <c r="B69" s="5" t="s">
        <v>129</v>
      </c>
      <c r="C69" s="5" t="s">
        <v>110</v>
      </c>
      <c r="D69" s="4" t="s">
        <v>111</v>
      </c>
      <c r="E69" s="11" t="s">
        <v>123</v>
      </c>
      <c r="F69" s="11" t="s">
        <v>127</v>
      </c>
      <c r="G69" s="26">
        <v>97</v>
      </c>
      <c r="H69" s="26"/>
      <c r="I69" s="9" t="s">
        <v>94</v>
      </c>
      <c r="J69" s="26"/>
      <c r="K69" s="33"/>
      <c r="L69" s="33"/>
      <c r="M69" s="33"/>
      <c r="N69" s="43"/>
      <c r="O69" s="43"/>
      <c r="P69" s="43"/>
      <c r="Q69" s="43"/>
      <c r="R69" s="43"/>
      <c r="S69" s="43"/>
      <c r="T69" s="33"/>
      <c r="U69" s="43"/>
      <c r="V69" s="43"/>
      <c r="W69" s="43"/>
    </row>
    <row r="70" spans="1:23" x14ac:dyDescent="0.2">
      <c r="T70" s="38"/>
      <c r="U70" s="38"/>
      <c r="V70" s="38"/>
    </row>
  </sheetData>
  <printOptions horizontalCentered="1" gridLines="1"/>
  <pageMargins left="0.11811023622047245" right="0.11811023622047245" top="0.15748031496062992" bottom="0.15748031496062992" header="0.31496062992125984" footer="0.31496062992125984"/>
  <pageSetup paperSize="9" scale="74" orientation="landscape" horizontalDpi="0" verticalDpi="0" r:id="rId1"/>
  <rowBreaks count="1" manualBreakCount="1">
    <brk id="59" max="22" man="1"/>
  </rowBreaks>
  <colBreaks count="1" manualBreakCount="1">
    <brk id="24" max="9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H17" sqref="H17"/>
    </sheetView>
  </sheetViews>
  <sheetFormatPr baseColWidth="10" defaultRowHeight="12.75" x14ac:dyDescent="0.2"/>
  <sheetData>
    <row r="1" spans="1:3" x14ac:dyDescent="0.2">
      <c r="A1" t="s">
        <v>130</v>
      </c>
      <c r="B1" t="s">
        <v>131</v>
      </c>
      <c r="C1" t="s">
        <v>132</v>
      </c>
    </row>
    <row r="3" spans="1:3" x14ac:dyDescent="0.2">
      <c r="A3">
        <v>57756767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Socopci</vt:lpstr>
      <vt:lpstr>Feuil1</vt:lpstr>
      <vt:lpstr>Socopci!Zone_d_impression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Fakhry</dc:creator>
  <cp:lastModifiedBy>Yessi</cp:lastModifiedBy>
  <cp:lastPrinted>2020-02-04T11:09:18Z</cp:lastPrinted>
  <dcterms:created xsi:type="dcterms:W3CDTF">2017-12-05T14:30:06Z</dcterms:created>
  <dcterms:modified xsi:type="dcterms:W3CDTF">2020-05-12T17:58:22Z</dcterms:modified>
</cp:coreProperties>
</file>