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D:\MBA\Projects\Excel Dashboards\"/>
    </mc:Choice>
  </mc:AlternateContent>
  <bookViews>
    <workbookView xWindow="0" yWindow="0" windowWidth="20490" windowHeight="7755" activeTab="3"/>
  </bookViews>
  <sheets>
    <sheet name="Sheet1" sheetId="1" r:id="rId1"/>
    <sheet name="Sheet2" sheetId="2" r:id="rId2"/>
    <sheet name="Pivot Charts" sheetId="4" r:id="rId3"/>
    <sheet name="Dashbord" sheetId="5" r:id="rId4"/>
  </sheets>
  <definedNames>
    <definedName name="ExternalData_1" localSheetId="1" hidden="1">Sheet2!$A$1:$K$500</definedName>
    <definedName name="Slicer_Category">#N/A</definedName>
    <definedName name="Slicer_Year">#N/A</definedName>
  </definedNames>
  <calcPr calcId="152511"/>
  <pivotCaches>
    <pivotCache cacheId="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E50" i="4" l="1"/>
  <c r="E51" i="4"/>
  <c r="E52" i="4"/>
  <c r="E53" i="4"/>
  <c r="D50" i="4"/>
  <c r="D51" i="4"/>
  <c r="D52" i="4"/>
  <c r="D53" i="4"/>
  <c r="E49" i="4"/>
  <c r="D49" i="4"/>
  <c r="W34" i="4"/>
  <c r="W35" i="4"/>
  <c r="W36" i="4"/>
  <c r="W37" i="4"/>
  <c r="W33" i="4"/>
  <c r="X36" i="4"/>
  <c r="X35" i="4"/>
  <c r="X34" i="4"/>
  <c r="X37" i="4"/>
  <c r="X33" i="4"/>
  <c r="D4" i="4" l="1"/>
  <c r="D5" i="4"/>
  <c r="D6" i="4"/>
  <c r="D7" i="4"/>
  <c r="D8" i="4"/>
  <c r="D9" i="4"/>
  <c r="D10" i="4"/>
  <c r="D11" i="4"/>
  <c r="D3" i="4"/>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3" i="2"/>
  <c r="C4" i="2"/>
  <c r="C5" i="2"/>
  <c r="C6" i="2"/>
  <c r="C7" i="2"/>
  <c r="C8" i="2"/>
  <c r="C9" i="2"/>
  <c r="C10" i="2"/>
  <c r="C11" i="2"/>
  <c r="C12" i="2"/>
  <c r="C2" i="2"/>
  <c r="E11" i="4"/>
  <c r="E7" i="4"/>
  <c r="E3" i="4"/>
  <c r="E10" i="4"/>
  <c r="E6" i="4"/>
  <c r="E9" i="4"/>
  <c r="E5" i="4"/>
  <c r="E8" i="4"/>
  <c r="E4" i="4"/>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M11" i="2"/>
  <c r="M8" i="2"/>
  <c r="M5" i="2"/>
</calcChain>
</file>

<file path=xl/connections.xml><?xml version="1.0" encoding="utf-8"?>
<connections xmlns="http://schemas.openxmlformats.org/spreadsheetml/2006/main">
  <connection id="1" keepAlive="1" name="Query - Table1" description="Connection to the 'Table1' query in the workbook." type="5" refreshedVersion="5" background="1" saveData="1">
    <dbPr connection="provider=Microsoft.Mashup.OleDb.1;data source=$EmbeddedMashup(9f9c4de4-d3d1-4c38-a4b4-4bf362bff121)$;location=Table1;extended properties=UEsDBBQAAgAIAHqr/1r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Hqr/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6q/9aY4/VSjUBAABnAgAAEwAcAEZvcm11bGFzL1NlY3Rpb24xLm0gohgAKKAUAAAAAAAAAAAAAAAAAAAAAAAAAAAAdVLLasMwELwb/A9CvdjgGgKllzS9OC300KcDPYQcZHuTiMhSWa1ogsm/V7bJu9FF0szODBpkoSRpNMv7fTAMgzCwS4FQsYkoFAzYiCmgMGB+5cZhCR55Wpeg0swhgqZvg6vCmFUUN9M3UcOI90o+204zo8mPzJLe4IZnS6EXrfnmB7h36kbTCQpt5wbrzChX65a0UZ+WNA1/xwqQjQUBTxh5klX+vE1YwzNnydSebZN3LMGaOjanI80ezTy4MLi5HHfF7VXyA03lSroSJBTYHapdXQB2+KcTmiS1bi+a7u/S9mk7u7mkM8k23heVGyTf05f5tYeeWjA6K/GioO6SjsGWoCupF8euz1IR4KUvKP8BWiw6TU4YiHLJoulJzzP28Mj4WGgJir06pUDzOA4Dqf/PGf4BUEsBAi0AFAACAAgAeqv/WsFCUGmqAAAA+gAAABIAAAAAAAAAAAAAAAAAAAAAAENvbmZpZy9QYWNrYWdlLnhtbFBLAQItABQAAgAIAHqr/1oPyumrpAAAAOkAAAATAAAAAAAAAAAAAAAAAPYAAABbQ29udGVudF9UeXBlc10ueG1sUEsBAi0AFAACAAgAeqv/WmOP1Uo1AQAAZwIAABMAAAAAAAAAAAAAAAAA5wEAAEZvcm11bGFzL1NlY3Rpb24xLm1QSwUGAAAAAAMAAwDCAAAAaQMAAAAA" command="SELECT * FROM [Table1]"/>
  </connection>
</connections>
</file>

<file path=xl/sharedStrings.xml><?xml version="1.0" encoding="utf-8"?>
<sst xmlns="http://schemas.openxmlformats.org/spreadsheetml/2006/main" count="5554" uniqueCount="555">
  <si>
    <t>Order Date</t>
  </si>
  <si>
    <t>Customer Name</t>
  </si>
  <si>
    <t>State</t>
  </si>
  <si>
    <t>Category</t>
  </si>
  <si>
    <t>Sub-Category</t>
  </si>
  <si>
    <t>Product Name</t>
  </si>
  <si>
    <t>Sales</t>
  </si>
  <si>
    <t>Quantity</t>
  </si>
  <si>
    <t>Profit</t>
  </si>
  <si>
    <t>Elizabeth Hall</t>
  </si>
  <si>
    <t>Jamie Owens</t>
  </si>
  <si>
    <t>Ryan Walker</t>
  </si>
  <si>
    <t>Thomas Reed</t>
  </si>
  <si>
    <t>Colin Baker</t>
  </si>
  <si>
    <t>Darren Harris</t>
  </si>
  <si>
    <t>Joshua Gates</t>
  </si>
  <si>
    <t>Heather Yang</t>
  </si>
  <si>
    <t>Katherine Townsend</t>
  </si>
  <si>
    <t>Brenda Willis</t>
  </si>
  <si>
    <t>Michelle Garcia</t>
  </si>
  <si>
    <t>Kimberly Coleman</t>
  </si>
  <si>
    <t>Christopher Webb</t>
  </si>
  <si>
    <t>David Woods</t>
  </si>
  <si>
    <t>Kelsey Russell</t>
  </si>
  <si>
    <t>Patricia Waller</t>
  </si>
  <si>
    <t>Michael Lewis</t>
  </si>
  <si>
    <t>Robert Bell</t>
  </si>
  <si>
    <t>Roger Spence</t>
  </si>
  <si>
    <t>Breanna Sanchez</t>
  </si>
  <si>
    <t>Timothy Perez</t>
  </si>
  <si>
    <t>Brandon Dunn</t>
  </si>
  <si>
    <t>Amy Richard</t>
  </si>
  <si>
    <t>Jennifer Barron</t>
  </si>
  <si>
    <t>Deborah Gates</t>
  </si>
  <si>
    <t>Kimberly Porter</t>
  </si>
  <si>
    <t>Joshua Hall</t>
  </si>
  <si>
    <t>Jordan Robinson</t>
  </si>
  <si>
    <t>Greg Williams</t>
  </si>
  <si>
    <t>Angel Washington</t>
  </si>
  <si>
    <t>Matthew Deleon</t>
  </si>
  <si>
    <t>Renee Gardner</t>
  </si>
  <si>
    <t>David Estrada</t>
  </si>
  <si>
    <t>Nicholas Sellers</t>
  </si>
  <si>
    <t>John Middleton</t>
  </si>
  <si>
    <t>Carl French</t>
  </si>
  <si>
    <t>Julie Ferguson</t>
  </si>
  <si>
    <t>Elizabeth Quinn</t>
  </si>
  <si>
    <t>Alicia Rodriguez</t>
  </si>
  <si>
    <t>Andrea Carlson</t>
  </si>
  <si>
    <t>John Reese</t>
  </si>
  <si>
    <t>Eric Gray</t>
  </si>
  <si>
    <t>David Flores</t>
  </si>
  <si>
    <t>John Phillips</t>
  </si>
  <si>
    <t>Kari Matthews</t>
  </si>
  <si>
    <t>Daniel Harrison</t>
  </si>
  <si>
    <t>Marissa Holmes</t>
  </si>
  <si>
    <t>Kayla Ford</t>
  </si>
  <si>
    <t>Erin Clark</t>
  </si>
  <si>
    <t>Nicholas Torres</t>
  </si>
  <si>
    <t>Damon Spears</t>
  </si>
  <si>
    <t>Elizabeth Mueller</t>
  </si>
  <si>
    <t>Justin King</t>
  </si>
  <si>
    <t>Miss Michelle Fowler</t>
  </si>
  <si>
    <t>Nancy Morris</t>
  </si>
  <si>
    <t>Sarah Garcia</t>
  </si>
  <si>
    <t>Kathryn Vargas</t>
  </si>
  <si>
    <t>Matthew Mejia</t>
  </si>
  <si>
    <t>Michael Webb</t>
  </si>
  <si>
    <t>Patrick Ayers</t>
  </si>
  <si>
    <t>Kelsey Thomas</t>
  </si>
  <si>
    <t>Willie Ward</t>
  </si>
  <si>
    <t>Phillip Morris</t>
  </si>
  <si>
    <t>Daniel Nunez</t>
  </si>
  <si>
    <t>Susan Rogers</t>
  </si>
  <si>
    <t>Chris Salazar</t>
  </si>
  <si>
    <t>Mark Knight</t>
  </si>
  <si>
    <t>Aaron Edwards</t>
  </si>
  <si>
    <t>Hannah Butler</t>
  </si>
  <si>
    <t>Melinda Baker</t>
  </si>
  <si>
    <t>Gregory Suarez</t>
  </si>
  <si>
    <t>Ryan Skinner</t>
  </si>
  <si>
    <t>Matthew Shaw</t>
  </si>
  <si>
    <t>James Turner</t>
  </si>
  <si>
    <t>Cheyenne Clark</t>
  </si>
  <si>
    <t>Angel Sims</t>
  </si>
  <si>
    <t>Jennifer Reyes</t>
  </si>
  <si>
    <t>Stacey Spencer</t>
  </si>
  <si>
    <t>Eric Lynch</t>
  </si>
  <si>
    <t>Charles Simmons</t>
  </si>
  <si>
    <t>Megan Brown</t>
  </si>
  <si>
    <t>William Valentine</t>
  </si>
  <si>
    <t>Michaela Cantu</t>
  </si>
  <si>
    <t>Jason Logan</t>
  </si>
  <si>
    <t>Jeffrey Reed</t>
  </si>
  <si>
    <t>Grace Moore PhD</t>
  </si>
  <si>
    <t>Kristine Martin</t>
  </si>
  <si>
    <t>Aaron Shepard</t>
  </si>
  <si>
    <t>Austin Reynolds</t>
  </si>
  <si>
    <t>Emily Combs</t>
  </si>
  <si>
    <t>Nathaniel Walker</t>
  </si>
  <si>
    <t>Danielle Green</t>
  </si>
  <si>
    <t>Heidi Hill MD</t>
  </si>
  <si>
    <t>Audrey Anderson</t>
  </si>
  <si>
    <t>Cindy Hendrix</t>
  </si>
  <si>
    <t>Anthony Willis</t>
  </si>
  <si>
    <t>Laura Chapman</t>
  </si>
  <si>
    <t>Amanda Acevedo</t>
  </si>
  <si>
    <t>David Perry</t>
  </si>
  <si>
    <t>Henry Hines</t>
  </si>
  <si>
    <t>Lauren Dickson</t>
  </si>
  <si>
    <t>Carolyn Hawkins</t>
  </si>
  <si>
    <t>Hector Moore MD</t>
  </si>
  <si>
    <t>Joseph Koch</t>
  </si>
  <si>
    <t>Mrs. Susan Robbins</t>
  </si>
  <si>
    <t>Brian Wilson</t>
  </si>
  <si>
    <t>Philip Edwards</t>
  </si>
  <si>
    <t>Amber Stewart</t>
  </si>
  <si>
    <t>Scott Nelson</t>
  </si>
  <si>
    <t>Robert Sweeney</t>
  </si>
  <si>
    <t>Trevor Simmons</t>
  </si>
  <si>
    <t>Robert Torres</t>
  </si>
  <si>
    <t>Kim Simmons</t>
  </si>
  <si>
    <t>William Brooks</t>
  </si>
  <si>
    <t>Jocelyn Parker</t>
  </si>
  <si>
    <t>Sarah Stevenson</t>
  </si>
  <si>
    <t>Deborah Smith</t>
  </si>
  <si>
    <t>Andre Hill</t>
  </si>
  <si>
    <t>Richard Steele</t>
  </si>
  <si>
    <t>Ronald Gibbs</t>
  </si>
  <si>
    <t>John Castillo</t>
  </si>
  <si>
    <t>Matthew Neal</t>
  </si>
  <si>
    <t>Cynthia Ingram</t>
  </si>
  <si>
    <t>Nicole Barber</t>
  </si>
  <si>
    <t>Amy Wright</t>
  </si>
  <si>
    <t>Jennifer Gardner</t>
  </si>
  <si>
    <t>Noah Sutton MD</t>
  </si>
  <si>
    <t>Christopher Hicks</t>
  </si>
  <si>
    <t>Robert Clark</t>
  </si>
  <si>
    <t>Lauren Shepard</t>
  </si>
  <si>
    <t>Jason Munoz</t>
  </si>
  <si>
    <t>James Robinson</t>
  </si>
  <si>
    <t>Douglas Jacobs</t>
  </si>
  <si>
    <t>Karen Burgess</t>
  </si>
  <si>
    <t>Ryan Brown</t>
  </si>
  <si>
    <t>James Vargas</t>
  </si>
  <si>
    <t>Eric Alvarado</t>
  </si>
  <si>
    <t>Katie Dixon</t>
  </si>
  <si>
    <t>Christina May</t>
  </si>
  <si>
    <t>Noah Garner</t>
  </si>
  <si>
    <t>Thomas Price</t>
  </si>
  <si>
    <t>Lisa Young</t>
  </si>
  <si>
    <t>Hunter Munoz</t>
  </si>
  <si>
    <t>Timothy Hill</t>
  </si>
  <si>
    <t>Rhonda Gibbs</t>
  </si>
  <si>
    <t>Tammie Ward</t>
  </si>
  <si>
    <t>Destiny Cochran</t>
  </si>
  <si>
    <t>Bonnie Hodges</t>
  </si>
  <si>
    <t>Danielle Marquez</t>
  </si>
  <si>
    <t>Robert Edwards</t>
  </si>
  <si>
    <t>Vincent Turner</t>
  </si>
  <si>
    <t>Craig Wright</t>
  </si>
  <si>
    <t>Robert Henderson</t>
  </si>
  <si>
    <t>Maureen Evans</t>
  </si>
  <si>
    <t>Gina Gordon</t>
  </si>
  <si>
    <t>William Becker</t>
  </si>
  <si>
    <t>Jennifer Diaz</t>
  </si>
  <si>
    <t>Chelsea Pugh</t>
  </si>
  <si>
    <t>Brian Simon</t>
  </si>
  <si>
    <t>Christopher Myers</t>
  </si>
  <si>
    <t>Johnathan Lee</t>
  </si>
  <si>
    <t>Lauren Cook</t>
  </si>
  <si>
    <t>Gregory Mitchell</t>
  </si>
  <si>
    <t>Jason Bowen</t>
  </si>
  <si>
    <t>Elizabeth Carpenter</t>
  </si>
  <si>
    <t>Christopher May</t>
  </si>
  <si>
    <t>Kenneth Garrett</t>
  </si>
  <si>
    <t>Natalie Callahan</t>
  </si>
  <si>
    <t>Kathleen Joyce</t>
  </si>
  <si>
    <t>Nathan Roberts</t>
  </si>
  <si>
    <t>Melissa Martinez</t>
  </si>
  <si>
    <t>Jacob Howell</t>
  </si>
  <si>
    <t>Kyle Jackson</t>
  </si>
  <si>
    <t>Taylor Decker</t>
  </si>
  <si>
    <t>Scott Taylor</t>
  </si>
  <si>
    <t>Oscar Gonzalez</t>
  </si>
  <si>
    <t>Vanessa Caldwell</t>
  </si>
  <si>
    <t>Ryan George</t>
  </si>
  <si>
    <t>Devin Walls</t>
  </si>
  <si>
    <t>Zachary Bates</t>
  </si>
  <si>
    <t>Jacqueline Hensley</t>
  </si>
  <si>
    <t>Collin Floyd</t>
  </si>
  <si>
    <t>Daniel Brown</t>
  </si>
  <si>
    <t>Sharon Washington</t>
  </si>
  <si>
    <t>Katelyn Preston</t>
  </si>
  <si>
    <t>Mary Smith DVM</t>
  </si>
  <si>
    <t>Jason Williams</t>
  </si>
  <si>
    <t>Brittany Snyder</t>
  </si>
  <si>
    <t>Toni Baldwin</t>
  </si>
  <si>
    <t>Rebecca Gardner</t>
  </si>
  <si>
    <t>Dr. Shaun Henry</t>
  </si>
  <si>
    <t>Anthony Kennedy</t>
  </si>
  <si>
    <t>Brittany Cooper</t>
  </si>
  <si>
    <t>Sheila Jones</t>
  </si>
  <si>
    <t>Rebecca Russo</t>
  </si>
  <si>
    <t>Marilyn Walton</t>
  </si>
  <si>
    <t>Rachel Keith</t>
  </si>
  <si>
    <t>Richard Williams</t>
  </si>
  <si>
    <t>Steven Wallace</t>
  </si>
  <si>
    <t>Rachel Allen</t>
  </si>
  <si>
    <t>Monique Snyder</t>
  </si>
  <si>
    <t>Megan Powers</t>
  </si>
  <si>
    <t>Diamond Ward</t>
  </si>
  <si>
    <t>Christopher Smith</t>
  </si>
  <si>
    <t>Linda Gibson</t>
  </si>
  <si>
    <t>Carol Padilla</t>
  </si>
  <si>
    <t>Kenneth Blankenship</t>
  </si>
  <si>
    <t>Sean Nichols</t>
  </si>
  <si>
    <t>Todd Spencer</t>
  </si>
  <si>
    <t>Steven Phillips</t>
  </si>
  <si>
    <t>Kevin Bell</t>
  </si>
  <si>
    <t>Kristin Webb</t>
  </si>
  <si>
    <t>Theresa Sanchez</t>
  </si>
  <si>
    <t>Michael Huang</t>
  </si>
  <si>
    <t>Shelley Wilson</t>
  </si>
  <si>
    <t>Richard Perez</t>
  </si>
  <si>
    <t>Courtney Nguyen</t>
  </si>
  <si>
    <t>Gordon Callahan</t>
  </si>
  <si>
    <t>Leah Hernandez</t>
  </si>
  <si>
    <t>David Williams</t>
  </si>
  <si>
    <t>Jose Hicks</t>
  </si>
  <si>
    <t>Rachel Clark</t>
  </si>
  <si>
    <t>Patricia Sheppard</t>
  </si>
  <si>
    <t>John Evans</t>
  </si>
  <si>
    <t>Howard Higgins</t>
  </si>
  <si>
    <t>Vanessa Ray</t>
  </si>
  <si>
    <t>Jennifer Singleton</t>
  </si>
  <si>
    <t>Timothy Snyder</t>
  </si>
  <si>
    <t>Dustin Gonzalez</t>
  </si>
  <si>
    <t>Matthew Beck</t>
  </si>
  <si>
    <t>Jennifer Ross DVM</t>
  </si>
  <si>
    <t>Elizabeth Vaughn</t>
  </si>
  <si>
    <t>Jennifer Ward</t>
  </si>
  <si>
    <t>Lisa Cortez</t>
  </si>
  <si>
    <t>Christina Green</t>
  </si>
  <si>
    <t>Brian Moore</t>
  </si>
  <si>
    <t>Mario Davis</t>
  </si>
  <si>
    <t>Amy Richardson</t>
  </si>
  <si>
    <t>April Johnson</t>
  </si>
  <si>
    <t>Cynthia Anderson</t>
  </si>
  <si>
    <t>Crystal Ward</t>
  </si>
  <si>
    <t>Larry Myers</t>
  </si>
  <si>
    <t>Monica Bates</t>
  </si>
  <si>
    <t>Jeffery Smith</t>
  </si>
  <si>
    <t>Gregory Jefferson</t>
  </si>
  <si>
    <t>Abigail Adams</t>
  </si>
  <si>
    <t>Dr. Kristen Howard</t>
  </si>
  <si>
    <t>Kristi Wu</t>
  </si>
  <si>
    <t>Joel Mueller</t>
  </si>
  <si>
    <t>Ashley Johnson</t>
  </si>
  <si>
    <t>Joshua Mcdonald</t>
  </si>
  <si>
    <t>Whitney Bennett PhD</t>
  </si>
  <si>
    <t>Nancy Gordon</t>
  </si>
  <si>
    <t>Joseph Perkins</t>
  </si>
  <si>
    <t>Nicholas Walters</t>
  </si>
  <si>
    <t>Veronica Andrade</t>
  </si>
  <si>
    <t>Amy Cuevas</t>
  </si>
  <si>
    <t>Anthony Thomas</t>
  </si>
  <si>
    <t>Helen Gilmore</t>
  </si>
  <si>
    <t>Daniel Carr</t>
  </si>
  <si>
    <t>Dawn Solomon</t>
  </si>
  <si>
    <t>Barbara Johnson</t>
  </si>
  <si>
    <t>Jessica Williams</t>
  </si>
  <si>
    <t>Gabriel Jones</t>
  </si>
  <si>
    <t>Samuel Hill</t>
  </si>
  <si>
    <t>Madison Wilson</t>
  </si>
  <si>
    <t>Laura Rivers</t>
  </si>
  <si>
    <t>Joseph Juarez</t>
  </si>
  <si>
    <t>Kevin Bailey</t>
  </si>
  <si>
    <t>Kirk Hansen</t>
  </si>
  <si>
    <t>Steven Leach</t>
  </si>
  <si>
    <t>Karen Doyle</t>
  </si>
  <si>
    <t>Rebecca Ballard</t>
  </si>
  <si>
    <t>Steven Allen</t>
  </si>
  <si>
    <t>Jon Burns</t>
  </si>
  <si>
    <t>Angela Scott</t>
  </si>
  <si>
    <t>David Roach</t>
  </si>
  <si>
    <t>Melanie Greene</t>
  </si>
  <si>
    <t>Harold Lee</t>
  </si>
  <si>
    <t>David Brown</t>
  </si>
  <si>
    <t>Maria Wright</t>
  </si>
  <si>
    <t>Abigail Castro</t>
  </si>
  <si>
    <t>Samuel Hall</t>
  </si>
  <si>
    <t>Candace Foster</t>
  </si>
  <si>
    <t>Rachel Stewart</t>
  </si>
  <si>
    <t>Steven Moss</t>
  </si>
  <si>
    <t>Adam Kelley</t>
  </si>
  <si>
    <t>Michael Gardner</t>
  </si>
  <si>
    <t>Carolyn Murray</t>
  </si>
  <si>
    <t>Elizabeth Aguilar</t>
  </si>
  <si>
    <t>Nicholas Herrera</t>
  </si>
  <si>
    <t>Amy Baldwin</t>
  </si>
  <si>
    <t>Ashley Barnes</t>
  </si>
  <si>
    <t>Jose David</t>
  </si>
  <si>
    <t>Kevin Hanson</t>
  </si>
  <si>
    <t>Steven May</t>
  </si>
  <si>
    <t>Jennifer Anderson</t>
  </si>
  <si>
    <t>Jennifer Yang</t>
  </si>
  <si>
    <t>Dale Anderson</t>
  </si>
  <si>
    <t>Rachel Morales</t>
  </si>
  <si>
    <t>Tonya Hernandez</t>
  </si>
  <si>
    <t>Jacqueline Mcdonald</t>
  </si>
  <si>
    <t>Jon Howard</t>
  </si>
  <si>
    <t>Michael Smith</t>
  </si>
  <si>
    <t>Harry Thomas</t>
  </si>
  <si>
    <t>Daniel Cooper</t>
  </si>
  <si>
    <t>Jennifer Scott</t>
  </si>
  <si>
    <t>Mark Goodman</t>
  </si>
  <si>
    <t>Christina Roberts</t>
  </si>
  <si>
    <t>Tina Huynh</t>
  </si>
  <si>
    <t>Mary Turner</t>
  </si>
  <si>
    <t>Dennis York</t>
  </si>
  <si>
    <t>Brian Hill</t>
  </si>
  <si>
    <t>Nicholas Miller</t>
  </si>
  <si>
    <t>Melissa Jensen</t>
  </si>
  <si>
    <t>Marcus Bell</t>
  </si>
  <si>
    <t>Amanda Collins</t>
  </si>
  <si>
    <t>Lisa Martinez</t>
  </si>
  <si>
    <t>David Davis</t>
  </si>
  <si>
    <t>Jessica Graham DDS</t>
  </si>
  <si>
    <t>Rebecca White</t>
  </si>
  <si>
    <t>Laura Jarvis</t>
  </si>
  <si>
    <t>Devin Farmer</t>
  </si>
  <si>
    <t>Sabrina Gregory</t>
  </si>
  <si>
    <t>Heather Rose</t>
  </si>
  <si>
    <t>Laura Morales</t>
  </si>
  <si>
    <t>Ann Mccall</t>
  </si>
  <si>
    <t>Robert Jones</t>
  </si>
  <si>
    <t>Tiffany Rodriguez</t>
  </si>
  <si>
    <t>Michael Gordon</t>
  </si>
  <si>
    <t>Mary Perry</t>
  </si>
  <si>
    <t>Brianna Gibson</t>
  </si>
  <si>
    <t>Michelle Moreno</t>
  </si>
  <si>
    <t>Kimberly Miranda</t>
  </si>
  <si>
    <t>Thomas Martin</t>
  </si>
  <si>
    <t>Mike Michael</t>
  </si>
  <si>
    <t>Kelsey Booker</t>
  </si>
  <si>
    <t>David Phillips</t>
  </si>
  <si>
    <t>Katherine Baker</t>
  </si>
  <si>
    <t>George Bennett</t>
  </si>
  <si>
    <t>Sean Vasquez</t>
  </si>
  <si>
    <t>John Stewart</t>
  </si>
  <si>
    <t>Alan Villanueva</t>
  </si>
  <si>
    <t>Jason Blevins</t>
  </si>
  <si>
    <t>Devon Torres</t>
  </si>
  <si>
    <t>Gary Perez</t>
  </si>
  <si>
    <t>Todd Aguirre</t>
  </si>
  <si>
    <t>Darius Smith</t>
  </si>
  <si>
    <t>Mark Thomas</t>
  </si>
  <si>
    <t>Sarah Barrett</t>
  </si>
  <si>
    <t>Erica Johnson</t>
  </si>
  <si>
    <t>Samuel Herman</t>
  </si>
  <si>
    <t>Kelly Collins</t>
  </si>
  <si>
    <t>Mary White</t>
  </si>
  <si>
    <t>Leslie Gomez</t>
  </si>
  <si>
    <t>Dawn Hester</t>
  </si>
  <si>
    <t>Breanna Clayton</t>
  </si>
  <si>
    <t>John Medina</t>
  </si>
  <si>
    <t>Robert Foster</t>
  </si>
  <si>
    <t>Alyssa Hensley</t>
  </si>
  <si>
    <t>Daniel Smith</t>
  </si>
  <si>
    <t>Scott Wells</t>
  </si>
  <si>
    <t>Heather Luna</t>
  </si>
  <si>
    <t>Leroy Martinez</t>
  </si>
  <si>
    <t>Bethany Stevens</t>
  </si>
  <si>
    <t>Tammy Lewis</t>
  </si>
  <si>
    <t>Scott Norris</t>
  </si>
  <si>
    <t>Todd Stewart</t>
  </si>
  <si>
    <t>Aaron Thomas</t>
  </si>
  <si>
    <t>Christine Fleming</t>
  </si>
  <si>
    <t>Mr. Jack Lynch</t>
  </si>
  <si>
    <t>Elizabeth Gomez</t>
  </si>
  <si>
    <t>Mary Allen</t>
  </si>
  <si>
    <t>Amy Martin</t>
  </si>
  <si>
    <t>Nathan King</t>
  </si>
  <si>
    <t>Sarah Martinez</t>
  </si>
  <si>
    <t>Brandy Fischer</t>
  </si>
  <si>
    <t>Kelly Hanson</t>
  </si>
  <si>
    <t>Rebecca Hodge</t>
  </si>
  <si>
    <t>Sean Herrera</t>
  </si>
  <si>
    <t>Sherri Mendez</t>
  </si>
  <si>
    <t>Jason Hernandez</t>
  </si>
  <si>
    <t>Mary Collins</t>
  </si>
  <si>
    <t>Anna Kennedy</t>
  </si>
  <si>
    <t>Anthony Cardenas</t>
  </si>
  <si>
    <t>Madison Pittman</t>
  </si>
  <si>
    <t>Shelley Fernandez</t>
  </si>
  <si>
    <t>Mallory Clark</t>
  </si>
  <si>
    <t>Victoria Romero</t>
  </si>
  <si>
    <t>Dustin Chandler</t>
  </si>
  <si>
    <t>Samantha Gordon</t>
  </si>
  <si>
    <t>Jacob Matthews MD</t>
  </si>
  <si>
    <t>Aaron Burns</t>
  </si>
  <si>
    <t>Michael Matthews Jr.</t>
  </si>
  <si>
    <t>Crystal Estrada</t>
  </si>
  <si>
    <t>Patricia Willis</t>
  </si>
  <si>
    <t>Jeffrey Turner</t>
  </si>
  <si>
    <t>Jeffrey Perez</t>
  </si>
  <si>
    <t>Cheryl Velazquez</t>
  </si>
  <si>
    <t>Taylor Morris</t>
  </si>
  <si>
    <t>Stephanie Roberts</t>
  </si>
  <si>
    <t>Tammie Keith</t>
  </si>
  <si>
    <t>Mrs. Jasmine Cook</t>
  </si>
  <si>
    <t>Jennifer Beasley</t>
  </si>
  <si>
    <t>Monica Pacheco</t>
  </si>
  <si>
    <t>Tiffany Floyd</t>
  </si>
  <si>
    <t>Andrea Jimenez</t>
  </si>
  <si>
    <t>Christine Hawkins</t>
  </si>
  <si>
    <t>Brian Owen</t>
  </si>
  <si>
    <t>Angela Roberts</t>
  </si>
  <si>
    <t>Ashley Williams</t>
  </si>
  <si>
    <t>Carl Jones</t>
  </si>
  <si>
    <t>Timothy Kim</t>
  </si>
  <si>
    <t>Lindsey Cruz</t>
  </si>
  <si>
    <t>Brittany Underwood</t>
  </si>
  <si>
    <t>Vickie Patterson</t>
  </si>
  <si>
    <t>Caroline Hurley</t>
  </si>
  <si>
    <t>Jorge George</t>
  </si>
  <si>
    <t>Robert Matthews</t>
  </si>
  <si>
    <t>Daniel Mullen</t>
  </si>
  <si>
    <t>Grant Smith</t>
  </si>
  <si>
    <t>Sabrina Jackson</t>
  </si>
  <si>
    <t>Derek Wheeler</t>
  </si>
  <si>
    <t>Robert Moreno</t>
  </si>
  <si>
    <t>Gloria Russell</t>
  </si>
  <si>
    <t>Mary Lyons</t>
  </si>
  <si>
    <t>Elizabeth Freeman</t>
  </si>
  <si>
    <t>Brenda Wall</t>
  </si>
  <si>
    <t>Stephanie Watson</t>
  </si>
  <si>
    <t>Jeffrey Gonzalez</t>
  </si>
  <si>
    <t>Curtis Miller</t>
  </si>
  <si>
    <t>Jeanette Johnson</t>
  </si>
  <si>
    <t>Linda Barry</t>
  </si>
  <si>
    <t>Lauren Carr</t>
  </si>
  <si>
    <t>Brenda Griffin</t>
  </si>
  <si>
    <t>Eric Jimenez</t>
  </si>
  <si>
    <t>Mark Rogers</t>
  </si>
  <si>
    <t>Kelly King</t>
  </si>
  <si>
    <t>David Estes</t>
  </si>
  <si>
    <t>Eugene Davis</t>
  </si>
  <si>
    <t>Michelle Bruce</t>
  </si>
  <si>
    <t>Patrick Thompson</t>
  </si>
  <si>
    <t>Joseph Estrada</t>
  </si>
  <si>
    <t>Ryan Jones</t>
  </si>
  <si>
    <t>Michelle Acosta</t>
  </si>
  <si>
    <t>Kristin Davis</t>
  </si>
  <si>
    <t>Kimberly Ward</t>
  </si>
  <si>
    <t>Ronald Jones</t>
  </si>
  <si>
    <t>Tammy Hunt</t>
  </si>
  <si>
    <t>Kimberly Smith</t>
  </si>
  <si>
    <t>Thomas Evans</t>
  </si>
  <si>
    <t>Jonathan Elliott</t>
  </si>
  <si>
    <t>Mrs. Jenna Adams</t>
  </si>
  <si>
    <t>Robin Johnson</t>
  </si>
  <si>
    <t>Paul Morales MD</t>
  </si>
  <si>
    <t>Colton Hill</t>
  </si>
  <si>
    <t>Jason Watkins</t>
  </si>
  <si>
    <t>Edward Pineda</t>
  </si>
  <si>
    <t>Luis Jones</t>
  </si>
  <si>
    <t>Roy Carr</t>
  </si>
  <si>
    <t>Sandra Martinez</t>
  </si>
  <si>
    <t>Diana Allen</t>
  </si>
  <si>
    <t>Leslie Morgan</t>
  </si>
  <si>
    <t>Matthew Flores</t>
  </si>
  <si>
    <t>Katie Freeman</t>
  </si>
  <si>
    <t>Anthony Fisher</t>
  </si>
  <si>
    <t>Jerry Gonzalez</t>
  </si>
  <si>
    <t>Veronica Williamson</t>
  </si>
  <si>
    <t>Antonio Marshall</t>
  </si>
  <si>
    <t>Reginald Herrera</t>
  </si>
  <si>
    <t>Christopher Gray</t>
  </si>
  <si>
    <t>Denise Villanueva</t>
  </si>
  <si>
    <t>Christopher Gutierrez</t>
  </si>
  <si>
    <t>Bethany Collins</t>
  </si>
  <si>
    <t>John Martin</t>
  </si>
  <si>
    <t>Jessica Benjamin</t>
  </si>
  <si>
    <t>Amanda Orozco</t>
  </si>
  <si>
    <t>Amy Brown</t>
  </si>
  <si>
    <t>Robert Allen</t>
  </si>
  <si>
    <t>Tracy Holland</t>
  </si>
  <si>
    <t>Heather Campbell</t>
  </si>
  <si>
    <t>Christina Allen</t>
  </si>
  <si>
    <t>Ryan Gentry</t>
  </si>
  <si>
    <t>William Sims</t>
  </si>
  <si>
    <t>Mark Obrien</t>
  </si>
  <si>
    <t>Michelle Mullins</t>
  </si>
  <si>
    <t>Zachary Robinson</t>
  </si>
  <si>
    <t>Rachel Gonzalez</t>
  </si>
  <si>
    <t>Brian Gay</t>
  </si>
  <si>
    <t>Thomas Singh</t>
  </si>
  <si>
    <t>Tina Ortega</t>
  </si>
  <si>
    <t>Benjamin Moses</t>
  </si>
  <si>
    <t>Joshua Hunter</t>
  </si>
  <si>
    <t>Mikayla Anderson</t>
  </si>
  <si>
    <t>Steven Mcclain</t>
  </si>
  <si>
    <t>Kelly Chavez</t>
  </si>
  <si>
    <t>Robert Hernandez</t>
  </si>
  <si>
    <t>Jacqueline Taylor</t>
  </si>
  <si>
    <t>Paul Lambert</t>
  </si>
  <si>
    <t>Shawn Gordon</t>
  </si>
  <si>
    <t>California</t>
  </si>
  <si>
    <t>Texas</t>
  </si>
  <si>
    <t>Illinois</t>
  </si>
  <si>
    <t>New York</t>
  </si>
  <si>
    <t>Florida</t>
  </si>
  <si>
    <t>Office Supplies</t>
  </si>
  <si>
    <t>Furniture</t>
  </si>
  <si>
    <t>Technology</t>
  </si>
  <si>
    <t>Binders</t>
  </si>
  <si>
    <t>Chairs</t>
  </si>
  <si>
    <t>Copiers</t>
  </si>
  <si>
    <t>Tables</t>
  </si>
  <si>
    <t>Paper</t>
  </si>
  <si>
    <t>Phones</t>
  </si>
  <si>
    <t>Bookcases</t>
  </si>
  <si>
    <t>Accessories</t>
  </si>
  <si>
    <t>Pens</t>
  </si>
  <si>
    <t>Heavy Duty Binder</t>
  </si>
  <si>
    <t>Ergonomic Chair</t>
  </si>
  <si>
    <t>Inkjet Copier</t>
  </si>
  <si>
    <t>Conference Table</t>
  </si>
  <si>
    <t>Laser Copier</t>
  </si>
  <si>
    <t>Printer Paper</t>
  </si>
  <si>
    <t>Notebook</t>
  </si>
  <si>
    <t>Smartphone</t>
  </si>
  <si>
    <t>3-Ring Binder</t>
  </si>
  <si>
    <t>Wooden Bookcase</t>
  </si>
  <si>
    <t>Laptop Stand</t>
  </si>
  <si>
    <t>Dining Table</t>
  </si>
  <si>
    <t>Office Phone</t>
  </si>
  <si>
    <t>Gel Pen</t>
  </si>
  <si>
    <t>Executive Chair</t>
  </si>
  <si>
    <t>Steel Bookcase</t>
  </si>
  <si>
    <t>USB Cable</t>
  </si>
  <si>
    <t>Ballpoint Pen</t>
  </si>
  <si>
    <t>Total Sales</t>
  </si>
  <si>
    <t>Total Profit</t>
  </si>
  <si>
    <t>Total Qty Sold</t>
  </si>
  <si>
    <t>Year</t>
  </si>
  <si>
    <t>Month</t>
  </si>
  <si>
    <t>Row Labels</t>
  </si>
  <si>
    <t>Grand Total</t>
  </si>
  <si>
    <t>Sum of Sales</t>
  </si>
  <si>
    <t>Sum of Profit</t>
  </si>
  <si>
    <t>Column Labels</t>
  </si>
  <si>
    <t>Count of Customer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</si>
</sst>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3" tint="0.39997558519241921"/>
        <bgColor indexed="64"/>
      </patternFill>
    </fill>
  </fills>
  <borders count="17">
    <border>
      <left/>
      <right/>
      <top/>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0">
    <xf numFmtId="0" fontId="0" fillId="0" borderId="0" xfId="0"/>
    <xf numFmtId="164" fontId="0" fillId="0" borderId="0" xfId="0" applyNumberFormat="1"/>
    <xf numFmtId="0" fontId="1" fillId="0" borderId="1" xfId="0" applyFont="1" applyBorder="1" applyAlignment="1">
      <alignment horizontal="center" vertical="top"/>
    </xf>
    <xf numFmtId="14" fontId="1" fillId="0" borderId="0" xfId="0" applyNumberFormat="1" applyFont="1" applyAlignment="1">
      <alignment horizontal="center"/>
    </xf>
    <xf numFmtId="0" fontId="1" fillId="0" borderId="0" xfId="0" applyNumberFormat="1" applyFont="1" applyAlignment="1">
      <alignment horizontal="center"/>
    </xf>
    <xf numFmtId="0" fontId="1" fillId="0" borderId="0" xfId="0" applyFont="1" applyAlignment="1">
      <alignment horizontal="center"/>
    </xf>
    <xf numFmtId="14" fontId="1" fillId="0" borderId="0" xfId="0" applyNumberFormat="1" applyFont="1" applyBorder="1" applyAlignment="1">
      <alignment horizontal="center"/>
    </xf>
    <xf numFmtId="0" fontId="1" fillId="0" borderId="0" xfId="0" applyNumberFormat="1" applyFont="1" applyBorder="1" applyAlignment="1">
      <alignment horizontal="center"/>
    </xf>
    <xf numFmtId="0" fontId="1" fillId="0" borderId="0" xfId="0" quotePrefix="1" applyNumberFormat="1" applyFont="1" applyBorder="1" applyAlignment="1">
      <alignment horizontal="center"/>
    </xf>
    <xf numFmtId="1" fontId="1" fillId="0" borderId="0" xfId="0" applyNumberFormat="1" applyFont="1" applyBorder="1" applyAlignment="1">
      <alignment horizontal="center"/>
    </xf>
    <xf numFmtId="1" fontId="1"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2" xfId="0" applyBorder="1"/>
    <xf numFmtId="0" fontId="0" fillId="0" borderId="3" xfId="0" applyBorder="1"/>
    <xf numFmtId="0" fontId="0" fillId="0" borderId="4" xfId="0" applyBorder="1"/>
    <xf numFmtId="0" fontId="0" fillId="0" borderId="5" xfId="0" pivotButton="1" applyBorder="1"/>
    <xf numFmtId="0" fontId="0" fillId="0" borderId="0" xfId="0" applyBorder="1"/>
    <xf numFmtId="0" fontId="0" fillId="0" borderId="6" xfId="0" applyBorder="1"/>
    <xf numFmtId="0" fontId="0" fillId="0" borderId="5" xfId="0" applyBorder="1" applyAlignment="1">
      <alignment horizontal="left"/>
    </xf>
    <xf numFmtId="0" fontId="0" fillId="0" borderId="0" xfId="0" applyNumberFormat="1" applyBorder="1"/>
    <xf numFmtId="0" fontId="0" fillId="0" borderId="5" xfId="0" applyBorder="1"/>
    <xf numFmtId="0" fontId="0" fillId="0" borderId="7" xfId="0" applyBorder="1"/>
    <xf numFmtId="0" fontId="0" fillId="0" borderId="8" xfId="0" applyBorder="1"/>
    <xf numFmtId="0" fontId="0" fillId="0" borderId="9" xfId="0" applyBorder="1"/>
    <xf numFmtId="0" fontId="0" fillId="0" borderId="2" xfId="0" pivotButton="1" applyBorder="1"/>
    <xf numFmtId="0" fontId="0" fillId="0" borderId="6" xfId="0" applyNumberFormat="1" applyBorder="1"/>
    <xf numFmtId="0" fontId="0" fillId="0" borderId="9" xfId="0" applyNumberFormat="1" applyBorder="1"/>
    <xf numFmtId="0" fontId="0" fillId="0" borderId="11" xfId="0" applyNumberFormat="1" applyBorder="1"/>
    <xf numFmtId="0" fontId="0" fillId="0" borderId="12" xfId="0" applyNumberFormat="1" applyBorder="1"/>
    <xf numFmtId="0" fontId="0" fillId="0" borderId="13" xfId="0" applyNumberFormat="1" applyBorder="1"/>
    <xf numFmtId="0" fontId="0" fillId="0" borderId="10" xfId="0" pivotButton="1" applyBorder="1"/>
    <xf numFmtId="0" fontId="0" fillId="0" borderId="10" xfId="0" applyBorder="1"/>
    <xf numFmtId="0" fontId="0" fillId="0" borderId="11"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0" borderId="10" xfId="0" applyBorder="1" applyAlignment="1">
      <alignment horizontal="left"/>
    </xf>
    <xf numFmtId="0" fontId="0" fillId="0" borderId="3" xfId="0" pivotButton="1" applyBorder="1"/>
    <xf numFmtId="0" fontId="0" fillId="0" borderId="8" xfId="0" applyNumberFormat="1" applyBorder="1"/>
    <xf numFmtId="0" fontId="0" fillId="0" borderId="2" xfId="0" applyNumberFormat="1" applyBorder="1"/>
    <xf numFmtId="0" fontId="0" fillId="0" borderId="3" xfId="0" applyNumberFormat="1" applyBorder="1"/>
    <xf numFmtId="0" fontId="0" fillId="0" borderId="4" xfId="0" applyNumberFormat="1" applyBorder="1"/>
    <xf numFmtId="0" fontId="0" fillId="0" borderId="7" xfId="0" applyNumberFormat="1" applyBorder="1"/>
    <xf numFmtId="1" fontId="0" fillId="0" borderId="10" xfId="0" applyNumberFormat="1" applyBorder="1" applyAlignment="1">
      <alignment horizontal="left"/>
    </xf>
    <xf numFmtId="0" fontId="0" fillId="0" borderId="14" xfId="0" applyBorder="1"/>
    <xf numFmtId="0" fontId="0" fillId="0" borderId="15" xfId="0" applyBorder="1"/>
    <xf numFmtId="0" fontId="0" fillId="0" borderId="16" xfId="0" applyBorder="1"/>
    <xf numFmtId="0" fontId="0" fillId="0" borderId="5" xfId="0" applyNumberFormat="1" applyBorder="1"/>
    <xf numFmtId="1" fontId="0" fillId="0" borderId="11" xfId="0" applyNumberFormat="1" applyBorder="1" applyAlignment="1">
      <alignment horizontal="left"/>
    </xf>
    <xf numFmtId="1" fontId="0" fillId="0" borderId="13" xfId="0" applyNumberFormat="1" applyBorder="1" applyAlignment="1">
      <alignment horizontal="left"/>
    </xf>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0"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cellXfs>
  <cellStyles count="1">
    <cellStyle name="Normal" xfId="0" builtinId="0"/>
  </cellStyles>
  <dxfs count="26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numFmt numFmtId="0" formatCode="General"/>
      <alignment horizontal="center" vertical="bottom" textRotation="0" wrapText="0" indent="0" justifyLastLine="0" shrinkToFit="0" readingOrder="0"/>
    </dxf>
    <dxf>
      <font>
        <b/>
      </font>
      <numFmt numFmtId="0" formatCode="General"/>
      <alignment horizontal="center" vertical="bottom" textRotation="0" wrapText="0" indent="0" justifyLastLine="0" shrinkToFit="0" readingOrder="0"/>
    </dxf>
    <dxf>
      <font>
        <b/>
      </font>
      <numFmt numFmtId="0" formatCode="General"/>
      <alignment horizontal="center" vertical="bottom" textRotation="0" wrapText="0" indent="0" justifyLastLine="0" shrinkToFit="0" readingOrder="0"/>
    </dxf>
    <dxf>
      <font>
        <b/>
      </font>
      <numFmt numFmtId="0" formatCode="General"/>
      <alignment horizontal="center" vertical="bottom" textRotation="0" wrapText="0" indent="0" justifyLastLine="0" shrinkToFit="0" readingOrder="0"/>
    </dxf>
    <dxf>
      <font>
        <b/>
      </font>
      <numFmt numFmtId="0" formatCode="General"/>
      <alignment horizontal="center" vertical="bottom" textRotation="0" wrapText="0" indent="0" justifyLastLine="0" shrinkToFit="0" readingOrder="0"/>
    </dxf>
    <dxf>
      <font>
        <b/>
      </font>
      <numFmt numFmtId="0" formatCode="General"/>
      <alignment horizontal="center" vertical="bottom" textRotation="0" wrapText="0" indent="0" justifyLastLine="0" shrinkToFit="0" readingOrder="0"/>
    </dxf>
    <dxf>
      <font>
        <b/>
      </font>
      <numFmt numFmtId="0" formatCode="General"/>
      <alignment horizontal="center" vertical="bottom" textRotation="0" wrapText="0" indent="0" justifyLastLine="0" shrinkToFit="0" readingOrder="0"/>
    </dxf>
    <dxf>
      <font>
        <b/>
      </font>
      <numFmt numFmtId="0" formatCode="Genera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font>
      <numFmt numFmtId="19" formatCode="m/d/yyyy"/>
      <alignment horizontal="center"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font>
      <numFmt numFmtId="0" formatCode="General"/>
      <alignment horizontal="center" vertical="bottom" textRotation="0" wrapText="0" indent="0" justifyLastLine="0" shrinkToFit="0" readingOrder="0"/>
    </dxf>
    <dxf>
      <font>
        <b/>
      </font>
      <numFmt numFmtId="0" formatCode="General"/>
      <alignment horizontal="center" vertical="bottom" textRotation="0" wrapText="0" indent="0" justifyLastLine="0" shrinkToFit="0" readingOrder="0"/>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9" defaultPivotStyle="PivotStyleLight16">
    <tableStyle name="TableStyleQueryPreview" pivot="0" count="3">
      <tableStyleElement type="wholeTable" dxfId="263"/>
      <tableStyleElement type="headerRow" dxfId="262"/>
      <tableStyleElement type="firstRowStripe" dxfId="261"/>
    </tableStyle>
    <tableStyle name="TableStyleQueryResult" pivot="0" count="3">
      <tableStyleElement type="wholeTable" dxfId="260"/>
      <tableStyleElement type="headerRow" dxfId="259"/>
      <tableStyleElement type="firstRowStripe" dxfId="25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Charts'!$D$3:$D$11</c:f>
              <c:strCache>
                <c:ptCount val="9"/>
                <c:pt idx="0">
                  <c:v>Bookcases</c:v>
                </c:pt>
                <c:pt idx="1">
                  <c:v>Paper</c:v>
                </c:pt>
                <c:pt idx="2">
                  <c:v>Copiers</c:v>
                </c:pt>
                <c:pt idx="3">
                  <c:v>Tables</c:v>
                </c:pt>
                <c:pt idx="4">
                  <c:v>Pens</c:v>
                </c:pt>
                <c:pt idx="5">
                  <c:v>Binders</c:v>
                </c:pt>
                <c:pt idx="6">
                  <c:v>Chairs</c:v>
                </c:pt>
                <c:pt idx="7">
                  <c:v>Phones</c:v>
                </c:pt>
                <c:pt idx="8">
                  <c:v>Accessories</c:v>
                </c:pt>
              </c:strCache>
            </c:strRef>
          </c:cat>
          <c:val>
            <c:numRef>
              <c:f>'Pivot Charts'!$E$3:$E$11</c:f>
              <c:numCache>
                <c:formatCode>General</c:formatCode>
                <c:ptCount val="9"/>
                <c:pt idx="0">
                  <c:v>36913.58</c:v>
                </c:pt>
                <c:pt idx="1">
                  <c:v>33119.85</c:v>
                </c:pt>
                <c:pt idx="2">
                  <c:v>28473.060000000005</c:v>
                </c:pt>
                <c:pt idx="3">
                  <c:v>27820.14</c:v>
                </c:pt>
                <c:pt idx="4">
                  <c:v>27767.939999999995</c:v>
                </c:pt>
                <c:pt idx="5">
                  <c:v>26624.710000000003</c:v>
                </c:pt>
                <c:pt idx="6">
                  <c:v>25887.789999999997</c:v>
                </c:pt>
                <c:pt idx="7">
                  <c:v>25841.159999999996</c:v>
                </c:pt>
                <c:pt idx="8">
                  <c:v>21019.259999999995</c:v>
                </c:pt>
              </c:numCache>
            </c:numRef>
          </c:val>
        </c:ser>
        <c:dLbls>
          <c:dLblPos val="outEnd"/>
          <c:showLegendKey val="0"/>
          <c:showVal val="1"/>
          <c:showCatName val="0"/>
          <c:showSerName val="0"/>
          <c:showPercent val="0"/>
          <c:showBubbleSize val="0"/>
        </c:dLbls>
        <c:gapWidth val="219"/>
        <c:overlap val="-27"/>
        <c:axId val="-205004160"/>
        <c:axId val="-205013952"/>
      </c:barChart>
      <c:catAx>
        <c:axId val="-20500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13952"/>
        <c:crosses val="autoZero"/>
        <c:auto val="1"/>
        <c:lblAlgn val="ctr"/>
        <c:lblOffset val="100"/>
        <c:noMultiLvlLbl val="0"/>
      </c:catAx>
      <c:valAx>
        <c:axId val="-20501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04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Top 5 Profit Making Customer</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pieChart>
        <c:varyColors val="1"/>
        <c:ser>
          <c:idx val="0"/>
          <c:order val="0"/>
          <c:spPr>
            <a:solidFill>
              <a:schemeClr val="accent4">
                <a:lumMod val="50000"/>
              </a:schemeClr>
            </a:solidFill>
          </c:spPr>
          <c:dPt>
            <c:idx val="0"/>
            <c:bubble3D val="0"/>
            <c:spPr>
              <a:solidFill>
                <a:schemeClr val="accent4">
                  <a:lumMod val="50000"/>
                </a:schemeClr>
              </a:solidFill>
              <a:ln w="19050">
                <a:solidFill>
                  <a:schemeClr val="lt1"/>
                </a:solidFill>
              </a:ln>
              <a:effectLst/>
            </c:spPr>
          </c:dPt>
          <c:dPt>
            <c:idx val="1"/>
            <c:bubble3D val="0"/>
            <c:spPr>
              <a:solidFill>
                <a:schemeClr val="accent4">
                  <a:lumMod val="75000"/>
                </a:schemeClr>
              </a:solidFill>
              <a:ln w="19050">
                <a:solidFill>
                  <a:schemeClr val="lt1"/>
                </a:solidFill>
              </a:ln>
              <a:effectLst/>
            </c:spPr>
          </c:dPt>
          <c:dPt>
            <c:idx val="2"/>
            <c:bubble3D val="0"/>
            <c:spPr>
              <a:solidFill>
                <a:schemeClr val="accent4">
                  <a:lumMod val="60000"/>
                  <a:lumOff val="40000"/>
                </a:schemeClr>
              </a:solidFill>
              <a:ln w="19050">
                <a:solidFill>
                  <a:schemeClr val="lt1"/>
                </a:solidFill>
              </a:ln>
              <a:effectLst/>
            </c:spPr>
          </c:dPt>
          <c:dPt>
            <c:idx val="3"/>
            <c:bubble3D val="0"/>
            <c:spPr>
              <a:solidFill>
                <a:schemeClr val="accent4">
                  <a:lumMod val="40000"/>
                  <a:lumOff val="60000"/>
                </a:schemeClr>
              </a:solidFill>
              <a:ln w="19050">
                <a:solidFill>
                  <a:schemeClr val="lt1"/>
                </a:solidFill>
              </a:ln>
              <a:effectLst/>
            </c:spPr>
          </c:dPt>
          <c:dPt>
            <c:idx val="4"/>
            <c:bubble3D val="0"/>
            <c:spPr>
              <a:solidFill>
                <a:schemeClr val="accent4">
                  <a:lumMod val="20000"/>
                  <a:lumOff val="80000"/>
                </a:schemeClr>
              </a:solidFill>
              <a:ln w="19050">
                <a:solidFill>
                  <a:schemeClr val="lt1"/>
                </a:solidFill>
              </a:ln>
              <a:effectLst/>
            </c:spPr>
          </c:dPt>
          <c:dLbls>
            <c:dLbl>
              <c:idx val="0"/>
              <c:layout>
                <c:manualLayout>
                  <c:x val="-0.14166666666666666"/>
                  <c:y val="0.20833333333333329"/>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6666666666666677"/>
                  <c:y val="-8.3333333333333329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8.3333333333333332E-3"/>
                  <c:y val="-0.18055555555555564"/>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0.18611111111111112"/>
                  <c:y val="-6.4814814814814894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0.11666666666666667"/>
                  <c:y val="0.16666666666666663"/>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Charts'!$W$33:$W$37</c:f>
              <c:strCache>
                <c:ptCount val="5"/>
                <c:pt idx="0">
                  <c:v>Robert Torres</c:v>
                </c:pt>
                <c:pt idx="1">
                  <c:v>Sabrina Gregory</c:v>
                </c:pt>
                <c:pt idx="2">
                  <c:v>Laura Jarvis</c:v>
                </c:pt>
                <c:pt idx="3">
                  <c:v>Laura Chapman</c:v>
                </c:pt>
                <c:pt idx="4">
                  <c:v>Megan Brown</c:v>
                </c:pt>
              </c:strCache>
            </c:strRef>
          </c:cat>
          <c:val>
            <c:numRef>
              <c:f>'Pivot Charts'!$X$33:$X$37</c:f>
              <c:numCache>
                <c:formatCode>General</c:formatCode>
                <c:ptCount val="5"/>
                <c:pt idx="0">
                  <c:v>296.66000000000003</c:v>
                </c:pt>
                <c:pt idx="1">
                  <c:v>296.62</c:v>
                </c:pt>
                <c:pt idx="2">
                  <c:v>296.12</c:v>
                </c:pt>
                <c:pt idx="3">
                  <c:v>295.62</c:v>
                </c:pt>
                <c:pt idx="4">
                  <c:v>293.98</c:v>
                </c:pt>
              </c:numCache>
            </c:numRef>
          </c:val>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[Sales_Dashbord.xlsx]Pivot Charts!PivotTable7</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Customer Count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lumMod val="50000"/>
            </a:schemeClr>
          </a:solidFill>
          <a:ln>
            <a:noFill/>
          </a:ln>
          <a:effectLst/>
        </c:spPr>
      </c:pivotFmt>
    </c:pivotFmts>
    <c:plotArea>
      <c:layout/>
      <c:barChart>
        <c:barDir val="col"/>
        <c:grouping val="clustered"/>
        <c:varyColors val="0"/>
        <c:ser>
          <c:idx val="0"/>
          <c:order val="0"/>
          <c:tx>
            <c:strRef>
              <c:f>'Pivot Charts'!$AE$3</c:f>
              <c:strCache>
                <c:ptCount val="1"/>
                <c:pt idx="0">
                  <c:v>Total</c:v>
                </c:pt>
              </c:strCache>
            </c:strRef>
          </c:tx>
          <c:spPr>
            <a:solidFill>
              <a:schemeClr val="tx2">
                <a:lumMod val="60000"/>
                <a:lumOff val="40000"/>
              </a:schemeClr>
            </a:solidFill>
            <a:ln>
              <a:noFill/>
            </a:ln>
            <a:effectLst/>
          </c:spPr>
          <c:invertIfNegative val="0"/>
          <c:dPt>
            <c:idx val="0"/>
            <c:invertIfNegative val="0"/>
            <c:bubble3D val="0"/>
            <c:spPr>
              <a:solidFill>
                <a:schemeClr val="accent1">
                  <a:lumMod val="50000"/>
                </a:schemeClr>
              </a:solidFill>
              <a:ln>
                <a:noFill/>
              </a:ln>
              <a:effectLst/>
            </c:spPr>
          </c:dPt>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Charts'!$AD$4:$AD$6</c:f>
              <c:strCache>
                <c:ptCount val="2"/>
                <c:pt idx="0">
                  <c:v>2024</c:v>
                </c:pt>
                <c:pt idx="1">
                  <c:v>2025</c:v>
                </c:pt>
              </c:strCache>
            </c:strRef>
          </c:cat>
          <c:val>
            <c:numRef>
              <c:f>'Pivot Charts'!$AE$4:$AE$6</c:f>
              <c:numCache>
                <c:formatCode>General</c:formatCode>
                <c:ptCount val="2"/>
                <c:pt idx="0">
                  <c:v>215</c:v>
                </c:pt>
                <c:pt idx="1">
                  <c:v>284</c:v>
                </c:pt>
              </c:numCache>
            </c:numRef>
          </c:val>
        </c:ser>
        <c:dLbls>
          <c:dLblPos val="outEnd"/>
          <c:showLegendKey val="0"/>
          <c:showVal val="1"/>
          <c:showCatName val="0"/>
          <c:showSerName val="0"/>
          <c:showPercent val="0"/>
          <c:showBubbleSize val="0"/>
        </c:dLbls>
        <c:gapWidth val="219"/>
        <c:overlap val="-27"/>
        <c:axId val="50068656"/>
        <c:axId val="50069200"/>
      </c:barChart>
      <c:catAx>
        <c:axId val="5006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0069200"/>
        <c:crosses val="autoZero"/>
        <c:auto val="1"/>
        <c:lblAlgn val="ctr"/>
        <c:lblOffset val="100"/>
        <c:noMultiLvlLbl val="0"/>
      </c:catAx>
      <c:valAx>
        <c:axId val="50069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0068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Sales by State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5">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Charts'!$D$49:$D$53</c:f>
              <c:strCache>
                <c:ptCount val="5"/>
                <c:pt idx="0">
                  <c:v>California</c:v>
                </c:pt>
                <c:pt idx="1">
                  <c:v>Florida</c:v>
                </c:pt>
                <c:pt idx="2">
                  <c:v>Illinois</c:v>
                </c:pt>
                <c:pt idx="3">
                  <c:v>New York</c:v>
                </c:pt>
                <c:pt idx="4">
                  <c:v>Texas</c:v>
                </c:pt>
              </c:strCache>
            </c:strRef>
          </c:cat>
          <c:val>
            <c:numRef>
              <c:f>'Pivot Charts'!$E$49:$E$53</c:f>
              <c:numCache>
                <c:formatCode>General</c:formatCode>
                <c:ptCount val="5"/>
                <c:pt idx="0">
                  <c:v>48439.099999999991</c:v>
                </c:pt>
                <c:pt idx="1">
                  <c:v>57535.260000000009</c:v>
                </c:pt>
                <c:pt idx="2">
                  <c:v>53640.910000000018</c:v>
                </c:pt>
                <c:pt idx="3">
                  <c:v>43457.520000000004</c:v>
                </c:pt>
                <c:pt idx="4">
                  <c:v>50394.700000000004</c:v>
                </c:pt>
              </c:numCache>
            </c:numRef>
          </c:val>
        </c:ser>
        <c:dLbls>
          <c:dLblPos val="outEnd"/>
          <c:showLegendKey val="0"/>
          <c:showVal val="1"/>
          <c:showCatName val="0"/>
          <c:showSerName val="0"/>
          <c:showPercent val="0"/>
          <c:showBubbleSize val="0"/>
        </c:dLbls>
        <c:gapWidth val="182"/>
        <c:axId val="50076272"/>
        <c:axId val="50081168"/>
      </c:barChart>
      <c:catAx>
        <c:axId val="500762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0081168"/>
        <c:crosses val="autoZero"/>
        <c:auto val="1"/>
        <c:lblAlgn val="ctr"/>
        <c:lblOffset val="100"/>
        <c:noMultiLvlLbl val="0"/>
      </c:catAx>
      <c:valAx>
        <c:axId val="500811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0076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[Sales_Dashbord.xlsx]Pivot Charts!PivotTable3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Gained over Time</a:t>
            </a:r>
            <a:endParaRPr lang="en-US"/>
          </a:p>
        </c:rich>
      </c:tx>
      <c:layout>
        <c:manualLayout>
          <c:xMode val="edge"/>
          <c:yMode val="edge"/>
          <c:x val="0.37929155730533681"/>
          <c:y val="2.35640684446508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manualLayout>
          <c:layoutTarget val="inner"/>
          <c:xMode val="edge"/>
          <c:yMode val="edge"/>
          <c:x val="0.18513648293963256"/>
          <c:y val="0.19486111111111112"/>
          <c:w val="0.61405708661417324"/>
          <c:h val="0.72088764946048411"/>
        </c:manualLayout>
      </c:layout>
      <c:lineChart>
        <c:grouping val="standard"/>
        <c:varyColors val="0"/>
        <c:ser>
          <c:idx val="0"/>
          <c:order val="0"/>
          <c:tx>
            <c:strRef>
              <c:f>'Pivot Charts'!$T$2:$T$3</c:f>
              <c:strCache>
                <c:ptCount val="1"/>
                <c:pt idx="0">
                  <c:v>Furniture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Charts'!$S$4:$S$6</c:f>
              <c:strCache>
                <c:ptCount val="2"/>
                <c:pt idx="0">
                  <c:v>2024</c:v>
                </c:pt>
                <c:pt idx="1">
                  <c:v>2025</c:v>
                </c:pt>
              </c:strCache>
            </c:strRef>
          </c:cat>
          <c:val>
            <c:numRef>
              <c:f>'Pivot Charts'!$T$4:$T$6</c:f>
              <c:numCache>
                <c:formatCode>General</c:formatCode>
                <c:ptCount val="2"/>
                <c:pt idx="0">
                  <c:v>4070.43</c:v>
                </c:pt>
                <c:pt idx="1">
                  <c:v>8402.4699999999957</c:v>
                </c:pt>
              </c:numCache>
            </c:numRef>
          </c:val>
          <c:smooth val="0"/>
        </c:ser>
        <c:ser>
          <c:idx val="1"/>
          <c:order val="1"/>
          <c:tx>
            <c:strRef>
              <c:f>'Pivot Charts'!$U$2:$U$3</c:f>
              <c:strCache>
                <c:ptCount val="1"/>
                <c:pt idx="0">
                  <c:v>Office Supplies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Charts'!$S$4:$S$6</c:f>
              <c:strCache>
                <c:ptCount val="2"/>
                <c:pt idx="0">
                  <c:v>2024</c:v>
                </c:pt>
                <c:pt idx="1">
                  <c:v>2025</c:v>
                </c:pt>
              </c:strCache>
            </c:strRef>
          </c:cat>
          <c:val>
            <c:numRef>
              <c:f>'Pivot Charts'!$U$4:$U$6</c:f>
              <c:numCache>
                <c:formatCode>General</c:formatCode>
                <c:ptCount val="2"/>
                <c:pt idx="0">
                  <c:v>5364.6800000000021</c:v>
                </c:pt>
                <c:pt idx="1">
                  <c:v>6441.0800000000017</c:v>
                </c:pt>
              </c:numCache>
            </c:numRef>
          </c:val>
          <c:smooth val="0"/>
        </c:ser>
        <c:ser>
          <c:idx val="2"/>
          <c:order val="2"/>
          <c:tx>
            <c:strRef>
              <c:f>'Pivot Charts'!$V$2:$V$3</c:f>
              <c:strCache>
                <c:ptCount val="1"/>
                <c:pt idx="0">
                  <c:v>Technology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Charts'!$S$4:$S$6</c:f>
              <c:strCache>
                <c:ptCount val="2"/>
                <c:pt idx="0">
                  <c:v>2024</c:v>
                </c:pt>
                <c:pt idx="1">
                  <c:v>2025</c:v>
                </c:pt>
              </c:strCache>
            </c:strRef>
          </c:cat>
          <c:val>
            <c:numRef>
              <c:f>'Pivot Charts'!$V$4:$V$6</c:f>
              <c:numCache>
                <c:formatCode>General</c:formatCode>
                <c:ptCount val="2"/>
                <c:pt idx="0">
                  <c:v>7389.1699999999983</c:v>
                </c:pt>
                <c:pt idx="1">
                  <c:v>8830.2800000000025</c:v>
                </c:pt>
              </c:numCache>
            </c:numRef>
          </c:val>
          <c:smooth val="0"/>
        </c:ser>
        <c:dLbls>
          <c:showLegendKey val="0"/>
          <c:showVal val="0"/>
          <c:showCatName val="0"/>
          <c:showSerName val="0"/>
          <c:showPercent val="0"/>
          <c:showBubbleSize val="0"/>
        </c:dLbls>
        <c:marker val="1"/>
        <c:smooth val="0"/>
        <c:axId val="-204999808"/>
        <c:axId val="-205011232"/>
      </c:lineChart>
      <c:catAx>
        <c:axId val="-20499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11232"/>
        <c:crosses val="autoZero"/>
        <c:auto val="1"/>
        <c:lblAlgn val="ctr"/>
        <c:lblOffset val="100"/>
        <c:noMultiLvlLbl val="0"/>
      </c:catAx>
      <c:valAx>
        <c:axId val="-20501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99808"/>
        <c:crosses val="autoZero"/>
        <c:crossBetween val="between"/>
      </c:valAx>
      <c:spPr>
        <a:noFill/>
        <a:ln>
          <a:noFill/>
        </a:ln>
        <a:effectLst/>
      </c:spPr>
    </c:plotArea>
    <c:legend>
      <c:legendPos val="r"/>
      <c:layout>
        <c:manualLayout>
          <c:xMode val="edge"/>
          <c:yMode val="edge"/>
          <c:x val="0.13808245844269465"/>
          <c:y val="0.10724557995903811"/>
          <c:w val="0.76191754155730529"/>
          <c:h val="8.157218722487326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[Sales_Dashbord.xlsx]Pivot Charts!PivotTable4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'Pivot Charts'!$B$25</c:f>
              <c:strCache>
                <c:ptCount val="1"/>
                <c:pt idx="0">
                  <c:v>Total</c:v>
                </c:pt>
              </c:strCache>
            </c:strRef>
          </c:tx>
          <c:spPr>
            <a:solidFill>
              <a:schemeClr val="accent1"/>
            </a:solidFill>
            <a:ln>
              <a:noFill/>
            </a:ln>
            <a:effectLst/>
          </c:spPr>
          <c:cat>
            <c:strRef>
              <c:f>'Pivot Charts'!$A$26:$A$38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Charts'!$B$26:$B$38</c:f>
              <c:numCache>
                <c:formatCode>General</c:formatCode>
                <c:ptCount val="12"/>
                <c:pt idx="0">
                  <c:v>21752.679999999997</c:v>
                </c:pt>
                <c:pt idx="1">
                  <c:v>17829.79</c:v>
                </c:pt>
                <c:pt idx="2">
                  <c:v>22641.81</c:v>
                </c:pt>
                <c:pt idx="3">
                  <c:v>20873.849999999999</c:v>
                </c:pt>
                <c:pt idx="4">
                  <c:v>16610.82</c:v>
                </c:pt>
                <c:pt idx="5">
                  <c:v>21111.58</c:v>
                </c:pt>
                <c:pt idx="6">
                  <c:v>22229.610000000004</c:v>
                </c:pt>
                <c:pt idx="7">
                  <c:v>31371.7</c:v>
                </c:pt>
                <c:pt idx="8">
                  <c:v>19623.04</c:v>
                </c:pt>
                <c:pt idx="9">
                  <c:v>20157.10999999999</c:v>
                </c:pt>
                <c:pt idx="10">
                  <c:v>20779.97</c:v>
                </c:pt>
                <c:pt idx="11">
                  <c:v>18485.530000000002</c:v>
                </c:pt>
              </c:numCache>
            </c:numRef>
          </c:val>
        </c:ser>
        <c:dLbls>
          <c:showLegendKey val="0"/>
          <c:showVal val="0"/>
          <c:showCatName val="0"/>
          <c:showSerName val="0"/>
          <c:showPercent val="0"/>
          <c:showBubbleSize val="0"/>
        </c:dLbls>
        <c:axId val="-204999264"/>
        <c:axId val="-204998720"/>
      </c:areaChart>
      <c:catAx>
        <c:axId val="-2049992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98720"/>
        <c:crosses val="autoZero"/>
        <c:auto val="1"/>
        <c:lblAlgn val="ctr"/>
        <c:lblOffset val="100"/>
        <c:noMultiLvlLbl val="0"/>
      </c:catAx>
      <c:valAx>
        <c:axId val="-204998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99264"/>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Profit Making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Lbl>
              <c:idx val="0"/>
              <c:layout>
                <c:manualLayout>
                  <c:x val="-0.14166666666666666"/>
                  <c:y val="0.20833333333333329"/>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6666666666666677"/>
                  <c:y val="-8.3333333333333329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8.3333333333333332E-3"/>
                  <c:y val="-0.18055555555555564"/>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0.18611111111111112"/>
                  <c:y val="-6.4814814814814894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0.11666666666666667"/>
                  <c:y val="0.16666666666666663"/>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Charts'!$W$33:$W$37</c:f>
              <c:strCache>
                <c:ptCount val="5"/>
                <c:pt idx="0">
                  <c:v>Robert Torres</c:v>
                </c:pt>
                <c:pt idx="1">
                  <c:v>Sabrina Gregory</c:v>
                </c:pt>
                <c:pt idx="2">
                  <c:v>Laura Jarvis</c:v>
                </c:pt>
                <c:pt idx="3">
                  <c:v>Laura Chapman</c:v>
                </c:pt>
                <c:pt idx="4">
                  <c:v>Megan Brown</c:v>
                </c:pt>
              </c:strCache>
            </c:strRef>
          </c:cat>
          <c:val>
            <c:numRef>
              <c:f>'Pivot Charts'!$X$33:$X$37</c:f>
              <c:numCache>
                <c:formatCode>General</c:formatCode>
                <c:ptCount val="5"/>
                <c:pt idx="0">
                  <c:v>296.66000000000003</c:v>
                </c:pt>
                <c:pt idx="1">
                  <c:v>296.62</c:v>
                </c:pt>
                <c:pt idx="2">
                  <c:v>296.12</c:v>
                </c:pt>
                <c:pt idx="3">
                  <c:v>295.62</c:v>
                </c:pt>
                <c:pt idx="4">
                  <c:v>293.98</c:v>
                </c:pt>
              </c:numCache>
            </c:numRef>
          </c:val>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State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Charts'!$D$49:$D$53</c:f>
              <c:strCache>
                <c:ptCount val="5"/>
                <c:pt idx="0">
                  <c:v>California</c:v>
                </c:pt>
                <c:pt idx="1">
                  <c:v>Florida</c:v>
                </c:pt>
                <c:pt idx="2">
                  <c:v>Illinois</c:v>
                </c:pt>
                <c:pt idx="3">
                  <c:v>New York</c:v>
                </c:pt>
                <c:pt idx="4">
                  <c:v>Texas</c:v>
                </c:pt>
              </c:strCache>
            </c:strRef>
          </c:cat>
          <c:val>
            <c:numRef>
              <c:f>'Pivot Charts'!$E$49:$E$53</c:f>
              <c:numCache>
                <c:formatCode>General</c:formatCode>
                <c:ptCount val="5"/>
                <c:pt idx="0">
                  <c:v>48439.099999999991</c:v>
                </c:pt>
                <c:pt idx="1">
                  <c:v>57535.260000000009</c:v>
                </c:pt>
                <c:pt idx="2">
                  <c:v>53640.910000000018</c:v>
                </c:pt>
                <c:pt idx="3">
                  <c:v>43457.520000000004</c:v>
                </c:pt>
                <c:pt idx="4">
                  <c:v>50394.700000000004</c:v>
                </c:pt>
              </c:numCache>
            </c:numRef>
          </c:val>
        </c:ser>
        <c:dLbls>
          <c:dLblPos val="outEnd"/>
          <c:showLegendKey val="0"/>
          <c:showVal val="1"/>
          <c:showCatName val="0"/>
          <c:showSerName val="0"/>
          <c:showPercent val="0"/>
          <c:showBubbleSize val="0"/>
        </c:dLbls>
        <c:gapWidth val="182"/>
        <c:axId val="-205008512"/>
        <c:axId val="-205021024"/>
      </c:barChart>
      <c:catAx>
        <c:axId val="-2050085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21024"/>
        <c:crosses val="autoZero"/>
        <c:auto val="1"/>
        <c:lblAlgn val="ctr"/>
        <c:lblOffset val="100"/>
        <c:noMultiLvlLbl val="0"/>
      </c:catAx>
      <c:valAx>
        <c:axId val="-20502102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08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[Sales_Dashbord.xlsx]Pivot Charts!PivotTable7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Count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Charts'!$AE$3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Charts'!$AD$4:$AD$6</c:f>
              <c:strCache>
                <c:ptCount val="2"/>
                <c:pt idx="0">
                  <c:v>2024</c:v>
                </c:pt>
                <c:pt idx="1">
                  <c:v>2025</c:v>
                </c:pt>
              </c:strCache>
            </c:strRef>
          </c:cat>
          <c:val>
            <c:numRef>
              <c:f>'Pivot Charts'!$AE$4:$AE$6</c:f>
              <c:numCache>
                <c:formatCode>General</c:formatCode>
                <c:ptCount val="2"/>
                <c:pt idx="0">
                  <c:v>215</c:v>
                </c:pt>
                <c:pt idx="1">
                  <c:v>284</c:v>
                </c:pt>
              </c:numCache>
            </c:numRef>
          </c:val>
        </c:ser>
        <c:dLbls>
          <c:dLblPos val="outEnd"/>
          <c:showLegendKey val="0"/>
          <c:showVal val="1"/>
          <c:showCatName val="0"/>
          <c:showSerName val="0"/>
          <c:showPercent val="0"/>
          <c:showBubbleSize val="0"/>
        </c:dLbls>
        <c:gapWidth val="219"/>
        <c:overlap val="-27"/>
        <c:axId val="-20553408"/>
        <c:axId val="-20549056"/>
      </c:barChart>
      <c:catAx>
        <c:axId val="-2055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9056"/>
        <c:crosses val="autoZero"/>
        <c:auto val="1"/>
        <c:lblAlgn val="ctr"/>
        <c:lblOffset val="100"/>
        <c:noMultiLvlLbl val="0"/>
      </c:catAx>
      <c:valAx>
        <c:axId val="-20549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3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Sales by Category</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Charts'!$D$3:$D$11</c:f>
              <c:strCache>
                <c:ptCount val="9"/>
                <c:pt idx="0">
                  <c:v>Bookcases</c:v>
                </c:pt>
                <c:pt idx="1">
                  <c:v>Paper</c:v>
                </c:pt>
                <c:pt idx="2">
                  <c:v>Copiers</c:v>
                </c:pt>
                <c:pt idx="3">
                  <c:v>Tables</c:v>
                </c:pt>
                <c:pt idx="4">
                  <c:v>Pens</c:v>
                </c:pt>
                <c:pt idx="5">
                  <c:v>Binders</c:v>
                </c:pt>
                <c:pt idx="6">
                  <c:v>Chairs</c:v>
                </c:pt>
                <c:pt idx="7">
                  <c:v>Phones</c:v>
                </c:pt>
                <c:pt idx="8">
                  <c:v>Accessories</c:v>
                </c:pt>
              </c:strCache>
            </c:strRef>
          </c:cat>
          <c:val>
            <c:numRef>
              <c:f>'Pivot Charts'!$E$3:$E$11</c:f>
              <c:numCache>
                <c:formatCode>General</c:formatCode>
                <c:ptCount val="9"/>
                <c:pt idx="0">
                  <c:v>36913.58</c:v>
                </c:pt>
                <c:pt idx="1">
                  <c:v>33119.85</c:v>
                </c:pt>
                <c:pt idx="2">
                  <c:v>28473.060000000005</c:v>
                </c:pt>
                <c:pt idx="3">
                  <c:v>27820.14</c:v>
                </c:pt>
                <c:pt idx="4">
                  <c:v>27767.939999999995</c:v>
                </c:pt>
                <c:pt idx="5">
                  <c:v>26624.710000000003</c:v>
                </c:pt>
                <c:pt idx="6">
                  <c:v>25887.789999999997</c:v>
                </c:pt>
                <c:pt idx="7">
                  <c:v>25841.159999999996</c:v>
                </c:pt>
                <c:pt idx="8">
                  <c:v>21019.259999999995</c:v>
                </c:pt>
              </c:numCache>
            </c:numRef>
          </c:val>
        </c:ser>
        <c:dLbls>
          <c:dLblPos val="outEnd"/>
          <c:showLegendKey val="0"/>
          <c:showVal val="1"/>
          <c:showCatName val="0"/>
          <c:showSerName val="0"/>
          <c:showPercent val="0"/>
          <c:showBubbleSize val="0"/>
        </c:dLbls>
        <c:gapWidth val="219"/>
        <c:overlap val="-27"/>
        <c:axId val="50083344"/>
        <c:axId val="50098032"/>
      </c:barChart>
      <c:catAx>
        <c:axId val="5008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0098032"/>
        <c:crosses val="autoZero"/>
        <c:auto val="1"/>
        <c:lblAlgn val="ctr"/>
        <c:lblOffset val="100"/>
        <c:noMultiLvlLbl val="0"/>
      </c:catAx>
      <c:valAx>
        <c:axId val="50098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0083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[Sales_Dashbord.xlsx]Pivot Charts!PivotTable3</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Profit Gained over Time</a:t>
            </a:r>
          </a:p>
        </c:rich>
      </c:tx>
      <c:layout>
        <c:manualLayout>
          <c:xMode val="edge"/>
          <c:yMode val="edge"/>
          <c:x val="0.37929155730533681"/>
          <c:y val="2.356406844465087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manualLayout>
          <c:layoutTarget val="inner"/>
          <c:xMode val="edge"/>
          <c:yMode val="edge"/>
          <c:x val="0.18513648293963256"/>
          <c:y val="0.19486111111111112"/>
          <c:w val="0.61405708661417324"/>
          <c:h val="0.72088764946048411"/>
        </c:manualLayout>
      </c:layout>
      <c:lineChart>
        <c:grouping val="standard"/>
        <c:varyColors val="0"/>
        <c:ser>
          <c:idx val="0"/>
          <c:order val="0"/>
          <c:tx>
            <c:strRef>
              <c:f>'Pivot Charts'!$T$2:$T$3</c:f>
              <c:strCache>
                <c:ptCount val="1"/>
                <c:pt idx="0">
                  <c:v>Furniture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Charts'!$S$4:$S$6</c:f>
              <c:strCache>
                <c:ptCount val="2"/>
                <c:pt idx="0">
                  <c:v>2024</c:v>
                </c:pt>
                <c:pt idx="1">
                  <c:v>2025</c:v>
                </c:pt>
              </c:strCache>
            </c:strRef>
          </c:cat>
          <c:val>
            <c:numRef>
              <c:f>'Pivot Charts'!$T$4:$T$6</c:f>
              <c:numCache>
                <c:formatCode>General</c:formatCode>
                <c:ptCount val="2"/>
                <c:pt idx="0">
                  <c:v>4070.43</c:v>
                </c:pt>
                <c:pt idx="1">
                  <c:v>8402.4699999999957</c:v>
                </c:pt>
              </c:numCache>
            </c:numRef>
          </c:val>
          <c:smooth val="0"/>
        </c:ser>
        <c:ser>
          <c:idx val="1"/>
          <c:order val="1"/>
          <c:tx>
            <c:strRef>
              <c:f>'Pivot Charts'!$U$2:$U$3</c:f>
              <c:strCache>
                <c:ptCount val="1"/>
                <c:pt idx="0">
                  <c:v>Office Supplies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Charts'!$S$4:$S$6</c:f>
              <c:strCache>
                <c:ptCount val="2"/>
                <c:pt idx="0">
                  <c:v>2024</c:v>
                </c:pt>
                <c:pt idx="1">
                  <c:v>2025</c:v>
                </c:pt>
              </c:strCache>
            </c:strRef>
          </c:cat>
          <c:val>
            <c:numRef>
              <c:f>'Pivot Charts'!$U$4:$U$6</c:f>
              <c:numCache>
                <c:formatCode>General</c:formatCode>
                <c:ptCount val="2"/>
                <c:pt idx="0">
                  <c:v>5364.6800000000021</c:v>
                </c:pt>
                <c:pt idx="1">
                  <c:v>6441.0800000000017</c:v>
                </c:pt>
              </c:numCache>
            </c:numRef>
          </c:val>
          <c:smooth val="0"/>
        </c:ser>
        <c:ser>
          <c:idx val="2"/>
          <c:order val="2"/>
          <c:tx>
            <c:strRef>
              <c:f>'Pivot Charts'!$V$2:$V$3</c:f>
              <c:strCache>
                <c:ptCount val="1"/>
                <c:pt idx="0">
                  <c:v>Technology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Charts'!$S$4:$S$6</c:f>
              <c:strCache>
                <c:ptCount val="2"/>
                <c:pt idx="0">
                  <c:v>2024</c:v>
                </c:pt>
                <c:pt idx="1">
                  <c:v>2025</c:v>
                </c:pt>
              </c:strCache>
            </c:strRef>
          </c:cat>
          <c:val>
            <c:numRef>
              <c:f>'Pivot Charts'!$V$4:$V$6</c:f>
              <c:numCache>
                <c:formatCode>General</c:formatCode>
                <c:ptCount val="2"/>
                <c:pt idx="0">
                  <c:v>7389.1699999999983</c:v>
                </c:pt>
                <c:pt idx="1">
                  <c:v>8830.2800000000025</c:v>
                </c:pt>
              </c:numCache>
            </c:numRef>
          </c:val>
          <c:smooth val="0"/>
        </c:ser>
        <c:dLbls>
          <c:showLegendKey val="0"/>
          <c:showVal val="0"/>
          <c:showCatName val="0"/>
          <c:showSerName val="0"/>
          <c:showPercent val="0"/>
          <c:showBubbleSize val="0"/>
        </c:dLbls>
        <c:marker val="1"/>
        <c:smooth val="0"/>
        <c:axId val="50096944"/>
        <c:axId val="50071920"/>
      </c:lineChart>
      <c:catAx>
        <c:axId val="5009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0071920"/>
        <c:crosses val="autoZero"/>
        <c:auto val="1"/>
        <c:lblAlgn val="ctr"/>
        <c:lblOffset val="100"/>
        <c:noMultiLvlLbl val="0"/>
      </c:catAx>
      <c:valAx>
        <c:axId val="5007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0096944"/>
        <c:crosses val="autoZero"/>
        <c:crossBetween val="between"/>
      </c:valAx>
      <c:spPr>
        <a:noFill/>
        <a:ln>
          <a:noFill/>
        </a:ln>
        <a:effectLst/>
      </c:spPr>
    </c:plotArea>
    <c:legend>
      <c:legendPos val="r"/>
      <c:layout>
        <c:manualLayout>
          <c:xMode val="edge"/>
          <c:yMode val="edge"/>
          <c:x val="0.10836951175463498"/>
          <c:y val="8.2946429083923759E-2"/>
          <c:w val="0.86191748062490536"/>
          <c:h val="0.1245346338775439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[Sales_Dashbord.xlsx]Pivot Charts!PivotTable4</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Monthly Sales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50000"/>
            </a:schemeClr>
          </a:solidFill>
          <a:ln>
            <a:noFill/>
          </a:ln>
          <a:effectLst/>
        </c:spPr>
        <c:marker>
          <c:symbol val="none"/>
        </c:marker>
      </c:pivotFmt>
    </c:pivotFmts>
    <c:plotArea>
      <c:layout/>
      <c:areaChart>
        <c:grouping val="standard"/>
        <c:varyColors val="0"/>
        <c:ser>
          <c:idx val="0"/>
          <c:order val="0"/>
          <c:tx>
            <c:strRef>
              <c:f>'Pivot Charts'!$B$25</c:f>
              <c:strCache>
                <c:ptCount val="1"/>
                <c:pt idx="0">
                  <c:v>Total</c:v>
                </c:pt>
              </c:strCache>
            </c:strRef>
          </c:tx>
          <c:spPr>
            <a:solidFill>
              <a:schemeClr val="accent5">
                <a:lumMod val="50000"/>
              </a:schemeClr>
            </a:solidFill>
            <a:ln>
              <a:noFill/>
            </a:ln>
            <a:effectLst/>
          </c:spPr>
          <c:cat>
            <c:strRef>
              <c:f>'Pivot Charts'!$A$26:$A$38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Charts'!$B$26:$B$38</c:f>
              <c:numCache>
                <c:formatCode>General</c:formatCode>
                <c:ptCount val="12"/>
                <c:pt idx="0">
                  <c:v>21752.679999999997</c:v>
                </c:pt>
                <c:pt idx="1">
                  <c:v>17829.79</c:v>
                </c:pt>
                <c:pt idx="2">
                  <c:v>22641.81</c:v>
                </c:pt>
                <c:pt idx="3">
                  <c:v>20873.849999999999</c:v>
                </c:pt>
                <c:pt idx="4">
                  <c:v>16610.82</c:v>
                </c:pt>
                <c:pt idx="5">
                  <c:v>21111.58</c:v>
                </c:pt>
                <c:pt idx="6">
                  <c:v>22229.610000000004</c:v>
                </c:pt>
                <c:pt idx="7">
                  <c:v>31371.7</c:v>
                </c:pt>
                <c:pt idx="8">
                  <c:v>19623.04</c:v>
                </c:pt>
                <c:pt idx="9">
                  <c:v>20157.10999999999</c:v>
                </c:pt>
                <c:pt idx="10">
                  <c:v>20779.97</c:v>
                </c:pt>
                <c:pt idx="11">
                  <c:v>18485.530000000002</c:v>
                </c:pt>
              </c:numCache>
            </c:numRef>
          </c:val>
        </c:ser>
        <c:dLbls>
          <c:showLegendKey val="0"/>
          <c:showVal val="0"/>
          <c:showCatName val="0"/>
          <c:showSerName val="0"/>
          <c:showPercent val="0"/>
          <c:showBubbleSize val="0"/>
        </c:dLbls>
        <c:axId val="50075728"/>
        <c:axId val="50076816"/>
      </c:areaChart>
      <c:catAx>
        <c:axId val="50075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0076816"/>
        <c:crosses val="autoZero"/>
        <c:auto val="1"/>
        <c:lblAlgn val="ctr"/>
        <c:lblOffset val="100"/>
        <c:noMultiLvlLbl val="0"/>
      </c:catAx>
      <c:valAx>
        <c:axId val="50076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0075728"/>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466724</xdr:colOff>
      <xdr:row>2</xdr:row>
      <xdr:rowOff>14287</xdr:rowOff>
    </xdr:from>
    <xdr:to>
      <xdr:col>13</xdr:col>
      <xdr:colOff>533399</xdr:colOff>
      <xdr:row>16</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552450</xdr:colOff>
      <xdr:row>7</xdr:row>
      <xdr:rowOff>85725</xdr:rowOff>
    </xdr:from>
    <xdr:to>
      <xdr:col>23</xdr:col>
      <xdr:colOff>85725</xdr:colOff>
      <xdr:row>24</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190500</xdr:colOff>
      <xdr:row>23</xdr:row>
      <xdr:rowOff>185737</xdr:rowOff>
    </xdr:from>
    <xdr:to>
      <xdr:col>10</xdr:col>
      <xdr:colOff>266700</xdr:colOff>
      <xdr:row>38</xdr:row>
      <xdr:rowOff>71437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85725</xdr:colOff>
      <xdr:row>29</xdr:row>
      <xdr:rowOff>4762</xdr:rowOff>
    </xdr:from>
    <xdr:to>
      <xdr:col>32</xdr:col>
      <xdr:colOff>390525</xdr:colOff>
      <xdr:row>43</xdr:row>
      <xdr:rowOff>71437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371475</xdr:colOff>
      <xdr:row>47</xdr:row>
      <xdr:rowOff>4762</xdr:rowOff>
    </xdr:from>
    <xdr:to>
      <xdr:col>13</xdr:col>
      <xdr:colOff>66675</xdr:colOff>
      <xdr:row>61</xdr:row>
      <xdr:rowOff>80962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19050</xdr:colOff>
      <xdr:row>7</xdr:row>
      <xdr:rowOff>157162</xdr:rowOff>
    </xdr:from>
    <xdr:to>
      <xdr:col>34</xdr:col>
      <xdr:colOff>304800</xdr:colOff>
      <xdr:row>22</xdr:row>
      <xdr:rowOff>23812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95249</xdr:colOff>
      <xdr:row>0</xdr:row>
      <xdr:rowOff>104775</xdr:rowOff>
    </xdr:from>
    <xdr:to>
      <xdr:col>21</xdr:col>
      <xdr:colOff>371474</xdr:colOff>
      <xdr:row>3</xdr:row>
      <xdr:rowOff>161925</xdr:rowOff>
    </xdr:to>
    <xdr:sp macro="" textlink="">
      <xdr:nvSpPr>
        <xdr:cNvPr id="2" name="Rounded Rectangle 1"/>
        <xdr:cNvSpPr/>
      </xdr:nvSpPr>
      <xdr:spPr>
        <a:xfrm>
          <a:off x="95249" y="104775"/>
          <a:ext cx="13077825" cy="628650"/>
        </a:xfrm>
        <a:prstGeom prst="round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401664</xdr:colOff>
      <xdr:row>0</xdr:row>
      <xdr:rowOff>142875</xdr:rowOff>
    </xdr:from>
    <xdr:ext cx="4683077" cy="495300"/>
    <xdr:sp macro="" textlink="">
      <xdr:nvSpPr>
        <xdr:cNvPr id="3" name="Rectangle 2"/>
        <xdr:cNvSpPr/>
      </xdr:nvSpPr>
      <xdr:spPr>
        <a:xfrm>
          <a:off x="401664" y="142875"/>
          <a:ext cx="4683077" cy="495300"/>
        </a:xfrm>
        <a:prstGeom prst="rect">
          <a:avLst/>
        </a:prstGeom>
        <a:noFill/>
      </xdr:spPr>
      <xdr:txBody>
        <a:bodyPr wrap="none" lIns="91440" tIns="45720" rIns="91440" bIns="45720" anchor="ctr">
          <a:noAutofit/>
        </a:bodyPr>
        <a:lstStyle/>
        <a:p>
          <a:pPr algn="ctr"/>
          <a:r>
            <a:rPr lang="en-US" sz="4000" b="1" cap="none" spc="50">
              <a:ln w="9525" cmpd="sng">
                <a:solidFill>
                  <a:schemeClr val="accent1"/>
                </a:solidFill>
                <a:prstDash val="solid"/>
              </a:ln>
              <a:solidFill>
                <a:srgbClr val="70AD47">
                  <a:tint val="1000"/>
                </a:srgbClr>
              </a:solidFill>
              <a:effectLst>
                <a:glow rad="38100">
                  <a:schemeClr val="accent1">
                    <a:alpha val="40000"/>
                  </a:schemeClr>
                </a:glow>
              </a:effectLst>
            </a:rPr>
            <a:t>Sales</a:t>
          </a:r>
          <a:r>
            <a:rPr lang="en-US" sz="4000" b="1" cap="none" spc="50" baseline="0">
              <a:ln w="9525" cmpd="sng">
                <a:solidFill>
                  <a:schemeClr val="accent1"/>
                </a:solidFill>
                <a:prstDash val="solid"/>
              </a:ln>
              <a:solidFill>
                <a:srgbClr val="70AD47">
                  <a:tint val="1000"/>
                </a:srgbClr>
              </a:solidFill>
              <a:effectLst>
                <a:glow rad="38100">
                  <a:schemeClr val="accent1">
                    <a:alpha val="40000"/>
                  </a:schemeClr>
                </a:glow>
              </a:effectLst>
            </a:rPr>
            <a:t> Dashbord</a:t>
          </a:r>
          <a:endParaRPr lang="en-US" sz="40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twoCellAnchor editAs="oneCell">
    <xdr:from>
      <xdr:col>9</xdr:col>
      <xdr:colOff>0</xdr:colOff>
      <xdr:row>15</xdr:row>
      <xdr:rowOff>0</xdr:rowOff>
    </xdr:from>
    <xdr:to>
      <xdr:col>9</xdr:col>
      <xdr:colOff>304800</xdr:colOff>
      <xdr:row>16</xdr:row>
      <xdr:rowOff>114300</xdr:rowOff>
    </xdr:to>
    <xdr:sp macro="" textlink="">
      <xdr:nvSpPr>
        <xdr:cNvPr id="2049" name="AutoShape 1" descr="Sales Library Icon PNG Transparent ..."/>
        <xdr:cNvSpPr>
          <a:spLocks noChangeAspect="1" noChangeArrowheads="1"/>
        </xdr:cNvSpPr>
      </xdr:nvSpPr>
      <xdr:spPr bwMode="auto">
        <a:xfrm>
          <a:off x="5486400" y="285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14</xdr:row>
      <xdr:rowOff>0</xdr:rowOff>
    </xdr:from>
    <xdr:to>
      <xdr:col>9</xdr:col>
      <xdr:colOff>304800</xdr:colOff>
      <xdr:row>15</xdr:row>
      <xdr:rowOff>114300</xdr:rowOff>
    </xdr:to>
    <xdr:sp macro="" textlink="">
      <xdr:nvSpPr>
        <xdr:cNvPr id="2050" name="AutoShape 2" descr="Sales Library Icon PNG Transparent ..."/>
        <xdr:cNvSpPr>
          <a:spLocks noChangeAspect="1" noChangeArrowheads="1"/>
        </xdr:cNvSpPr>
      </xdr:nvSpPr>
      <xdr:spPr bwMode="auto">
        <a:xfrm>
          <a:off x="5486400" y="2667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292376</xdr:colOff>
      <xdr:row>0</xdr:row>
      <xdr:rowOff>154057</xdr:rowOff>
    </xdr:from>
    <xdr:to>
      <xdr:col>1</xdr:col>
      <xdr:colOff>349526</xdr:colOff>
      <xdr:row>3</xdr:row>
      <xdr:rowOff>148201</xdr:rowOff>
    </xdr:to>
    <xdr:pic>
      <xdr:nvPicPr>
        <xdr:cNvPr id="4" name="Picture 3"/>
        <xdr:cNvPicPr>
          <a:picLocks noChangeAspect="1"/>
        </xdr:cNvPicPr>
      </xdr:nvPicPr>
      <xdr:blipFill>
        <a:blip xmlns:r="http://schemas.openxmlformats.org/officeDocument/2006/relationships" r:embed="rId1"/>
        <a:stretch>
          <a:fillRect/>
        </a:stretch>
      </xdr:blipFill>
      <xdr:spPr>
        <a:xfrm>
          <a:off x="292376" y="154057"/>
          <a:ext cx="657639" cy="553220"/>
        </a:xfrm>
        <a:prstGeom prst="rect">
          <a:avLst/>
        </a:prstGeom>
      </xdr:spPr>
    </xdr:pic>
    <xdr:clientData/>
  </xdr:twoCellAnchor>
  <xdr:twoCellAnchor editAs="oneCell">
    <xdr:from>
      <xdr:col>10</xdr:col>
      <xdr:colOff>200026</xdr:colOff>
      <xdr:row>0</xdr:row>
      <xdr:rowOff>161925</xdr:rowOff>
    </xdr:from>
    <xdr:to>
      <xdr:col>14</xdr:col>
      <xdr:colOff>28576</xdr:colOff>
      <xdr:row>4</xdr:row>
      <xdr:rowOff>114300</xdr:rowOff>
    </xdr:to>
    <mc:AlternateContent xmlns:mc="http://schemas.openxmlformats.org/markup-compatibility/2006">
      <mc:Choice xmlns:a14="http://schemas.microsoft.com/office/drawing/2010/main" Requires="a14">
        <xdr:graphicFrame macro="">
          <xdr:nvGraphicFramePr>
            <xdr:cNvPr id="7"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310403" y="161925"/>
              <a:ext cx="2272701" cy="7071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190500</xdr:colOff>
      <xdr:row>0</xdr:row>
      <xdr:rowOff>152401</xdr:rowOff>
    </xdr:from>
    <xdr:to>
      <xdr:col>20</xdr:col>
      <xdr:colOff>514349</xdr:colOff>
      <xdr:row>4</xdr:row>
      <xdr:rowOff>95251</xdr:rowOff>
    </xdr:to>
    <mc:AlternateContent xmlns:mc="http://schemas.openxmlformats.org/markup-compatibility/2006">
      <mc:Choice xmlns:a14="http://schemas.microsoft.com/office/drawing/2010/main" Requires="a14">
        <xdr:graphicFrame macro="">
          <xdr:nvGraphicFramePr>
            <xdr:cNvPr id="10"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745028" y="152401"/>
              <a:ext cx="3990076" cy="6976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142874</xdr:colOff>
      <xdr:row>4</xdr:row>
      <xdr:rowOff>76200</xdr:rowOff>
    </xdr:from>
    <xdr:to>
      <xdr:col>10</xdr:col>
      <xdr:colOff>57150</xdr:colOff>
      <xdr:row>23</xdr:row>
      <xdr:rowOff>47625</xdr:rowOff>
    </xdr:to>
    <xdr:sp macro="" textlink="">
      <xdr:nvSpPr>
        <xdr:cNvPr id="5" name="Rounded Rectangle 4"/>
        <xdr:cNvSpPr/>
      </xdr:nvSpPr>
      <xdr:spPr>
        <a:xfrm>
          <a:off x="142874" y="838200"/>
          <a:ext cx="6010276" cy="3590925"/>
        </a:xfrm>
        <a:prstGeom prst="roundRect">
          <a:avLst>
            <a:gd name="adj" fmla="val 8089"/>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238124</xdr:colOff>
      <xdr:row>5</xdr:row>
      <xdr:rowOff>114301</xdr:rowOff>
    </xdr:from>
    <xdr:to>
      <xdr:col>21</xdr:col>
      <xdr:colOff>207064</xdr:colOff>
      <xdr:row>22</xdr:row>
      <xdr:rowOff>95251</xdr:rowOff>
    </xdr:to>
    <xdr:sp macro="" textlink="">
      <xdr:nvSpPr>
        <xdr:cNvPr id="12" name="Rounded Rectangle 11"/>
        <xdr:cNvSpPr/>
      </xdr:nvSpPr>
      <xdr:spPr>
        <a:xfrm>
          <a:off x="6243015" y="1046094"/>
          <a:ext cx="6574321" cy="3149048"/>
        </a:xfrm>
        <a:prstGeom prst="roundRect">
          <a:avLst>
            <a:gd name="adj" fmla="val 8089"/>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133351</xdr:colOff>
      <xdr:row>23</xdr:row>
      <xdr:rowOff>171450</xdr:rowOff>
    </xdr:from>
    <xdr:to>
      <xdr:col>10</xdr:col>
      <xdr:colOff>38101</xdr:colOff>
      <xdr:row>40</xdr:row>
      <xdr:rowOff>95250</xdr:rowOff>
    </xdr:to>
    <xdr:sp macro="" textlink="">
      <xdr:nvSpPr>
        <xdr:cNvPr id="13" name="Rounded Rectangle 12"/>
        <xdr:cNvSpPr/>
      </xdr:nvSpPr>
      <xdr:spPr>
        <a:xfrm>
          <a:off x="133351" y="4552950"/>
          <a:ext cx="6000750" cy="3162300"/>
        </a:xfrm>
        <a:prstGeom prst="roundRect">
          <a:avLst>
            <a:gd name="adj" fmla="val 8089"/>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361950</xdr:colOff>
      <xdr:row>5</xdr:row>
      <xdr:rowOff>38100</xdr:rowOff>
    </xdr:from>
    <xdr:to>
      <xdr:col>9</xdr:col>
      <xdr:colOff>419100</xdr:colOff>
      <xdr:row>21</xdr:row>
      <xdr:rowOff>123825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95251</xdr:colOff>
      <xdr:row>6</xdr:row>
      <xdr:rowOff>180975</xdr:rowOff>
    </xdr:from>
    <xdr:to>
      <xdr:col>20</xdr:col>
      <xdr:colOff>152400</xdr:colOff>
      <xdr:row>20</xdr:row>
      <xdr:rowOff>152400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323849</xdr:colOff>
      <xdr:row>23</xdr:row>
      <xdr:rowOff>85725</xdr:rowOff>
    </xdr:from>
    <xdr:to>
      <xdr:col>21</xdr:col>
      <xdr:colOff>248477</xdr:colOff>
      <xdr:row>40</xdr:row>
      <xdr:rowOff>19050</xdr:rowOff>
    </xdr:to>
    <xdr:sp macro="" textlink="">
      <xdr:nvSpPr>
        <xdr:cNvPr id="16" name="Rounded Rectangle 15"/>
        <xdr:cNvSpPr/>
      </xdr:nvSpPr>
      <xdr:spPr>
        <a:xfrm>
          <a:off x="6328740" y="4371975"/>
          <a:ext cx="6530009" cy="3101423"/>
        </a:xfrm>
        <a:prstGeom prst="roundRect">
          <a:avLst>
            <a:gd name="adj" fmla="val 8089"/>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333375</xdr:colOff>
      <xdr:row>24</xdr:row>
      <xdr:rowOff>95250</xdr:rowOff>
    </xdr:from>
    <xdr:to>
      <xdr:col>19</xdr:col>
      <xdr:colOff>28575</xdr:colOff>
      <xdr:row>39</xdr:row>
      <xdr:rowOff>38100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219076</xdr:colOff>
      <xdr:row>24</xdr:row>
      <xdr:rowOff>123825</xdr:rowOff>
    </xdr:from>
    <xdr:to>
      <xdr:col>8</xdr:col>
      <xdr:colOff>247650</xdr:colOff>
      <xdr:row>39</xdr:row>
      <xdr:rowOff>57150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228600</xdr:colOff>
      <xdr:row>41</xdr:row>
      <xdr:rowOff>133350</xdr:rowOff>
    </xdr:from>
    <xdr:to>
      <xdr:col>10</xdr:col>
      <xdr:colOff>133350</xdr:colOff>
      <xdr:row>58</xdr:row>
      <xdr:rowOff>57150</xdr:rowOff>
    </xdr:to>
    <xdr:sp macro="" textlink="">
      <xdr:nvSpPr>
        <xdr:cNvPr id="19" name="Rounded Rectangle 18"/>
        <xdr:cNvSpPr/>
      </xdr:nvSpPr>
      <xdr:spPr>
        <a:xfrm>
          <a:off x="228600" y="7943850"/>
          <a:ext cx="6000750" cy="3162300"/>
        </a:xfrm>
        <a:prstGeom prst="roundRect">
          <a:avLst>
            <a:gd name="adj" fmla="val 8089"/>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352424</xdr:colOff>
      <xdr:row>41</xdr:row>
      <xdr:rowOff>38100</xdr:rowOff>
    </xdr:from>
    <xdr:to>
      <xdr:col>21</xdr:col>
      <xdr:colOff>289890</xdr:colOff>
      <xdr:row>57</xdr:row>
      <xdr:rowOff>152400</xdr:rowOff>
    </xdr:to>
    <xdr:sp macro="" textlink="">
      <xdr:nvSpPr>
        <xdr:cNvPr id="20" name="Rounded Rectangle 19"/>
        <xdr:cNvSpPr/>
      </xdr:nvSpPr>
      <xdr:spPr>
        <a:xfrm>
          <a:off x="6357315" y="7678807"/>
          <a:ext cx="6542847" cy="3096039"/>
        </a:xfrm>
        <a:prstGeom prst="roundRect">
          <a:avLst>
            <a:gd name="adj" fmla="val 8089"/>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66675</xdr:colOff>
      <xdr:row>42</xdr:row>
      <xdr:rowOff>28575</xdr:rowOff>
    </xdr:from>
    <xdr:to>
      <xdr:col>19</xdr:col>
      <xdr:colOff>371475</xdr:colOff>
      <xdr:row>56</xdr:row>
      <xdr:rowOff>123825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95250</xdr:colOff>
      <xdr:row>42</xdr:row>
      <xdr:rowOff>133350</xdr:rowOff>
    </xdr:from>
    <xdr:to>
      <xdr:col>8</xdr:col>
      <xdr:colOff>400050</xdr:colOff>
      <xdr:row>57</xdr:row>
      <xdr:rowOff>47625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869.922670138891" createdVersion="5" refreshedVersion="5" minRefreshableVersion="3" recordCount="499">
  <cacheSource type="worksheet">
    <worksheetSource name="Table1_2"/>
  </cacheSource>
  <cacheFields count="11">
    <cacheField name="Order Date" numFmtId="14">
      <sharedItems containsSemiMixedTypes="0" containsNonDate="0" containsDate="1" containsString="0" minDate="2024-07-30T00:00:00" maxDate="2025-07-31T00:00:00"/>
    </cacheField>
    <cacheField name="Year" numFmtId="1">
      <sharedItems containsSemiMixedTypes="0" containsString="0" containsNumber="1" containsInteger="1" minValue="2024" maxValue="2025" count="2">
        <n v="2025"/>
        <n v="2024"/>
      </sharedItems>
    </cacheField>
    <cacheField name="Month" numFmtId="0">
      <sharedItems containsSemiMixedTypes="0" containsString="0" containsNumber="1" containsInteger="1" minValue="1" maxValue="12" count="12">
        <n v="7"/>
        <n v="6"/>
        <n v="5"/>
        <n v="4"/>
        <n v="3"/>
        <n v="2"/>
        <n v="1"/>
        <n v="12"/>
        <n v="11"/>
        <n v="10"/>
        <n v="9"/>
        <n v="8"/>
      </sharedItems>
    </cacheField>
    <cacheField name="Customer Name" numFmtId="0">
      <sharedItems count="499">
        <s v="Todd Spencer"/>
        <s v="Jason Williams"/>
        <s v="Michael Smith"/>
        <s v="Tammy Lewis"/>
        <s v="Leroy Martinez"/>
        <s v="Caroline Hurley"/>
        <s v="Mark Obrien"/>
        <s v="Mrs. Susan Robbins"/>
        <s v="Melanie Greene"/>
        <s v="Elizabeth Quinn"/>
        <s v="Heather Campbell"/>
        <s v="Jennifer Singleton"/>
        <s v="Christina Allen"/>
        <s v="Thomas Evans"/>
        <s v="Benjamin Moses"/>
        <s v="Jason Munoz"/>
        <s v="Mary Perry"/>
        <s v="Amy Baldwin"/>
        <s v="Lauren Dickson"/>
        <s v="Brian Wilson"/>
        <s v="Aaron Thomas"/>
        <s v="Timothy Perez"/>
        <s v="Jason Bowen"/>
        <s v="Todd Stewart"/>
        <s v="Leah Hernandez"/>
        <s v="Jon Howard"/>
        <s v="Jason Blevins"/>
        <s v="Marilyn Walton"/>
        <s v="Destiny Cochran"/>
        <s v="Sabrina Gregory"/>
        <s v="Jonathan Elliott"/>
        <s v="Steven Wallace"/>
        <s v="Anthony Kennedy"/>
        <s v="Samuel Herman"/>
        <s v="Dustin Gonzalez"/>
        <s v="Brian Hill"/>
        <s v="Jeffrey Turner"/>
        <s v="Kelsey Russell"/>
        <s v="Mary Allen"/>
        <s v="David Phillips"/>
        <s v="Jon Burns"/>
        <s v="Maria Wright"/>
        <s v="Kristi Wu"/>
        <s v="John Middleton"/>
        <s v="Amy Martin"/>
        <s v="Rachel Morales"/>
        <s v="Kevin Bell"/>
        <s v="Colin Baker"/>
        <s v="Michael Huang"/>
        <s v="Melinda Baker"/>
        <s v="Diana Allen"/>
        <s v="Helen Gilmore"/>
        <s v="Christopher Smith"/>
        <s v="Eric Jimenez"/>
        <s v="Greg Williams"/>
        <s v="Joel Mueller"/>
        <s v="William Becker"/>
        <s v="Taylor Decker"/>
        <s v="James Turner"/>
        <s v="Ryan Jones"/>
        <s v="Sherri Mendez"/>
        <s v="Devin Walls"/>
        <s v="Brianna Gibson"/>
        <s v="Jennifer Barron"/>
        <s v="Kayla Ford"/>
        <s v="Megan Powers"/>
        <s v="Jason Logan"/>
        <s v="Brittany Cooper"/>
        <s v="Rachel Clark"/>
        <s v="Hannah Butler"/>
        <s v="Dennis York"/>
        <s v="Lisa Martinez"/>
        <s v="Michelle Garcia"/>
        <s v="Scott Nelson"/>
        <s v="Elizabeth Gomez"/>
        <s v="Joseph Estrada"/>
        <s v="Amy Richardson"/>
        <s v="Phillip Morris"/>
        <s v="Sean Nichols"/>
        <s v="Jennifer Reyes"/>
        <s v="Heather Yang"/>
        <s v="Kimberly Coleman"/>
        <s v="Steven Phillips"/>
        <s v="Jennifer Scott"/>
        <s v="Jennifer Gardner"/>
        <s v="Jeffrey Gonzalez"/>
        <s v="Diamond Ward"/>
        <s v="Reginald Herrera"/>
        <s v="Johnathan Lee"/>
        <s v="Jacob Howell"/>
        <s v="Derek Wheeler"/>
        <s v="Paul Lambert"/>
        <s v="Samantha Gordon"/>
        <s v="Jeffery Smith"/>
        <s v="Heather Luna"/>
        <s v="Jennifer Yang"/>
        <s v="Anthony Willis"/>
        <s v="Nathaniel Walker"/>
        <s v="Roy Carr"/>
        <s v="Lauren Cook"/>
        <s v="Robert Henderson"/>
        <s v="Crystal Ward"/>
        <s v="Rebecca Gardner"/>
        <s v="Robert Torres"/>
        <s v="Darius Smith"/>
        <s v="Timothy Snyder"/>
        <s v="Alyssa Hensley"/>
        <s v="Douglas Jacobs"/>
        <s v="Michael Gordon"/>
        <s v="Tracy Holland"/>
        <s v="Amy Brown"/>
        <s v="Maureen Evans"/>
        <s v="William Valentine"/>
        <s v="Jacqueline Mcdonald"/>
        <s v="Ashley Barnes"/>
        <s v="Hunter Munoz"/>
        <s v="Amy Wright"/>
        <s v="Amanda Collins"/>
        <s v="Steven Mcclain"/>
        <s v="Katie Freeman"/>
        <s v="Patricia Waller"/>
        <s v="Renee Gardner"/>
        <s v="Kevin Bailey"/>
        <s v="Antonio Marshall"/>
        <s v="Anna Kennedy"/>
        <s v="Nicholas Miller"/>
        <s v="Madison Wilson"/>
        <s v="Jeffrey Reed"/>
        <s v="Christina Green"/>
        <s v="Brenda Griffin"/>
        <s v="Dr. Shaun Henry"/>
        <s v="John Phillips"/>
        <s v="Scott Taylor"/>
        <s v="Brenda Willis"/>
        <s v="Veronica Andrade"/>
        <s v="Tonya Hernandez"/>
        <s v="Mallory Clark"/>
        <s v="Dr. Kristen Howard"/>
        <s v="Elizabeth Hall"/>
        <s v="Sean Herrera"/>
        <s v="Jennifer Ross DVM"/>
        <s v="Katherine Baker"/>
        <s v="Trevor Simmons"/>
        <s v="Jessica Benjamin"/>
        <s v="Scott Wells"/>
        <s v="Jeanette Johnson"/>
        <s v="Paul Morales MD"/>
        <s v="Luis Jones"/>
        <s v="Veronica Williamson"/>
        <s v="Robert Allen"/>
        <s v="Michael Matthews Jr."/>
        <s v="Andrea Carlson"/>
        <s v="Kathryn Vargas"/>
        <s v="Breanna Clayton"/>
        <s v="Gary Perez"/>
        <s v="Ryan Gentry"/>
        <s v="Dustin Chandler"/>
        <s v="Elizabeth Aguilar"/>
        <s v="Candace Foster"/>
        <s v="Danielle Marquez"/>
        <s v="Tina Huynh"/>
        <s v="John Martin"/>
        <s v="Jennifer Ward"/>
        <s v="Nancy Morris"/>
        <s v="Rhonda Gibbs"/>
        <s v="Gregory Mitchell"/>
        <s v="Sarah Barrett"/>
        <s v="Danielle Green"/>
        <s v="Steven Allen"/>
        <s v="Tammy Hunt"/>
        <s v="Jose Hicks"/>
        <s v="Karen Doyle"/>
        <s v="Nicholas Sellers"/>
        <s v="Joshua Mcdonald"/>
        <s v="Aaron Shepard"/>
        <s v="Jose David"/>
        <s v="Michelle Mullins"/>
        <s v="Kimberly Miranda"/>
        <s v="Brian Moore"/>
        <s v="Carolyn Hawkins"/>
        <s v="Eugene Davis"/>
        <s v="April Johnson"/>
        <s v="Rebecca Ballard"/>
        <s v="Tammie Ward"/>
        <s v="Kirk Hansen"/>
        <s v="Aaron Edwards"/>
        <s v="Amy Richard"/>
        <s v="Nancy Gordon"/>
        <s v="Jamie Owens"/>
        <s v="Devon Torres"/>
        <s v="Erica Johnson"/>
        <s v="Shawn Gordon"/>
        <s v="Timothy Kim"/>
        <s v="Harold Lee"/>
        <s v="Susan Rogers"/>
        <s v="Tiffany Floyd"/>
        <s v="Carol Padilla"/>
        <s v="Joseph Koch"/>
        <s v="Barbara Johnson"/>
        <s v="Ronald Jones"/>
        <s v="Theresa Sanchez"/>
        <s v="Scott Norris"/>
        <s v="Daniel Brown"/>
        <s v="Roger Spence"/>
        <s v="Miss Michelle Fowler"/>
        <s v="Mark Goodman"/>
        <s v="Patricia Willis"/>
        <s v="Aaron Burns"/>
        <s v="Richard Perez"/>
        <s v="Todd Aguirre"/>
        <s v="Damon Spears"/>
        <s v="Patrick Thompson"/>
        <s v="Carl Jones"/>
        <s v="Mikayla Anderson"/>
        <s v="Linda Gibson"/>
        <s v="Cheryl Velazquez"/>
        <s v="Robert Sweeney"/>
        <s v="Carolyn Murray"/>
        <s v="Dawn Hester"/>
        <s v="Ashley Williams"/>
        <s v="Kimberly Porter"/>
        <s v="Laura Jarvis"/>
        <s v="Rebecca Russo"/>
        <s v="Nicholas Herrera"/>
        <s v="Collin Floyd"/>
        <s v="Kelly Collins"/>
        <s v="Robert Foster"/>
        <s v="Whitney Bennett PhD"/>
        <s v="Michael Gardner"/>
        <s v="Hector Moore MD"/>
        <s v="Jennifer Beasley"/>
        <s v="Mike Michael"/>
        <s v="Samuel Hill"/>
        <s v="Cynthia Ingram"/>
        <s v="David Estrada"/>
        <s v="Dawn Solomon"/>
        <s v="Christopher Hicks"/>
        <s v="Jennifer Anderson"/>
        <s v="John Stewart"/>
        <s v="Alicia Rodriguez"/>
        <s v="Noah Garner"/>
        <s v="Kathleen Joyce"/>
        <s v="David Brown"/>
        <s v="Bethany Collins"/>
        <s v="Brittany Snyder"/>
        <s v="Julie Ferguson"/>
        <s v="Heidi Hill MD"/>
        <s v="Leslie Morgan"/>
        <s v="Edward Pineda"/>
        <s v="Kenneth Blankenship"/>
        <s v="Jacqueline Taylor"/>
        <s v="Brian Owen"/>
        <s v="Charles Simmons"/>
        <s v="Abigail Adams"/>
        <s v="William Brooks"/>
        <s v="Linda Barry"/>
        <s v="Kevin Hanson"/>
        <s v="Thomas Singh"/>
        <s v="Stephanie Watson"/>
        <s v="Lisa Cortez"/>
        <s v="Eric Gray"/>
        <s v="Crystal Estrada"/>
        <s v="Joshua Hunter"/>
        <s v="Robert Hernandez"/>
        <s v="Leslie Gomez"/>
        <s v="Joseph Perkins"/>
        <s v="Katelyn Preston"/>
        <s v="Audrey Anderson"/>
        <s v="Joshua Gates"/>
        <s v="James Vargas"/>
        <s v="Shelley Wilson"/>
        <s v="Rebecca Hodge"/>
        <s v="Rachel Allen"/>
        <s v="Matthew Shaw"/>
        <s v="Jacob Matthews MD"/>
        <s v="Philip Edwards"/>
        <s v="Christina May"/>
        <s v="Mary Collins"/>
        <s v="Matthew Beck"/>
        <s v="Rachel Gonzalez"/>
        <s v="Christopher Gray"/>
        <s v="Jessica Williams"/>
        <s v="Kimberly Ward"/>
        <s v="David Davis"/>
        <s v="Sarah Stevenson"/>
        <s v="Steven Leach"/>
        <s v="Thomas Martin"/>
        <s v="Robert Bell"/>
        <s v="Mario Davis"/>
        <s v="Elizabeth Carpenter"/>
        <s v="Toni Baldwin"/>
        <s v="Marissa Holmes"/>
        <s v="Brian Gay"/>
        <s v="Abigail Castro"/>
        <s v="Brian Simon"/>
        <s v="Willie Ward"/>
        <s v="Jason Watkins"/>
        <s v="Nathan Roberts"/>
        <s v="Sharon Washington"/>
        <s v="Chris Salazar"/>
        <s v="Lauren Shepard"/>
        <s v="John Medina"/>
        <s v="David Woods"/>
        <s v="Stephanie Roberts"/>
        <s v="Harry Thomas"/>
        <s v="Anthony Cardenas"/>
        <s v="Cindy Hendrix"/>
        <s v="Richard Steele"/>
        <s v="Oscar Gonzalez"/>
        <s v="Jordan Robinson"/>
        <s v="Michelle Moreno"/>
        <s v="Bethany Stevens"/>
        <s v="Sarah Garcia"/>
        <s v="Amber Stewart"/>
        <s v="Sandra Martinez"/>
        <s v="Daniel Smith"/>
        <s v="Henry Hines"/>
        <s v="Laura Morales"/>
        <s v="Kristin Davis"/>
        <s v="Matthew Flores"/>
        <s v="Gina Gordon"/>
        <s v="Brittany Underwood"/>
        <s v="Sarah Martinez"/>
        <s v="Kari Matthews"/>
        <s v="Deborah Gates"/>
        <s v="Bonnie Hodges"/>
        <s v="Daniel Carr"/>
        <s v="Katherine Townsend"/>
        <s v="Kristin Webb"/>
        <s v="Mary Lyons"/>
        <s v="Melissa Jensen"/>
        <s v="Michael Lewis"/>
        <s v="James Robinson"/>
        <s v="Nicole Barber"/>
        <s v="Ryan Skinner"/>
        <s v="Mark Rogers"/>
        <s v="Gloria Russell"/>
        <s v="Marcus Bell"/>
        <s v="Grace Moore PhD"/>
        <s v="Dale Anderson"/>
        <s v="Timothy Hill"/>
        <s v="William Sims"/>
        <s v="Cynthia Anderson"/>
        <s v="Matthew Neal"/>
        <s v="Anthony Fisher"/>
        <s v="Ryan George"/>
        <s v="Karen Burgess"/>
        <s v="Monica Bates"/>
        <s v="Zachary Robinson"/>
        <s v="Lauren Carr"/>
        <s v="Christine Fleming"/>
        <s v="David Flores"/>
        <s v="Christina Roberts"/>
        <s v="Robert Edwards"/>
        <s v="Colton Hill"/>
        <s v="Ryan Brown"/>
        <s v="Shelley Fernandez"/>
        <s v="Heather Rose"/>
        <s v="John Reese"/>
        <s v="Howard Higgins"/>
        <s v="Chelsea Pugh"/>
        <s v="David Estes"/>
        <s v="Rebecca White"/>
        <s v="Daniel Nunez"/>
        <s v="David Williams"/>
        <s v="Monique Snyder"/>
        <s v="Robert Matthews"/>
        <s v="Tiffany Rodriguez"/>
        <s v="Nathan King"/>
        <s v="Justin King"/>
        <s v="Jason Hernandez"/>
        <s v="Michelle Bruce"/>
        <s v="Patrick Ayers"/>
        <s v="Christopher Webb"/>
        <s v="Robert Jones"/>
        <s v="Mrs. Jenna Adams"/>
        <s v="Vickie Patterson"/>
        <s v="Stacey Spencer"/>
        <s v="Christine Hawkins"/>
        <s v="Laura Chapman"/>
        <s v="Michaela Cantu"/>
        <s v="Monica Pacheco"/>
        <s v="Nicholas Torres"/>
        <s v="Tina Ortega"/>
        <s v="Vanessa Ray"/>
        <s v="Sabrina Jackson"/>
        <s v="Anthony Thomas"/>
        <s v="Eric Alvarado"/>
        <s v="Kim Simmons"/>
        <s v="Cheyenne Clark"/>
        <s v="Noah Sutton MD"/>
        <s v="Devin Farmer"/>
        <s v="Curtis Miller"/>
        <s v="Deborah Smith"/>
        <s v="Andrea Jimenez"/>
        <s v="Craig Wright"/>
        <s v="Mary Smith DVM"/>
        <s v="Gregory Jefferson"/>
        <s v="Breanna Sanchez"/>
        <s v="Ann Mccall"/>
        <s v="Christopher Gutierrez"/>
        <s v="Jennifer Diaz"/>
        <s v="Gordon Callahan"/>
        <s v="Elizabeth Mueller"/>
        <s v="Sheila Jones"/>
        <s v="Amanda Orozco"/>
        <s v="Richard Williams"/>
        <s v="Joseph Juarez"/>
        <s v="Larry Myers"/>
        <s v="Steven Moss"/>
        <s v="Angela Roberts"/>
        <s v="Amanda Acevedo"/>
        <s v="Vanessa Caldwell"/>
        <s v="Rachel Stewart"/>
        <s v="Kristine Martin"/>
        <s v="Kenneth Garrett"/>
        <s v="Mark Knight"/>
        <s v="Sean Vasquez"/>
        <s v="Taylor Morris"/>
        <s v="Ashley Johnson"/>
        <s v="Austin Reynolds"/>
        <s v="Carl French"/>
        <s v="Darren Harris"/>
        <s v="Steven May"/>
        <s v="Samuel Hall"/>
        <s v="Patricia Sheppard"/>
        <s v="Lisa Young"/>
        <s v="Alan Villanueva"/>
        <s v="Zachary Bates"/>
        <s v="Melissa Martinez"/>
        <s v="Rachel Keith"/>
        <s v="Mark Thomas"/>
        <s v="Nicholas Walters"/>
        <s v="Laura Rivers"/>
        <s v="Angel Sims"/>
        <s v="Adam Kelley"/>
        <s v="Gabriel Jones"/>
        <s v="Mr. Jack Lynch"/>
        <s v="Brandy Fischer"/>
        <s v="Madison Pittman"/>
        <s v="Thomas Reed"/>
        <s v="Matthew Deleon"/>
        <s v="Megan Brown"/>
        <s v="Katie Dixon"/>
        <s v="Natalie Callahan"/>
        <s v="Ryan Walker"/>
        <s v="Mary White"/>
        <s v="Vincent Turner"/>
        <s v="John Castillo"/>
        <s v="Courtney Nguyen"/>
        <s v="David Perry"/>
        <s v="Angel Washington"/>
        <s v="Brenda Wall"/>
        <s v="Kimberly Smith"/>
        <s v="Grant Smith"/>
        <s v="Eric Lynch"/>
        <s v="David Roach"/>
        <s v="Robin Johnson"/>
        <s v="Emily Combs"/>
        <s v="Elizabeth Freeman"/>
        <s v="Thomas Price"/>
        <s v="Kyle Jackson"/>
        <s v="Kelsey Booker"/>
        <s v="Angela Scott"/>
        <s v="Michael Webb"/>
        <s v="John Evans"/>
        <s v="Mrs. Jasmine Cook"/>
        <s v="Michelle Acosta"/>
        <s v="Gregory Suarez"/>
        <s v="Jacqueline Hensley"/>
        <s v="Jorge George"/>
        <s v="Daniel Cooper"/>
        <s v="Joshua Hall"/>
        <s v="Matthew Mejia"/>
        <s v="Denise Villanueva"/>
        <s v="Jocelyn Parker"/>
        <s v="Mary Turner"/>
        <s v="Robert Moreno"/>
        <s v="Ronald Gibbs"/>
        <s v="Erin Clark"/>
        <s v="Daniel Harrison"/>
        <s v="Andre Hill"/>
        <s v="Victoria Romero"/>
        <s v="Kelly Chavez"/>
        <s v="Jerry Gonzalez"/>
        <s v="Jeffrey Perez"/>
        <s v="Jessica Graham DDS"/>
        <s v="George Bennett"/>
        <s v="Kelly Hanson"/>
        <s v="Kelly King"/>
        <s v="Christopher May"/>
        <s v="Lindsey Cruz"/>
        <s v="Christopher Myers"/>
        <s v="Kelsey Thomas"/>
        <s v="Brandon Dunn"/>
        <s v="Amy Cuevas"/>
        <s v="Tammie Keith"/>
        <s v="Elizabeth Vaughn"/>
        <s v="Robert Clark"/>
      </sharedItems>
    </cacheField>
    <cacheField name="State" numFmtId="0">
      <sharedItems count="5">
        <s v="Illinois"/>
        <s v="Florida"/>
        <s v="California"/>
        <s v="Texas"/>
        <s v="New York"/>
      </sharedItems>
    </cacheField>
    <cacheField name="Category" numFmtId="0">
      <sharedItems count="3">
        <s v="Office Supplies"/>
        <s v="Furniture"/>
        <s v="Technology"/>
      </sharedItems>
    </cacheField>
    <cacheField name="Sub-Category" numFmtId="0">
      <sharedItems count="9">
        <s v="Pens"/>
        <s v="Bookcases"/>
        <s v="Accessories"/>
        <s v="Tables"/>
        <s v="Phones"/>
        <s v="Binders"/>
        <s v="Paper"/>
        <s v="Chairs"/>
        <s v="Copiers"/>
      </sharedItems>
    </cacheField>
    <cacheField name="Product Name" numFmtId="0">
      <sharedItems/>
    </cacheField>
    <cacheField name="Sales" numFmtId="0">
      <sharedItems containsSemiMixedTypes="0" containsString="0" containsNumber="1" minValue="13.42" maxValue="996.74"/>
    </cacheField>
    <cacheField name="Quantity" numFmtId="0">
      <sharedItems containsSemiMixedTypes="0" containsString="0" containsNumber="1" containsInteger="1" minValue="1" maxValue="10"/>
    </cacheField>
    <cacheField name="Profit" numFmtId="0">
      <sharedItems containsSemiMixedTypes="0" containsString="0" containsNumber="1" minValue="-99.7" maxValue="296.6600000000000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99">
  <r>
    <d v="2025-07-30T00:00:00"/>
    <x v="0"/>
    <x v="0"/>
    <x v="0"/>
    <x v="0"/>
    <x v="0"/>
    <x v="0"/>
    <s v="Gel Pen"/>
    <n v="75.599999999999994"/>
    <n v="2"/>
    <n v="-25.94"/>
  </r>
  <r>
    <d v="2025-07-30T00:00:00"/>
    <x v="0"/>
    <x v="0"/>
    <x v="1"/>
    <x v="1"/>
    <x v="1"/>
    <x v="1"/>
    <s v="Steel Bookcase"/>
    <n v="915.43"/>
    <n v="8"/>
    <n v="150.74"/>
  </r>
  <r>
    <d v="2025-07-28T00:00:00"/>
    <x v="0"/>
    <x v="0"/>
    <x v="2"/>
    <x v="2"/>
    <x v="0"/>
    <x v="0"/>
    <s v="Gel Pen"/>
    <n v="710.9"/>
    <n v="2"/>
    <n v="-67.61"/>
  </r>
  <r>
    <d v="2025-07-28T00:00:00"/>
    <x v="0"/>
    <x v="0"/>
    <x v="3"/>
    <x v="3"/>
    <x v="2"/>
    <x v="2"/>
    <s v="USB Cable"/>
    <n v="143.61000000000001"/>
    <n v="2"/>
    <n v="103.87"/>
  </r>
  <r>
    <d v="2025-07-28T00:00:00"/>
    <x v="0"/>
    <x v="0"/>
    <x v="4"/>
    <x v="3"/>
    <x v="1"/>
    <x v="1"/>
    <s v="Steel Bookcase"/>
    <n v="965.73"/>
    <n v="7"/>
    <n v="-26.73"/>
  </r>
  <r>
    <d v="2025-07-28T00:00:00"/>
    <x v="0"/>
    <x v="0"/>
    <x v="5"/>
    <x v="4"/>
    <x v="1"/>
    <x v="3"/>
    <s v="Dining Table"/>
    <n v="471.07"/>
    <n v="9"/>
    <n v="-98.87"/>
  </r>
  <r>
    <d v="2025-07-27T00:00:00"/>
    <x v="0"/>
    <x v="0"/>
    <x v="6"/>
    <x v="4"/>
    <x v="2"/>
    <x v="4"/>
    <s v="Smartphone"/>
    <n v="725.01"/>
    <n v="10"/>
    <n v="-35.14"/>
  </r>
  <r>
    <d v="2025-07-27T00:00:00"/>
    <x v="0"/>
    <x v="0"/>
    <x v="7"/>
    <x v="2"/>
    <x v="0"/>
    <x v="5"/>
    <s v="Heavy Duty Binder"/>
    <n v="500.53"/>
    <n v="4"/>
    <n v="-21.21"/>
  </r>
  <r>
    <d v="2025-07-27T00:00:00"/>
    <x v="0"/>
    <x v="0"/>
    <x v="8"/>
    <x v="0"/>
    <x v="1"/>
    <x v="1"/>
    <s v="Steel Bookcase"/>
    <n v="100.24"/>
    <n v="6"/>
    <n v="85.44"/>
  </r>
  <r>
    <d v="2025-07-25T00:00:00"/>
    <x v="0"/>
    <x v="0"/>
    <x v="9"/>
    <x v="2"/>
    <x v="2"/>
    <x v="4"/>
    <s v="Smartphone"/>
    <n v="545.30999999999995"/>
    <n v="1"/>
    <n v="260.3"/>
  </r>
  <r>
    <d v="2025-07-24T00:00:00"/>
    <x v="0"/>
    <x v="0"/>
    <x v="10"/>
    <x v="4"/>
    <x v="0"/>
    <x v="5"/>
    <s v="3-Ring Binder"/>
    <n v="590.27"/>
    <n v="7"/>
    <n v="-25.81"/>
  </r>
  <r>
    <d v="2025-07-24T00:00:00"/>
    <x v="0"/>
    <x v="0"/>
    <x v="11"/>
    <x v="0"/>
    <x v="0"/>
    <x v="5"/>
    <s v="Heavy Duty Binder"/>
    <n v="797.99"/>
    <n v="1"/>
    <n v="-69.040000000000006"/>
  </r>
  <r>
    <d v="2025-07-23T00:00:00"/>
    <x v="0"/>
    <x v="0"/>
    <x v="12"/>
    <x v="2"/>
    <x v="2"/>
    <x v="2"/>
    <s v="Laptop Stand"/>
    <n v="815.85"/>
    <n v="6"/>
    <n v="166.37"/>
  </r>
  <r>
    <d v="2025-07-23T00:00:00"/>
    <x v="0"/>
    <x v="0"/>
    <x v="13"/>
    <x v="4"/>
    <x v="0"/>
    <x v="0"/>
    <s v="Gel Pen"/>
    <n v="645.54"/>
    <n v="4"/>
    <n v="136.66"/>
  </r>
  <r>
    <d v="2025-07-22T00:00:00"/>
    <x v="0"/>
    <x v="0"/>
    <x v="14"/>
    <x v="0"/>
    <x v="0"/>
    <x v="6"/>
    <s v="Printer Paper"/>
    <n v="708.79"/>
    <n v="10"/>
    <n v="-69.41"/>
  </r>
  <r>
    <d v="2025-07-22T00:00:00"/>
    <x v="0"/>
    <x v="0"/>
    <x v="15"/>
    <x v="4"/>
    <x v="1"/>
    <x v="7"/>
    <s v="Ergonomic Chair"/>
    <n v="662.7"/>
    <n v="10"/>
    <n v="265.97000000000003"/>
  </r>
  <r>
    <d v="2025-07-22T00:00:00"/>
    <x v="0"/>
    <x v="0"/>
    <x v="16"/>
    <x v="1"/>
    <x v="0"/>
    <x v="5"/>
    <s v="3-Ring Binder"/>
    <n v="64.44"/>
    <n v="1"/>
    <n v="221.95"/>
  </r>
  <r>
    <d v="2025-07-21T00:00:00"/>
    <x v="0"/>
    <x v="0"/>
    <x v="17"/>
    <x v="4"/>
    <x v="2"/>
    <x v="4"/>
    <s v="Smartphone"/>
    <n v="501.47"/>
    <n v="4"/>
    <n v="149.16"/>
  </r>
  <r>
    <d v="2025-07-19T00:00:00"/>
    <x v="0"/>
    <x v="0"/>
    <x v="18"/>
    <x v="0"/>
    <x v="0"/>
    <x v="6"/>
    <s v="Notebook"/>
    <n v="827.36"/>
    <n v="6"/>
    <n v="4.03"/>
  </r>
  <r>
    <d v="2025-07-19T00:00:00"/>
    <x v="0"/>
    <x v="0"/>
    <x v="19"/>
    <x v="0"/>
    <x v="0"/>
    <x v="0"/>
    <s v="Ballpoint Pen"/>
    <n v="90.59"/>
    <n v="10"/>
    <n v="0.62"/>
  </r>
  <r>
    <d v="2025-07-19T00:00:00"/>
    <x v="0"/>
    <x v="0"/>
    <x v="20"/>
    <x v="2"/>
    <x v="1"/>
    <x v="3"/>
    <s v="Conference Table"/>
    <n v="129.80000000000001"/>
    <n v="7"/>
    <n v="88.13"/>
  </r>
  <r>
    <d v="2025-07-19T00:00:00"/>
    <x v="0"/>
    <x v="0"/>
    <x v="21"/>
    <x v="4"/>
    <x v="1"/>
    <x v="1"/>
    <s v="Steel Bookcase"/>
    <n v="505.63"/>
    <n v="9"/>
    <n v="-71.67"/>
  </r>
  <r>
    <d v="2025-07-18T00:00:00"/>
    <x v="0"/>
    <x v="0"/>
    <x v="22"/>
    <x v="0"/>
    <x v="0"/>
    <x v="6"/>
    <s v="Printer Paper"/>
    <n v="603.4"/>
    <n v="3"/>
    <n v="-56.8"/>
  </r>
  <r>
    <d v="2025-07-17T00:00:00"/>
    <x v="0"/>
    <x v="0"/>
    <x v="23"/>
    <x v="1"/>
    <x v="1"/>
    <x v="3"/>
    <s v="Dining Table"/>
    <n v="918.59"/>
    <n v="3"/>
    <n v="81.44"/>
  </r>
  <r>
    <d v="2025-07-17T00:00:00"/>
    <x v="0"/>
    <x v="0"/>
    <x v="24"/>
    <x v="2"/>
    <x v="0"/>
    <x v="0"/>
    <s v="Gel Pen"/>
    <n v="181.8"/>
    <n v="6"/>
    <n v="-53.82"/>
  </r>
  <r>
    <d v="2025-07-16T00:00:00"/>
    <x v="0"/>
    <x v="0"/>
    <x v="25"/>
    <x v="2"/>
    <x v="2"/>
    <x v="4"/>
    <s v="Smartphone"/>
    <n v="441.27"/>
    <n v="3"/>
    <n v="103.04"/>
  </r>
  <r>
    <d v="2025-07-15T00:00:00"/>
    <x v="0"/>
    <x v="0"/>
    <x v="26"/>
    <x v="0"/>
    <x v="2"/>
    <x v="8"/>
    <s v="Laser Copier"/>
    <n v="847.81"/>
    <n v="4"/>
    <n v="175.16"/>
  </r>
  <r>
    <d v="2025-07-15T00:00:00"/>
    <x v="0"/>
    <x v="0"/>
    <x v="27"/>
    <x v="1"/>
    <x v="1"/>
    <x v="1"/>
    <s v="Wooden Bookcase"/>
    <n v="330.93"/>
    <n v="7"/>
    <n v="138.4"/>
  </r>
  <r>
    <d v="2025-07-15T00:00:00"/>
    <x v="0"/>
    <x v="0"/>
    <x v="28"/>
    <x v="1"/>
    <x v="0"/>
    <x v="5"/>
    <s v="Heavy Duty Binder"/>
    <n v="168.2"/>
    <n v="6"/>
    <n v="49.4"/>
  </r>
  <r>
    <d v="2025-07-15T00:00:00"/>
    <x v="0"/>
    <x v="0"/>
    <x v="29"/>
    <x v="1"/>
    <x v="1"/>
    <x v="7"/>
    <s v="Executive Chair"/>
    <n v="396.73"/>
    <n v="3"/>
    <n v="296.62"/>
  </r>
  <r>
    <d v="2025-07-14T00:00:00"/>
    <x v="0"/>
    <x v="0"/>
    <x v="30"/>
    <x v="3"/>
    <x v="1"/>
    <x v="7"/>
    <s v="Executive Chair"/>
    <n v="23.29"/>
    <n v="1"/>
    <n v="225.61"/>
  </r>
  <r>
    <d v="2025-07-10T00:00:00"/>
    <x v="0"/>
    <x v="0"/>
    <x v="31"/>
    <x v="2"/>
    <x v="0"/>
    <x v="6"/>
    <s v="Notebook"/>
    <n v="214.2"/>
    <n v="8"/>
    <n v="-78.95"/>
  </r>
  <r>
    <d v="2025-07-10T00:00:00"/>
    <x v="0"/>
    <x v="0"/>
    <x v="32"/>
    <x v="3"/>
    <x v="0"/>
    <x v="0"/>
    <s v="Ballpoint Pen"/>
    <n v="901.71"/>
    <n v="10"/>
    <n v="164.07"/>
  </r>
  <r>
    <d v="2025-07-10T00:00:00"/>
    <x v="0"/>
    <x v="0"/>
    <x v="33"/>
    <x v="3"/>
    <x v="0"/>
    <x v="5"/>
    <s v="Heavy Duty Binder"/>
    <n v="252.06"/>
    <n v="9"/>
    <n v="90.54"/>
  </r>
  <r>
    <d v="2025-07-08T00:00:00"/>
    <x v="0"/>
    <x v="0"/>
    <x v="34"/>
    <x v="2"/>
    <x v="2"/>
    <x v="2"/>
    <s v="USB Cable"/>
    <n v="388.06"/>
    <n v="10"/>
    <n v="190.52"/>
  </r>
  <r>
    <d v="2025-07-04T00:00:00"/>
    <x v="0"/>
    <x v="0"/>
    <x v="35"/>
    <x v="1"/>
    <x v="2"/>
    <x v="2"/>
    <s v="Laptop Stand"/>
    <n v="341.03"/>
    <n v="1"/>
    <n v="205.69"/>
  </r>
  <r>
    <d v="2025-07-03T00:00:00"/>
    <x v="0"/>
    <x v="0"/>
    <x v="36"/>
    <x v="4"/>
    <x v="0"/>
    <x v="0"/>
    <s v="Gel Pen"/>
    <n v="939.15"/>
    <n v="5"/>
    <n v="-95.87"/>
  </r>
  <r>
    <d v="2025-07-02T00:00:00"/>
    <x v="0"/>
    <x v="0"/>
    <x v="37"/>
    <x v="2"/>
    <x v="0"/>
    <x v="6"/>
    <s v="Printer Paper"/>
    <n v="759.23"/>
    <n v="5"/>
    <n v="-89.41"/>
  </r>
  <r>
    <d v="2025-07-01T00:00:00"/>
    <x v="0"/>
    <x v="0"/>
    <x v="38"/>
    <x v="2"/>
    <x v="2"/>
    <x v="2"/>
    <s v="Laptop Stand"/>
    <n v="738.66"/>
    <n v="8"/>
    <n v="14.92"/>
  </r>
  <r>
    <d v="2025-06-30T00:00:00"/>
    <x v="0"/>
    <x v="1"/>
    <x v="39"/>
    <x v="1"/>
    <x v="0"/>
    <x v="6"/>
    <s v="Notebook"/>
    <n v="14.24"/>
    <n v="1"/>
    <n v="93.61"/>
  </r>
  <r>
    <d v="2025-06-30T00:00:00"/>
    <x v="0"/>
    <x v="1"/>
    <x v="40"/>
    <x v="3"/>
    <x v="0"/>
    <x v="5"/>
    <s v="3-Ring Binder"/>
    <n v="245.44"/>
    <n v="1"/>
    <n v="85.74"/>
  </r>
  <r>
    <d v="2025-06-29T00:00:00"/>
    <x v="0"/>
    <x v="1"/>
    <x v="41"/>
    <x v="1"/>
    <x v="2"/>
    <x v="8"/>
    <s v="Laser Copier"/>
    <n v="490.66"/>
    <n v="4"/>
    <n v="98.18"/>
  </r>
  <r>
    <d v="2025-06-28T00:00:00"/>
    <x v="0"/>
    <x v="1"/>
    <x v="42"/>
    <x v="4"/>
    <x v="0"/>
    <x v="6"/>
    <s v="Printer Paper"/>
    <n v="182.7"/>
    <n v="8"/>
    <n v="-7.52"/>
  </r>
  <r>
    <d v="2025-06-27T00:00:00"/>
    <x v="0"/>
    <x v="1"/>
    <x v="43"/>
    <x v="3"/>
    <x v="1"/>
    <x v="7"/>
    <s v="Executive Chair"/>
    <n v="716.87"/>
    <n v="7"/>
    <n v="71.849999999999994"/>
  </r>
  <r>
    <d v="2025-06-27T00:00:00"/>
    <x v="0"/>
    <x v="1"/>
    <x v="44"/>
    <x v="2"/>
    <x v="1"/>
    <x v="1"/>
    <s v="Wooden Bookcase"/>
    <n v="25.88"/>
    <n v="8"/>
    <n v="-59.46"/>
  </r>
  <r>
    <d v="2025-06-26T00:00:00"/>
    <x v="0"/>
    <x v="1"/>
    <x v="45"/>
    <x v="0"/>
    <x v="1"/>
    <x v="3"/>
    <s v="Conference Table"/>
    <n v="715.88"/>
    <n v="5"/>
    <n v="-20.34"/>
  </r>
  <r>
    <d v="2025-06-26T00:00:00"/>
    <x v="0"/>
    <x v="1"/>
    <x v="46"/>
    <x v="2"/>
    <x v="2"/>
    <x v="2"/>
    <s v="Laptop Stand"/>
    <n v="945.83"/>
    <n v="4"/>
    <n v="78.040000000000006"/>
  </r>
  <r>
    <d v="2025-06-26T00:00:00"/>
    <x v="0"/>
    <x v="1"/>
    <x v="47"/>
    <x v="3"/>
    <x v="2"/>
    <x v="8"/>
    <s v="Laser Copier"/>
    <n v="378.5"/>
    <n v="1"/>
    <n v="98.66"/>
  </r>
  <r>
    <d v="2025-06-26T00:00:00"/>
    <x v="0"/>
    <x v="1"/>
    <x v="48"/>
    <x v="2"/>
    <x v="1"/>
    <x v="3"/>
    <s v="Conference Table"/>
    <n v="100.33"/>
    <n v="6"/>
    <n v="-90.08"/>
  </r>
  <r>
    <d v="2025-06-26T00:00:00"/>
    <x v="0"/>
    <x v="1"/>
    <x v="49"/>
    <x v="3"/>
    <x v="0"/>
    <x v="5"/>
    <s v="3-Ring Binder"/>
    <n v="942.59"/>
    <n v="6"/>
    <n v="118.53"/>
  </r>
  <r>
    <d v="2025-06-25T00:00:00"/>
    <x v="0"/>
    <x v="1"/>
    <x v="50"/>
    <x v="2"/>
    <x v="1"/>
    <x v="7"/>
    <s v="Ergonomic Chair"/>
    <n v="272.13"/>
    <n v="4"/>
    <n v="-85.26"/>
  </r>
  <r>
    <d v="2025-06-25T00:00:00"/>
    <x v="0"/>
    <x v="1"/>
    <x v="51"/>
    <x v="0"/>
    <x v="0"/>
    <x v="5"/>
    <s v="3-Ring Binder"/>
    <n v="153.33000000000001"/>
    <n v="1"/>
    <n v="88.09"/>
  </r>
  <r>
    <d v="2025-06-25T00:00:00"/>
    <x v="0"/>
    <x v="1"/>
    <x v="52"/>
    <x v="3"/>
    <x v="2"/>
    <x v="8"/>
    <s v="Laser Copier"/>
    <n v="360.22"/>
    <n v="1"/>
    <n v="79.17"/>
  </r>
  <r>
    <d v="2025-06-23T00:00:00"/>
    <x v="0"/>
    <x v="1"/>
    <x v="53"/>
    <x v="1"/>
    <x v="2"/>
    <x v="4"/>
    <s v="Office Phone"/>
    <n v="400.61"/>
    <n v="6"/>
    <n v="258.83999999999997"/>
  </r>
  <r>
    <d v="2025-06-23T00:00:00"/>
    <x v="0"/>
    <x v="1"/>
    <x v="54"/>
    <x v="0"/>
    <x v="0"/>
    <x v="6"/>
    <s v="Printer Paper"/>
    <n v="480.08"/>
    <n v="1"/>
    <n v="66"/>
  </r>
  <r>
    <d v="2025-06-23T00:00:00"/>
    <x v="0"/>
    <x v="1"/>
    <x v="55"/>
    <x v="3"/>
    <x v="1"/>
    <x v="3"/>
    <s v="Conference Table"/>
    <n v="814.49"/>
    <n v="5"/>
    <n v="26.34"/>
  </r>
  <r>
    <d v="2025-06-23T00:00:00"/>
    <x v="0"/>
    <x v="1"/>
    <x v="56"/>
    <x v="1"/>
    <x v="1"/>
    <x v="1"/>
    <s v="Wooden Bookcase"/>
    <n v="954.62"/>
    <n v="3"/>
    <n v="216.5"/>
  </r>
  <r>
    <d v="2025-06-21T00:00:00"/>
    <x v="0"/>
    <x v="1"/>
    <x v="57"/>
    <x v="4"/>
    <x v="0"/>
    <x v="0"/>
    <s v="Ballpoint Pen"/>
    <n v="962.37"/>
    <n v="10"/>
    <n v="233.78"/>
  </r>
  <r>
    <d v="2025-06-21T00:00:00"/>
    <x v="0"/>
    <x v="1"/>
    <x v="58"/>
    <x v="3"/>
    <x v="1"/>
    <x v="3"/>
    <s v="Dining Table"/>
    <n v="358.46"/>
    <n v="9"/>
    <n v="-83.48"/>
  </r>
  <r>
    <d v="2025-06-20T00:00:00"/>
    <x v="0"/>
    <x v="1"/>
    <x v="59"/>
    <x v="4"/>
    <x v="1"/>
    <x v="7"/>
    <s v="Ergonomic Chair"/>
    <n v="985.32"/>
    <n v="6"/>
    <n v="15.77"/>
  </r>
  <r>
    <d v="2025-06-20T00:00:00"/>
    <x v="0"/>
    <x v="1"/>
    <x v="60"/>
    <x v="0"/>
    <x v="0"/>
    <x v="0"/>
    <s v="Gel Pen"/>
    <n v="233.64"/>
    <n v="3"/>
    <n v="-39.19"/>
  </r>
  <r>
    <d v="2025-06-20T00:00:00"/>
    <x v="0"/>
    <x v="1"/>
    <x v="61"/>
    <x v="1"/>
    <x v="2"/>
    <x v="4"/>
    <s v="Smartphone"/>
    <n v="781.28"/>
    <n v="5"/>
    <n v="24.13"/>
  </r>
  <r>
    <d v="2025-06-20T00:00:00"/>
    <x v="0"/>
    <x v="1"/>
    <x v="62"/>
    <x v="3"/>
    <x v="2"/>
    <x v="2"/>
    <s v="Laptop Stand"/>
    <n v="167.69"/>
    <n v="7"/>
    <n v="99.79"/>
  </r>
  <r>
    <d v="2025-06-18T00:00:00"/>
    <x v="0"/>
    <x v="1"/>
    <x v="63"/>
    <x v="1"/>
    <x v="1"/>
    <x v="1"/>
    <s v="Wooden Bookcase"/>
    <n v="921.45"/>
    <n v="9"/>
    <n v="84.69"/>
  </r>
  <r>
    <d v="2025-06-16T00:00:00"/>
    <x v="0"/>
    <x v="1"/>
    <x v="64"/>
    <x v="1"/>
    <x v="1"/>
    <x v="1"/>
    <s v="Steel Bookcase"/>
    <n v="783.42"/>
    <n v="10"/>
    <n v="-17.809999999999999"/>
  </r>
  <r>
    <d v="2025-06-15T00:00:00"/>
    <x v="0"/>
    <x v="1"/>
    <x v="65"/>
    <x v="2"/>
    <x v="1"/>
    <x v="3"/>
    <s v="Conference Table"/>
    <n v="454.19"/>
    <n v="2"/>
    <n v="21.22"/>
  </r>
  <r>
    <d v="2025-06-15T00:00:00"/>
    <x v="0"/>
    <x v="1"/>
    <x v="66"/>
    <x v="4"/>
    <x v="0"/>
    <x v="0"/>
    <s v="Ballpoint Pen"/>
    <n v="529.99"/>
    <n v="2"/>
    <n v="53.11"/>
  </r>
  <r>
    <d v="2025-06-14T00:00:00"/>
    <x v="0"/>
    <x v="1"/>
    <x v="67"/>
    <x v="0"/>
    <x v="2"/>
    <x v="8"/>
    <s v="Inkjet Copier"/>
    <n v="314.70999999999998"/>
    <n v="6"/>
    <n v="-13.99"/>
  </r>
  <r>
    <d v="2025-06-13T00:00:00"/>
    <x v="0"/>
    <x v="1"/>
    <x v="68"/>
    <x v="2"/>
    <x v="1"/>
    <x v="1"/>
    <s v="Wooden Bookcase"/>
    <n v="104.38"/>
    <n v="3"/>
    <n v="76.59"/>
  </r>
  <r>
    <d v="2025-06-12T00:00:00"/>
    <x v="0"/>
    <x v="1"/>
    <x v="69"/>
    <x v="1"/>
    <x v="1"/>
    <x v="7"/>
    <s v="Ergonomic Chair"/>
    <n v="65.42"/>
    <n v="8"/>
    <n v="-85.56"/>
  </r>
  <r>
    <d v="2025-06-11T00:00:00"/>
    <x v="0"/>
    <x v="1"/>
    <x v="70"/>
    <x v="3"/>
    <x v="0"/>
    <x v="5"/>
    <s v="3-Ring Binder"/>
    <n v="968.68"/>
    <n v="9"/>
    <n v="71.040000000000006"/>
  </r>
  <r>
    <d v="2025-06-10T00:00:00"/>
    <x v="0"/>
    <x v="1"/>
    <x v="71"/>
    <x v="1"/>
    <x v="2"/>
    <x v="2"/>
    <s v="Laptop Stand"/>
    <n v="321.10000000000002"/>
    <n v="7"/>
    <n v="-83.27"/>
  </r>
  <r>
    <d v="2025-06-10T00:00:00"/>
    <x v="0"/>
    <x v="1"/>
    <x v="72"/>
    <x v="0"/>
    <x v="1"/>
    <x v="1"/>
    <s v="Wooden Bookcase"/>
    <n v="477.37"/>
    <n v="9"/>
    <n v="0.6"/>
  </r>
  <r>
    <d v="2025-06-09T00:00:00"/>
    <x v="0"/>
    <x v="1"/>
    <x v="73"/>
    <x v="1"/>
    <x v="2"/>
    <x v="4"/>
    <s v="Office Phone"/>
    <n v="239.13"/>
    <n v="2"/>
    <n v="-73.569999999999993"/>
  </r>
  <r>
    <d v="2025-06-08T00:00:00"/>
    <x v="0"/>
    <x v="1"/>
    <x v="74"/>
    <x v="1"/>
    <x v="0"/>
    <x v="0"/>
    <s v="Ballpoint Pen"/>
    <n v="309.04000000000002"/>
    <n v="6"/>
    <n v="138.41"/>
  </r>
  <r>
    <d v="2025-06-06T00:00:00"/>
    <x v="0"/>
    <x v="1"/>
    <x v="75"/>
    <x v="4"/>
    <x v="2"/>
    <x v="4"/>
    <s v="Office Phone"/>
    <n v="442.96"/>
    <n v="2"/>
    <n v="201.53"/>
  </r>
  <r>
    <d v="2025-06-04T00:00:00"/>
    <x v="0"/>
    <x v="1"/>
    <x v="76"/>
    <x v="4"/>
    <x v="0"/>
    <x v="5"/>
    <s v="3-Ring Binder"/>
    <n v="368.73"/>
    <n v="5"/>
    <n v="-81.17"/>
  </r>
  <r>
    <d v="2025-06-03T00:00:00"/>
    <x v="0"/>
    <x v="1"/>
    <x v="77"/>
    <x v="3"/>
    <x v="0"/>
    <x v="0"/>
    <s v="Ballpoint Pen"/>
    <n v="572.17999999999995"/>
    <n v="10"/>
    <n v="224"/>
  </r>
  <r>
    <d v="2025-06-03T00:00:00"/>
    <x v="0"/>
    <x v="1"/>
    <x v="78"/>
    <x v="3"/>
    <x v="0"/>
    <x v="5"/>
    <s v="3-Ring Binder"/>
    <n v="904.83"/>
    <n v="4"/>
    <n v="-76.760000000000005"/>
  </r>
  <r>
    <d v="2025-06-03T00:00:00"/>
    <x v="0"/>
    <x v="1"/>
    <x v="79"/>
    <x v="1"/>
    <x v="1"/>
    <x v="1"/>
    <s v="Wooden Bookcase"/>
    <n v="757.22"/>
    <n v="4"/>
    <n v="-13.45"/>
  </r>
  <r>
    <d v="2025-06-02T00:00:00"/>
    <x v="0"/>
    <x v="1"/>
    <x v="80"/>
    <x v="3"/>
    <x v="2"/>
    <x v="4"/>
    <s v="Smartphone"/>
    <n v="531.6"/>
    <n v="10"/>
    <n v="224.39"/>
  </r>
  <r>
    <d v="2025-06-02T00:00:00"/>
    <x v="0"/>
    <x v="1"/>
    <x v="81"/>
    <x v="0"/>
    <x v="2"/>
    <x v="2"/>
    <s v="Laptop Stand"/>
    <n v="362.02"/>
    <n v="10"/>
    <n v="3.82"/>
  </r>
  <r>
    <d v="2025-05-29T00:00:00"/>
    <x v="0"/>
    <x v="2"/>
    <x v="82"/>
    <x v="4"/>
    <x v="1"/>
    <x v="7"/>
    <s v="Ergonomic Chair"/>
    <n v="353.07"/>
    <n v="7"/>
    <n v="-53.25"/>
  </r>
  <r>
    <d v="2025-05-28T00:00:00"/>
    <x v="0"/>
    <x v="2"/>
    <x v="83"/>
    <x v="1"/>
    <x v="0"/>
    <x v="6"/>
    <s v="Notebook"/>
    <n v="993.78"/>
    <n v="4"/>
    <n v="214.98"/>
  </r>
  <r>
    <d v="2025-05-27T00:00:00"/>
    <x v="0"/>
    <x v="2"/>
    <x v="84"/>
    <x v="2"/>
    <x v="0"/>
    <x v="6"/>
    <s v="Printer Paper"/>
    <n v="496.89"/>
    <n v="7"/>
    <n v="-10.24"/>
  </r>
  <r>
    <d v="2025-05-26T00:00:00"/>
    <x v="0"/>
    <x v="2"/>
    <x v="85"/>
    <x v="1"/>
    <x v="1"/>
    <x v="7"/>
    <s v="Executive Chair"/>
    <n v="22.63"/>
    <n v="6"/>
    <n v="255.94"/>
  </r>
  <r>
    <d v="2025-05-23T00:00:00"/>
    <x v="0"/>
    <x v="2"/>
    <x v="86"/>
    <x v="0"/>
    <x v="2"/>
    <x v="8"/>
    <s v="Laser Copier"/>
    <n v="653.03"/>
    <n v="3"/>
    <n v="1.88"/>
  </r>
  <r>
    <d v="2025-05-21T00:00:00"/>
    <x v="0"/>
    <x v="2"/>
    <x v="87"/>
    <x v="1"/>
    <x v="1"/>
    <x v="3"/>
    <s v="Conference Table"/>
    <n v="297.91000000000003"/>
    <n v="5"/>
    <n v="72.260000000000005"/>
  </r>
  <r>
    <d v="2025-05-21T00:00:00"/>
    <x v="0"/>
    <x v="2"/>
    <x v="88"/>
    <x v="3"/>
    <x v="1"/>
    <x v="7"/>
    <s v="Ergonomic Chair"/>
    <n v="543.09"/>
    <n v="7"/>
    <n v="-52.68"/>
  </r>
  <r>
    <d v="2025-05-21T00:00:00"/>
    <x v="0"/>
    <x v="2"/>
    <x v="89"/>
    <x v="2"/>
    <x v="1"/>
    <x v="3"/>
    <s v="Conference Table"/>
    <n v="268.56"/>
    <n v="10"/>
    <n v="70.5"/>
  </r>
  <r>
    <d v="2025-05-19T00:00:00"/>
    <x v="0"/>
    <x v="2"/>
    <x v="90"/>
    <x v="1"/>
    <x v="1"/>
    <x v="3"/>
    <s v="Dining Table"/>
    <n v="676.77"/>
    <n v="1"/>
    <n v="213.06"/>
  </r>
  <r>
    <d v="2025-05-18T00:00:00"/>
    <x v="0"/>
    <x v="2"/>
    <x v="91"/>
    <x v="2"/>
    <x v="1"/>
    <x v="1"/>
    <s v="Steel Bookcase"/>
    <n v="255.33"/>
    <n v="2"/>
    <n v="59.41"/>
  </r>
  <r>
    <d v="2025-05-16T00:00:00"/>
    <x v="0"/>
    <x v="2"/>
    <x v="92"/>
    <x v="0"/>
    <x v="0"/>
    <x v="0"/>
    <s v="Gel Pen"/>
    <n v="454.87"/>
    <n v="5"/>
    <n v="121.57"/>
  </r>
  <r>
    <d v="2025-05-16T00:00:00"/>
    <x v="0"/>
    <x v="2"/>
    <x v="93"/>
    <x v="1"/>
    <x v="1"/>
    <x v="7"/>
    <s v="Ergonomic Chair"/>
    <n v="579.83000000000004"/>
    <n v="8"/>
    <n v="155.78"/>
  </r>
  <r>
    <d v="2025-05-14T00:00:00"/>
    <x v="0"/>
    <x v="2"/>
    <x v="94"/>
    <x v="1"/>
    <x v="2"/>
    <x v="2"/>
    <s v="Laptop Stand"/>
    <n v="488.97"/>
    <n v="9"/>
    <n v="233.72"/>
  </r>
  <r>
    <d v="2025-05-14T00:00:00"/>
    <x v="0"/>
    <x v="2"/>
    <x v="95"/>
    <x v="1"/>
    <x v="2"/>
    <x v="8"/>
    <s v="Laser Copier"/>
    <n v="250.87"/>
    <n v="2"/>
    <n v="232.63"/>
  </r>
  <r>
    <d v="2025-05-14T00:00:00"/>
    <x v="0"/>
    <x v="2"/>
    <x v="96"/>
    <x v="3"/>
    <x v="0"/>
    <x v="0"/>
    <s v="Ballpoint Pen"/>
    <n v="879.53"/>
    <n v="9"/>
    <n v="110.39"/>
  </r>
  <r>
    <d v="2025-05-13T00:00:00"/>
    <x v="0"/>
    <x v="2"/>
    <x v="97"/>
    <x v="1"/>
    <x v="2"/>
    <x v="8"/>
    <s v="Inkjet Copier"/>
    <n v="148.88999999999999"/>
    <n v="3"/>
    <n v="-52.71"/>
  </r>
  <r>
    <d v="2025-05-13T00:00:00"/>
    <x v="0"/>
    <x v="2"/>
    <x v="98"/>
    <x v="3"/>
    <x v="0"/>
    <x v="0"/>
    <s v="Gel Pen"/>
    <n v="701.37"/>
    <n v="1"/>
    <n v="288.79000000000002"/>
  </r>
  <r>
    <d v="2025-05-12T00:00:00"/>
    <x v="0"/>
    <x v="2"/>
    <x v="99"/>
    <x v="2"/>
    <x v="0"/>
    <x v="0"/>
    <s v="Gel Pen"/>
    <n v="475.84"/>
    <n v="4"/>
    <n v="219.18"/>
  </r>
  <r>
    <d v="2025-05-12T00:00:00"/>
    <x v="0"/>
    <x v="2"/>
    <x v="100"/>
    <x v="1"/>
    <x v="0"/>
    <x v="6"/>
    <s v="Printer Paper"/>
    <n v="44.68"/>
    <n v="5"/>
    <n v="-46.53"/>
  </r>
  <r>
    <d v="2025-05-11T00:00:00"/>
    <x v="0"/>
    <x v="2"/>
    <x v="101"/>
    <x v="4"/>
    <x v="2"/>
    <x v="2"/>
    <s v="USB Cable"/>
    <n v="747.46"/>
    <n v="10"/>
    <n v="276.42"/>
  </r>
  <r>
    <d v="2025-05-11T00:00:00"/>
    <x v="0"/>
    <x v="2"/>
    <x v="102"/>
    <x v="2"/>
    <x v="2"/>
    <x v="8"/>
    <s v="Inkjet Copier"/>
    <n v="973.47"/>
    <n v="2"/>
    <n v="7.46"/>
  </r>
  <r>
    <d v="2025-05-11T00:00:00"/>
    <x v="0"/>
    <x v="2"/>
    <x v="103"/>
    <x v="2"/>
    <x v="1"/>
    <x v="1"/>
    <s v="Wooden Bookcase"/>
    <n v="513.72"/>
    <n v="9"/>
    <n v="296.66000000000003"/>
  </r>
  <r>
    <d v="2025-05-11T00:00:00"/>
    <x v="0"/>
    <x v="2"/>
    <x v="104"/>
    <x v="4"/>
    <x v="0"/>
    <x v="0"/>
    <s v="Ballpoint Pen"/>
    <n v="768.7"/>
    <n v="3"/>
    <n v="15.04"/>
  </r>
  <r>
    <d v="2025-05-10T00:00:00"/>
    <x v="0"/>
    <x v="2"/>
    <x v="105"/>
    <x v="2"/>
    <x v="0"/>
    <x v="5"/>
    <s v="3-Ring Binder"/>
    <n v="114.56"/>
    <n v="8"/>
    <n v="-56.92"/>
  </r>
  <r>
    <d v="2025-05-09T00:00:00"/>
    <x v="0"/>
    <x v="2"/>
    <x v="106"/>
    <x v="1"/>
    <x v="2"/>
    <x v="4"/>
    <s v="Smartphone"/>
    <n v="629.11"/>
    <n v="7"/>
    <n v="157.33000000000001"/>
  </r>
  <r>
    <d v="2025-05-09T00:00:00"/>
    <x v="0"/>
    <x v="2"/>
    <x v="107"/>
    <x v="4"/>
    <x v="0"/>
    <x v="6"/>
    <s v="Printer Paper"/>
    <n v="926.41"/>
    <n v="3"/>
    <n v="35.909999999999997"/>
  </r>
  <r>
    <d v="2025-05-09T00:00:00"/>
    <x v="0"/>
    <x v="2"/>
    <x v="108"/>
    <x v="0"/>
    <x v="1"/>
    <x v="1"/>
    <s v="Steel Bookcase"/>
    <n v="454.89"/>
    <n v="6"/>
    <n v="6.86"/>
  </r>
  <r>
    <d v="2025-05-09T00:00:00"/>
    <x v="0"/>
    <x v="2"/>
    <x v="109"/>
    <x v="3"/>
    <x v="0"/>
    <x v="6"/>
    <s v="Printer Paper"/>
    <n v="711.01"/>
    <n v="5"/>
    <n v="-18.23"/>
  </r>
  <r>
    <d v="2025-05-08T00:00:00"/>
    <x v="0"/>
    <x v="2"/>
    <x v="110"/>
    <x v="2"/>
    <x v="0"/>
    <x v="6"/>
    <s v="Printer Paper"/>
    <n v="254.09"/>
    <n v="4"/>
    <n v="-85.86"/>
  </r>
  <r>
    <d v="2025-05-05T00:00:00"/>
    <x v="0"/>
    <x v="2"/>
    <x v="111"/>
    <x v="3"/>
    <x v="1"/>
    <x v="7"/>
    <s v="Ergonomic Chair"/>
    <n v="110.48"/>
    <n v="7"/>
    <n v="88.15"/>
  </r>
  <r>
    <d v="2025-05-05T00:00:00"/>
    <x v="0"/>
    <x v="2"/>
    <x v="112"/>
    <x v="1"/>
    <x v="0"/>
    <x v="5"/>
    <s v="3-Ring Binder"/>
    <n v="112.55"/>
    <n v="3"/>
    <n v="141.61000000000001"/>
  </r>
  <r>
    <d v="2025-05-05T00:00:00"/>
    <x v="0"/>
    <x v="2"/>
    <x v="113"/>
    <x v="1"/>
    <x v="1"/>
    <x v="1"/>
    <s v="Wooden Bookcase"/>
    <n v="577.01"/>
    <n v="7"/>
    <n v="19.09"/>
  </r>
  <r>
    <d v="2025-05-05T00:00:00"/>
    <x v="0"/>
    <x v="2"/>
    <x v="114"/>
    <x v="3"/>
    <x v="0"/>
    <x v="5"/>
    <s v="3-Ring Binder"/>
    <n v="151.78"/>
    <n v="7"/>
    <n v="71.930000000000007"/>
  </r>
  <r>
    <d v="2025-05-02T00:00:00"/>
    <x v="0"/>
    <x v="2"/>
    <x v="115"/>
    <x v="0"/>
    <x v="2"/>
    <x v="4"/>
    <s v="Smartphone"/>
    <n v="964.24"/>
    <n v="1"/>
    <n v="171.68"/>
  </r>
  <r>
    <d v="2025-05-01T00:00:00"/>
    <x v="0"/>
    <x v="2"/>
    <x v="116"/>
    <x v="2"/>
    <x v="1"/>
    <x v="7"/>
    <s v="Executive Chair"/>
    <n v="15.43"/>
    <n v="6"/>
    <n v="253.81"/>
  </r>
  <r>
    <d v="2025-04-30T00:00:00"/>
    <x v="0"/>
    <x v="3"/>
    <x v="117"/>
    <x v="1"/>
    <x v="0"/>
    <x v="6"/>
    <s v="Printer Paper"/>
    <n v="513.53"/>
    <n v="5"/>
    <n v="27.38"/>
  </r>
  <r>
    <d v="2025-04-30T00:00:00"/>
    <x v="0"/>
    <x v="3"/>
    <x v="118"/>
    <x v="0"/>
    <x v="2"/>
    <x v="4"/>
    <s v="Office Phone"/>
    <n v="982.73"/>
    <n v="2"/>
    <n v="228.36"/>
  </r>
  <r>
    <d v="2025-04-28T00:00:00"/>
    <x v="0"/>
    <x v="3"/>
    <x v="119"/>
    <x v="2"/>
    <x v="0"/>
    <x v="0"/>
    <s v="Ballpoint Pen"/>
    <n v="412.2"/>
    <n v="1"/>
    <n v="112.92"/>
  </r>
  <r>
    <d v="2025-04-27T00:00:00"/>
    <x v="0"/>
    <x v="3"/>
    <x v="120"/>
    <x v="3"/>
    <x v="2"/>
    <x v="4"/>
    <s v="Office Phone"/>
    <n v="106.25"/>
    <n v="8"/>
    <n v="-70.400000000000006"/>
  </r>
  <r>
    <d v="2025-04-24T00:00:00"/>
    <x v="0"/>
    <x v="3"/>
    <x v="121"/>
    <x v="1"/>
    <x v="2"/>
    <x v="2"/>
    <s v="Laptop Stand"/>
    <n v="844.39"/>
    <n v="1"/>
    <n v="267.66000000000003"/>
  </r>
  <r>
    <d v="2025-04-23T00:00:00"/>
    <x v="0"/>
    <x v="3"/>
    <x v="122"/>
    <x v="0"/>
    <x v="0"/>
    <x v="6"/>
    <s v="Notebook"/>
    <n v="358.56"/>
    <n v="1"/>
    <n v="234.3"/>
  </r>
  <r>
    <d v="2025-04-23T00:00:00"/>
    <x v="0"/>
    <x v="3"/>
    <x v="123"/>
    <x v="2"/>
    <x v="0"/>
    <x v="5"/>
    <s v="Heavy Duty Binder"/>
    <n v="667.25"/>
    <n v="2"/>
    <n v="285.39999999999998"/>
  </r>
  <r>
    <d v="2025-04-22T00:00:00"/>
    <x v="0"/>
    <x v="3"/>
    <x v="124"/>
    <x v="3"/>
    <x v="1"/>
    <x v="1"/>
    <s v="Wooden Bookcase"/>
    <n v="522.79999999999995"/>
    <n v="9"/>
    <n v="127.84"/>
  </r>
  <r>
    <d v="2025-04-22T00:00:00"/>
    <x v="0"/>
    <x v="3"/>
    <x v="125"/>
    <x v="4"/>
    <x v="2"/>
    <x v="2"/>
    <s v="USB Cable"/>
    <n v="893.3"/>
    <n v="10"/>
    <n v="-22.81"/>
  </r>
  <r>
    <d v="2025-04-22T00:00:00"/>
    <x v="0"/>
    <x v="3"/>
    <x v="126"/>
    <x v="0"/>
    <x v="2"/>
    <x v="8"/>
    <s v="Laser Copier"/>
    <n v="558.65"/>
    <n v="2"/>
    <n v="36.1"/>
  </r>
  <r>
    <d v="2025-04-21T00:00:00"/>
    <x v="0"/>
    <x v="3"/>
    <x v="127"/>
    <x v="1"/>
    <x v="1"/>
    <x v="3"/>
    <s v="Dining Table"/>
    <n v="996.52"/>
    <n v="7"/>
    <n v="-57.83"/>
  </r>
  <r>
    <d v="2025-04-21T00:00:00"/>
    <x v="0"/>
    <x v="3"/>
    <x v="128"/>
    <x v="0"/>
    <x v="0"/>
    <x v="5"/>
    <s v="3-Ring Binder"/>
    <n v="98.94"/>
    <n v="4"/>
    <n v="-38.53"/>
  </r>
  <r>
    <d v="2025-04-20T00:00:00"/>
    <x v="0"/>
    <x v="3"/>
    <x v="129"/>
    <x v="2"/>
    <x v="0"/>
    <x v="5"/>
    <s v="3-Ring Binder"/>
    <n v="612.64"/>
    <n v="8"/>
    <n v="-72.78"/>
  </r>
  <r>
    <d v="2025-04-19T00:00:00"/>
    <x v="0"/>
    <x v="3"/>
    <x v="130"/>
    <x v="3"/>
    <x v="0"/>
    <x v="5"/>
    <s v="Heavy Duty Binder"/>
    <n v="524.36"/>
    <n v="3"/>
    <n v="282.25"/>
  </r>
  <r>
    <d v="2025-04-19T00:00:00"/>
    <x v="0"/>
    <x v="3"/>
    <x v="131"/>
    <x v="2"/>
    <x v="2"/>
    <x v="4"/>
    <s v="Office Phone"/>
    <n v="465.41"/>
    <n v="9"/>
    <n v="-50.63"/>
  </r>
  <r>
    <d v="2025-04-19T00:00:00"/>
    <x v="0"/>
    <x v="3"/>
    <x v="132"/>
    <x v="1"/>
    <x v="0"/>
    <x v="0"/>
    <s v="Gel Pen"/>
    <n v="811.28"/>
    <n v="6"/>
    <n v="6.17"/>
  </r>
  <r>
    <d v="2025-04-18T00:00:00"/>
    <x v="0"/>
    <x v="3"/>
    <x v="133"/>
    <x v="4"/>
    <x v="0"/>
    <x v="5"/>
    <s v="3-Ring Binder"/>
    <n v="673.06"/>
    <n v="10"/>
    <n v="-99.18"/>
  </r>
  <r>
    <d v="2025-04-18T00:00:00"/>
    <x v="0"/>
    <x v="3"/>
    <x v="134"/>
    <x v="2"/>
    <x v="0"/>
    <x v="0"/>
    <s v="Ballpoint Pen"/>
    <n v="976.39"/>
    <n v="2"/>
    <n v="232.34"/>
  </r>
  <r>
    <d v="2025-04-17T00:00:00"/>
    <x v="0"/>
    <x v="3"/>
    <x v="135"/>
    <x v="1"/>
    <x v="2"/>
    <x v="8"/>
    <s v="Inkjet Copier"/>
    <n v="822.76"/>
    <n v="7"/>
    <n v="75.239999999999995"/>
  </r>
  <r>
    <d v="2025-04-16T00:00:00"/>
    <x v="0"/>
    <x v="3"/>
    <x v="136"/>
    <x v="3"/>
    <x v="1"/>
    <x v="3"/>
    <s v="Dining Table"/>
    <n v="445.77"/>
    <n v="4"/>
    <n v="252.87"/>
  </r>
  <r>
    <d v="2025-04-13T00:00:00"/>
    <x v="0"/>
    <x v="3"/>
    <x v="137"/>
    <x v="3"/>
    <x v="0"/>
    <x v="5"/>
    <s v="3-Ring Binder"/>
    <n v="702.96"/>
    <n v="1"/>
    <n v="175.56"/>
  </r>
  <r>
    <d v="2025-04-13T00:00:00"/>
    <x v="0"/>
    <x v="3"/>
    <x v="138"/>
    <x v="2"/>
    <x v="0"/>
    <x v="5"/>
    <s v="Heavy Duty Binder"/>
    <n v="542.48"/>
    <n v="2"/>
    <n v="23.07"/>
  </r>
  <r>
    <d v="2025-04-13T00:00:00"/>
    <x v="0"/>
    <x v="3"/>
    <x v="139"/>
    <x v="0"/>
    <x v="1"/>
    <x v="3"/>
    <s v="Dining Table"/>
    <n v="509.59"/>
    <n v="3"/>
    <n v="166.74"/>
  </r>
  <r>
    <d v="2025-04-12T00:00:00"/>
    <x v="0"/>
    <x v="3"/>
    <x v="140"/>
    <x v="2"/>
    <x v="0"/>
    <x v="0"/>
    <s v="Gel Pen"/>
    <n v="235.05"/>
    <n v="2"/>
    <n v="205.62"/>
  </r>
  <r>
    <d v="2025-04-12T00:00:00"/>
    <x v="0"/>
    <x v="3"/>
    <x v="141"/>
    <x v="1"/>
    <x v="0"/>
    <x v="6"/>
    <s v="Printer Paper"/>
    <n v="337.94"/>
    <n v="2"/>
    <n v="112.83"/>
  </r>
  <r>
    <d v="2025-04-11T00:00:00"/>
    <x v="0"/>
    <x v="3"/>
    <x v="142"/>
    <x v="3"/>
    <x v="1"/>
    <x v="1"/>
    <s v="Steel Bookcase"/>
    <n v="552.04"/>
    <n v="10"/>
    <n v="63.84"/>
  </r>
  <r>
    <d v="2025-04-11T00:00:00"/>
    <x v="0"/>
    <x v="3"/>
    <x v="143"/>
    <x v="0"/>
    <x v="2"/>
    <x v="2"/>
    <s v="Laptop Stand"/>
    <n v="219.46"/>
    <n v="7"/>
    <n v="275.52999999999997"/>
  </r>
  <r>
    <d v="2025-04-10T00:00:00"/>
    <x v="0"/>
    <x v="3"/>
    <x v="144"/>
    <x v="1"/>
    <x v="0"/>
    <x v="0"/>
    <s v="Ballpoint Pen"/>
    <n v="513.44000000000005"/>
    <n v="7"/>
    <n v="-38.5"/>
  </r>
  <r>
    <d v="2025-04-10T00:00:00"/>
    <x v="0"/>
    <x v="3"/>
    <x v="145"/>
    <x v="0"/>
    <x v="0"/>
    <x v="6"/>
    <s v="Notebook"/>
    <n v="236.94"/>
    <n v="1"/>
    <n v="11.51"/>
  </r>
  <r>
    <d v="2025-04-09T00:00:00"/>
    <x v="0"/>
    <x v="3"/>
    <x v="146"/>
    <x v="1"/>
    <x v="0"/>
    <x v="0"/>
    <s v="Ballpoint Pen"/>
    <n v="477.42"/>
    <n v="4"/>
    <n v="-96.11"/>
  </r>
  <r>
    <d v="2025-04-08T00:00:00"/>
    <x v="0"/>
    <x v="3"/>
    <x v="147"/>
    <x v="3"/>
    <x v="1"/>
    <x v="3"/>
    <s v="Dining Table"/>
    <n v="150.46"/>
    <n v="7"/>
    <n v="68.61"/>
  </r>
  <r>
    <d v="2025-04-07T00:00:00"/>
    <x v="0"/>
    <x v="3"/>
    <x v="148"/>
    <x v="3"/>
    <x v="0"/>
    <x v="6"/>
    <s v="Printer Paper"/>
    <n v="78.62"/>
    <n v="8"/>
    <n v="240.28"/>
  </r>
  <r>
    <d v="2025-04-05T00:00:00"/>
    <x v="0"/>
    <x v="3"/>
    <x v="149"/>
    <x v="4"/>
    <x v="1"/>
    <x v="1"/>
    <s v="Wooden Bookcase"/>
    <n v="650.09"/>
    <n v="4"/>
    <n v="129.86000000000001"/>
  </r>
  <r>
    <d v="2025-04-05T00:00:00"/>
    <x v="0"/>
    <x v="3"/>
    <x v="150"/>
    <x v="2"/>
    <x v="1"/>
    <x v="3"/>
    <s v="Dining Table"/>
    <n v="105.91"/>
    <n v="10"/>
    <n v="105.35"/>
  </r>
  <r>
    <d v="2025-04-05T00:00:00"/>
    <x v="0"/>
    <x v="3"/>
    <x v="151"/>
    <x v="3"/>
    <x v="2"/>
    <x v="2"/>
    <s v="Laptop Stand"/>
    <n v="845.15"/>
    <n v="1"/>
    <n v="43.58"/>
  </r>
  <r>
    <d v="2025-04-04T00:00:00"/>
    <x v="0"/>
    <x v="3"/>
    <x v="152"/>
    <x v="4"/>
    <x v="0"/>
    <x v="0"/>
    <s v="Gel Pen"/>
    <n v="158.63"/>
    <n v="2"/>
    <n v="167.23"/>
  </r>
  <r>
    <d v="2025-04-04T00:00:00"/>
    <x v="0"/>
    <x v="3"/>
    <x v="153"/>
    <x v="0"/>
    <x v="2"/>
    <x v="2"/>
    <s v="Laptop Stand"/>
    <n v="899.74"/>
    <n v="2"/>
    <n v="289.83999999999997"/>
  </r>
  <r>
    <d v="2025-04-04T00:00:00"/>
    <x v="0"/>
    <x v="3"/>
    <x v="154"/>
    <x v="4"/>
    <x v="2"/>
    <x v="4"/>
    <s v="Office Phone"/>
    <n v="621.29999999999995"/>
    <n v="9"/>
    <n v="168.88"/>
  </r>
  <r>
    <d v="2025-04-01T00:00:00"/>
    <x v="0"/>
    <x v="3"/>
    <x v="155"/>
    <x v="1"/>
    <x v="1"/>
    <x v="1"/>
    <s v="Steel Bookcase"/>
    <n v="749.84"/>
    <n v="10"/>
    <n v="147.04"/>
  </r>
  <r>
    <d v="2025-03-31T00:00:00"/>
    <x v="0"/>
    <x v="4"/>
    <x v="156"/>
    <x v="0"/>
    <x v="2"/>
    <x v="8"/>
    <s v="Inkjet Copier"/>
    <n v="461.47"/>
    <n v="9"/>
    <n v="-93.4"/>
  </r>
  <r>
    <d v="2025-03-31T00:00:00"/>
    <x v="0"/>
    <x v="4"/>
    <x v="157"/>
    <x v="4"/>
    <x v="0"/>
    <x v="0"/>
    <s v="Gel Pen"/>
    <n v="964.79"/>
    <n v="6"/>
    <n v="-28.45"/>
  </r>
  <r>
    <d v="2025-03-29T00:00:00"/>
    <x v="0"/>
    <x v="4"/>
    <x v="158"/>
    <x v="0"/>
    <x v="2"/>
    <x v="4"/>
    <s v="Smartphone"/>
    <n v="147.15"/>
    <n v="2"/>
    <n v="32.770000000000003"/>
  </r>
  <r>
    <d v="2025-03-26T00:00:00"/>
    <x v="0"/>
    <x v="4"/>
    <x v="159"/>
    <x v="1"/>
    <x v="1"/>
    <x v="7"/>
    <s v="Executive Chair"/>
    <n v="716.99"/>
    <n v="1"/>
    <n v="-99.21"/>
  </r>
  <r>
    <d v="2025-03-25T00:00:00"/>
    <x v="0"/>
    <x v="4"/>
    <x v="160"/>
    <x v="0"/>
    <x v="1"/>
    <x v="3"/>
    <s v="Conference Table"/>
    <n v="736.73"/>
    <n v="3"/>
    <n v="161.1"/>
  </r>
  <r>
    <d v="2025-03-24T00:00:00"/>
    <x v="0"/>
    <x v="4"/>
    <x v="161"/>
    <x v="3"/>
    <x v="1"/>
    <x v="7"/>
    <s v="Ergonomic Chair"/>
    <n v="126.86"/>
    <n v="1"/>
    <n v="7.73"/>
  </r>
  <r>
    <d v="2025-03-23T00:00:00"/>
    <x v="0"/>
    <x v="4"/>
    <x v="162"/>
    <x v="0"/>
    <x v="1"/>
    <x v="1"/>
    <s v="Steel Bookcase"/>
    <n v="321.63"/>
    <n v="7"/>
    <n v="-49.03"/>
  </r>
  <r>
    <d v="2025-03-23T00:00:00"/>
    <x v="0"/>
    <x v="4"/>
    <x v="163"/>
    <x v="4"/>
    <x v="0"/>
    <x v="0"/>
    <s v="Gel Pen"/>
    <n v="487.96"/>
    <n v="1"/>
    <n v="84.05"/>
  </r>
  <r>
    <d v="2025-03-23T00:00:00"/>
    <x v="0"/>
    <x v="4"/>
    <x v="164"/>
    <x v="0"/>
    <x v="1"/>
    <x v="1"/>
    <s v="Steel Bookcase"/>
    <n v="230.51"/>
    <n v="2"/>
    <n v="-85.99"/>
  </r>
  <r>
    <d v="2025-03-23T00:00:00"/>
    <x v="0"/>
    <x v="4"/>
    <x v="165"/>
    <x v="4"/>
    <x v="1"/>
    <x v="1"/>
    <s v="Steel Bookcase"/>
    <n v="91.45"/>
    <n v="5"/>
    <n v="158.1"/>
  </r>
  <r>
    <d v="2025-03-22T00:00:00"/>
    <x v="0"/>
    <x v="4"/>
    <x v="166"/>
    <x v="1"/>
    <x v="1"/>
    <x v="3"/>
    <s v="Conference Table"/>
    <n v="746.24"/>
    <n v="6"/>
    <n v="117"/>
  </r>
  <r>
    <d v="2025-03-22T00:00:00"/>
    <x v="0"/>
    <x v="4"/>
    <x v="167"/>
    <x v="0"/>
    <x v="0"/>
    <x v="6"/>
    <s v="Printer Paper"/>
    <n v="709.81"/>
    <n v="10"/>
    <n v="-14.5"/>
  </r>
  <r>
    <d v="2025-03-22T00:00:00"/>
    <x v="0"/>
    <x v="4"/>
    <x v="168"/>
    <x v="1"/>
    <x v="1"/>
    <x v="1"/>
    <s v="Wooden Bookcase"/>
    <n v="380.45"/>
    <n v="7"/>
    <n v="280.24"/>
  </r>
  <r>
    <d v="2025-03-22T00:00:00"/>
    <x v="0"/>
    <x v="4"/>
    <x v="169"/>
    <x v="0"/>
    <x v="1"/>
    <x v="7"/>
    <s v="Executive Chair"/>
    <n v="826.34"/>
    <n v="8"/>
    <n v="-79.44"/>
  </r>
  <r>
    <d v="2025-03-21T00:00:00"/>
    <x v="0"/>
    <x v="4"/>
    <x v="170"/>
    <x v="4"/>
    <x v="1"/>
    <x v="7"/>
    <s v="Ergonomic Chair"/>
    <n v="323.83"/>
    <n v="7"/>
    <n v="204.25"/>
  </r>
  <r>
    <d v="2025-03-21T00:00:00"/>
    <x v="0"/>
    <x v="4"/>
    <x v="171"/>
    <x v="4"/>
    <x v="0"/>
    <x v="0"/>
    <s v="Ballpoint Pen"/>
    <n v="284.49"/>
    <n v="6"/>
    <n v="183.22"/>
  </r>
  <r>
    <d v="2025-03-21T00:00:00"/>
    <x v="0"/>
    <x v="4"/>
    <x v="172"/>
    <x v="2"/>
    <x v="2"/>
    <x v="8"/>
    <s v="Laser Copier"/>
    <n v="87.24"/>
    <n v="6"/>
    <n v="110.46"/>
  </r>
  <r>
    <d v="2025-03-20T00:00:00"/>
    <x v="0"/>
    <x v="4"/>
    <x v="173"/>
    <x v="4"/>
    <x v="1"/>
    <x v="3"/>
    <s v="Conference Table"/>
    <n v="518.86"/>
    <n v="4"/>
    <n v="-82.42"/>
  </r>
  <r>
    <d v="2025-03-20T00:00:00"/>
    <x v="0"/>
    <x v="4"/>
    <x v="174"/>
    <x v="3"/>
    <x v="0"/>
    <x v="6"/>
    <s v="Notebook"/>
    <n v="263.14"/>
    <n v="2"/>
    <n v="146.91999999999999"/>
  </r>
  <r>
    <d v="2025-03-20T00:00:00"/>
    <x v="0"/>
    <x v="4"/>
    <x v="175"/>
    <x v="0"/>
    <x v="0"/>
    <x v="5"/>
    <s v="Heavy Duty Binder"/>
    <n v="874.2"/>
    <n v="8"/>
    <n v="12.34"/>
  </r>
  <r>
    <d v="2025-03-20T00:00:00"/>
    <x v="0"/>
    <x v="4"/>
    <x v="176"/>
    <x v="0"/>
    <x v="0"/>
    <x v="0"/>
    <s v="Gel Pen"/>
    <n v="51.33"/>
    <n v="4"/>
    <n v="-48.78"/>
  </r>
  <r>
    <d v="2025-03-18T00:00:00"/>
    <x v="0"/>
    <x v="4"/>
    <x v="177"/>
    <x v="3"/>
    <x v="0"/>
    <x v="5"/>
    <s v="3-Ring Binder"/>
    <n v="910.8"/>
    <n v="1"/>
    <n v="-0.56999999999999995"/>
  </r>
  <r>
    <d v="2025-03-17T00:00:00"/>
    <x v="0"/>
    <x v="4"/>
    <x v="178"/>
    <x v="0"/>
    <x v="1"/>
    <x v="3"/>
    <s v="Dining Table"/>
    <n v="300.99"/>
    <n v="8"/>
    <n v="-43.27"/>
  </r>
  <r>
    <d v="2025-03-16T00:00:00"/>
    <x v="0"/>
    <x v="4"/>
    <x v="179"/>
    <x v="3"/>
    <x v="1"/>
    <x v="3"/>
    <s v="Dining Table"/>
    <n v="235.88"/>
    <n v="10"/>
    <n v="219.01"/>
  </r>
  <r>
    <d v="2025-03-16T00:00:00"/>
    <x v="0"/>
    <x v="4"/>
    <x v="180"/>
    <x v="1"/>
    <x v="1"/>
    <x v="3"/>
    <s v="Dining Table"/>
    <n v="536.15"/>
    <n v="7"/>
    <n v="266.32"/>
  </r>
  <r>
    <d v="2025-03-16T00:00:00"/>
    <x v="0"/>
    <x v="4"/>
    <x v="181"/>
    <x v="2"/>
    <x v="2"/>
    <x v="8"/>
    <s v="Inkjet Copier"/>
    <n v="676.3"/>
    <n v="6"/>
    <n v="283.86"/>
  </r>
  <r>
    <d v="2025-03-15T00:00:00"/>
    <x v="0"/>
    <x v="4"/>
    <x v="182"/>
    <x v="0"/>
    <x v="0"/>
    <x v="6"/>
    <s v="Notebook"/>
    <n v="658.78"/>
    <n v="6"/>
    <n v="-96.11"/>
  </r>
  <r>
    <d v="2025-03-13T00:00:00"/>
    <x v="0"/>
    <x v="4"/>
    <x v="183"/>
    <x v="4"/>
    <x v="0"/>
    <x v="5"/>
    <s v="Heavy Duty Binder"/>
    <n v="132.76"/>
    <n v="3"/>
    <n v="203.2"/>
  </r>
  <r>
    <d v="2025-03-13T00:00:00"/>
    <x v="0"/>
    <x v="4"/>
    <x v="184"/>
    <x v="2"/>
    <x v="1"/>
    <x v="3"/>
    <s v="Conference Table"/>
    <n v="238.14"/>
    <n v="5"/>
    <n v="-23.93"/>
  </r>
  <r>
    <d v="2025-03-13T00:00:00"/>
    <x v="0"/>
    <x v="4"/>
    <x v="185"/>
    <x v="1"/>
    <x v="1"/>
    <x v="7"/>
    <s v="Ergonomic Chair"/>
    <n v="411.2"/>
    <n v="9"/>
    <n v="-11.73"/>
  </r>
  <r>
    <d v="2025-03-13T00:00:00"/>
    <x v="0"/>
    <x v="4"/>
    <x v="186"/>
    <x v="1"/>
    <x v="1"/>
    <x v="1"/>
    <s v="Wooden Bookcase"/>
    <n v="191.19"/>
    <n v="1"/>
    <n v="47.42"/>
  </r>
  <r>
    <d v="2025-03-12T00:00:00"/>
    <x v="0"/>
    <x v="4"/>
    <x v="187"/>
    <x v="0"/>
    <x v="0"/>
    <x v="6"/>
    <s v="Notebook"/>
    <n v="941.02"/>
    <n v="9"/>
    <n v="-54.25"/>
  </r>
  <r>
    <d v="2025-03-11T00:00:00"/>
    <x v="0"/>
    <x v="4"/>
    <x v="188"/>
    <x v="2"/>
    <x v="1"/>
    <x v="7"/>
    <s v="Ergonomic Chair"/>
    <n v="552.94000000000005"/>
    <n v="8"/>
    <n v="49.86"/>
  </r>
  <r>
    <d v="2025-03-11T00:00:00"/>
    <x v="0"/>
    <x v="4"/>
    <x v="189"/>
    <x v="3"/>
    <x v="1"/>
    <x v="7"/>
    <s v="Executive Chair"/>
    <n v="137.24"/>
    <n v="10"/>
    <n v="50.3"/>
  </r>
  <r>
    <d v="2025-03-10T00:00:00"/>
    <x v="0"/>
    <x v="4"/>
    <x v="190"/>
    <x v="4"/>
    <x v="2"/>
    <x v="4"/>
    <s v="Office Phone"/>
    <n v="393.84"/>
    <n v="6"/>
    <n v="129.63999999999999"/>
  </r>
  <r>
    <d v="2025-03-10T00:00:00"/>
    <x v="0"/>
    <x v="4"/>
    <x v="191"/>
    <x v="4"/>
    <x v="2"/>
    <x v="4"/>
    <s v="Office Phone"/>
    <n v="385.51"/>
    <n v="1"/>
    <n v="200.27"/>
  </r>
  <r>
    <d v="2025-03-10T00:00:00"/>
    <x v="0"/>
    <x v="4"/>
    <x v="192"/>
    <x v="4"/>
    <x v="1"/>
    <x v="3"/>
    <s v="Dining Table"/>
    <n v="112.14"/>
    <n v="1"/>
    <n v="281.04000000000002"/>
  </r>
  <r>
    <d v="2025-03-10T00:00:00"/>
    <x v="0"/>
    <x v="4"/>
    <x v="193"/>
    <x v="2"/>
    <x v="2"/>
    <x v="2"/>
    <s v="USB Cable"/>
    <n v="393.38"/>
    <n v="9"/>
    <n v="-5.87"/>
  </r>
  <r>
    <d v="2025-03-10T00:00:00"/>
    <x v="0"/>
    <x v="4"/>
    <x v="194"/>
    <x v="4"/>
    <x v="1"/>
    <x v="1"/>
    <s v="Steel Bookcase"/>
    <n v="935.47"/>
    <n v="5"/>
    <n v="-68.47"/>
  </r>
  <r>
    <d v="2025-03-09T00:00:00"/>
    <x v="0"/>
    <x v="4"/>
    <x v="195"/>
    <x v="0"/>
    <x v="1"/>
    <x v="1"/>
    <s v="Steel Bookcase"/>
    <n v="822.77"/>
    <n v="1"/>
    <n v="37.75"/>
  </r>
  <r>
    <d v="2025-03-09T00:00:00"/>
    <x v="0"/>
    <x v="4"/>
    <x v="196"/>
    <x v="4"/>
    <x v="0"/>
    <x v="0"/>
    <s v="Ballpoint Pen"/>
    <n v="69.3"/>
    <n v="6"/>
    <n v="-16.059999999999999"/>
  </r>
  <r>
    <d v="2025-03-09T00:00:00"/>
    <x v="0"/>
    <x v="4"/>
    <x v="197"/>
    <x v="4"/>
    <x v="1"/>
    <x v="1"/>
    <s v="Steel Bookcase"/>
    <n v="40.54"/>
    <n v="3"/>
    <n v="139.24"/>
  </r>
  <r>
    <d v="2025-03-08T00:00:00"/>
    <x v="0"/>
    <x v="4"/>
    <x v="198"/>
    <x v="1"/>
    <x v="1"/>
    <x v="7"/>
    <s v="Executive Chair"/>
    <n v="329.31"/>
    <n v="3"/>
    <n v="44.82"/>
  </r>
  <r>
    <d v="2025-03-08T00:00:00"/>
    <x v="0"/>
    <x v="4"/>
    <x v="199"/>
    <x v="3"/>
    <x v="0"/>
    <x v="0"/>
    <s v="Gel Pen"/>
    <n v="562.73"/>
    <n v="9"/>
    <n v="12.79"/>
  </r>
  <r>
    <d v="2025-03-07T00:00:00"/>
    <x v="0"/>
    <x v="4"/>
    <x v="200"/>
    <x v="1"/>
    <x v="1"/>
    <x v="3"/>
    <s v="Dining Table"/>
    <n v="269.68"/>
    <n v="10"/>
    <n v="54.6"/>
  </r>
  <r>
    <d v="2025-03-07T00:00:00"/>
    <x v="0"/>
    <x v="4"/>
    <x v="201"/>
    <x v="4"/>
    <x v="2"/>
    <x v="8"/>
    <s v="Laser Copier"/>
    <n v="772.71"/>
    <n v="3"/>
    <n v="121.54"/>
  </r>
  <r>
    <d v="2025-03-06T00:00:00"/>
    <x v="0"/>
    <x v="4"/>
    <x v="202"/>
    <x v="4"/>
    <x v="1"/>
    <x v="7"/>
    <s v="Executive Chair"/>
    <n v="72.790000000000006"/>
    <n v="1"/>
    <n v="57.14"/>
  </r>
  <r>
    <d v="2025-03-05T00:00:00"/>
    <x v="0"/>
    <x v="4"/>
    <x v="203"/>
    <x v="0"/>
    <x v="0"/>
    <x v="6"/>
    <s v="Notebook"/>
    <n v="223.09"/>
    <n v="4"/>
    <n v="64.72"/>
  </r>
  <r>
    <d v="2025-03-03T00:00:00"/>
    <x v="0"/>
    <x v="4"/>
    <x v="204"/>
    <x v="1"/>
    <x v="1"/>
    <x v="7"/>
    <s v="Executive Chair"/>
    <n v="841.86"/>
    <n v="1"/>
    <n v="224.83"/>
  </r>
  <r>
    <d v="2025-03-03T00:00:00"/>
    <x v="0"/>
    <x v="4"/>
    <x v="205"/>
    <x v="1"/>
    <x v="2"/>
    <x v="8"/>
    <s v="Inkjet Copier"/>
    <n v="728.16"/>
    <n v="9"/>
    <n v="182.67"/>
  </r>
  <r>
    <d v="2025-03-02T00:00:00"/>
    <x v="0"/>
    <x v="4"/>
    <x v="206"/>
    <x v="1"/>
    <x v="0"/>
    <x v="6"/>
    <s v="Printer Paper"/>
    <n v="413.67"/>
    <n v="3"/>
    <n v="285.58"/>
  </r>
  <r>
    <d v="2025-02-28T00:00:00"/>
    <x v="0"/>
    <x v="5"/>
    <x v="207"/>
    <x v="2"/>
    <x v="1"/>
    <x v="7"/>
    <s v="Ergonomic Chair"/>
    <n v="229.41"/>
    <n v="3"/>
    <n v="-6.27"/>
  </r>
  <r>
    <d v="2025-02-27T00:00:00"/>
    <x v="0"/>
    <x v="5"/>
    <x v="208"/>
    <x v="4"/>
    <x v="2"/>
    <x v="8"/>
    <s v="Inkjet Copier"/>
    <n v="467.52"/>
    <n v="3"/>
    <n v="114.39"/>
  </r>
  <r>
    <d v="2025-02-27T00:00:00"/>
    <x v="0"/>
    <x v="5"/>
    <x v="209"/>
    <x v="2"/>
    <x v="1"/>
    <x v="1"/>
    <s v="Steel Bookcase"/>
    <n v="36.81"/>
    <n v="4"/>
    <n v="96.17"/>
  </r>
  <r>
    <d v="2025-02-27T00:00:00"/>
    <x v="0"/>
    <x v="5"/>
    <x v="210"/>
    <x v="4"/>
    <x v="1"/>
    <x v="7"/>
    <s v="Ergonomic Chair"/>
    <n v="804.62"/>
    <n v="10"/>
    <n v="-62.64"/>
  </r>
  <r>
    <d v="2025-02-26T00:00:00"/>
    <x v="0"/>
    <x v="5"/>
    <x v="211"/>
    <x v="3"/>
    <x v="0"/>
    <x v="0"/>
    <s v="Ballpoint Pen"/>
    <n v="976.32"/>
    <n v="2"/>
    <n v="266.20999999999998"/>
  </r>
  <r>
    <d v="2025-02-25T00:00:00"/>
    <x v="0"/>
    <x v="5"/>
    <x v="212"/>
    <x v="4"/>
    <x v="1"/>
    <x v="1"/>
    <s v="Steel Bookcase"/>
    <n v="427.08"/>
    <n v="10"/>
    <n v="65.7"/>
  </r>
  <r>
    <d v="2025-02-25T00:00:00"/>
    <x v="0"/>
    <x v="5"/>
    <x v="213"/>
    <x v="0"/>
    <x v="1"/>
    <x v="1"/>
    <s v="Steel Bookcase"/>
    <n v="261.12"/>
    <n v="2"/>
    <n v="69.08"/>
  </r>
  <r>
    <d v="2025-02-24T00:00:00"/>
    <x v="0"/>
    <x v="5"/>
    <x v="214"/>
    <x v="0"/>
    <x v="2"/>
    <x v="8"/>
    <s v="Inkjet Copier"/>
    <n v="449.98"/>
    <n v="6"/>
    <n v="163.29"/>
  </r>
  <r>
    <d v="2025-02-24T00:00:00"/>
    <x v="0"/>
    <x v="5"/>
    <x v="215"/>
    <x v="1"/>
    <x v="1"/>
    <x v="3"/>
    <s v="Conference Table"/>
    <n v="964.5"/>
    <n v="2"/>
    <n v="220.75"/>
  </r>
  <r>
    <d v="2025-02-23T00:00:00"/>
    <x v="0"/>
    <x v="5"/>
    <x v="216"/>
    <x v="0"/>
    <x v="0"/>
    <x v="0"/>
    <s v="Gel Pen"/>
    <n v="381.37"/>
    <n v="8"/>
    <n v="21.19"/>
  </r>
  <r>
    <d v="2025-02-23T00:00:00"/>
    <x v="0"/>
    <x v="5"/>
    <x v="217"/>
    <x v="3"/>
    <x v="0"/>
    <x v="5"/>
    <s v="Heavy Duty Binder"/>
    <n v="907.58"/>
    <n v="4"/>
    <n v="133.38999999999999"/>
  </r>
  <r>
    <d v="2025-02-23T00:00:00"/>
    <x v="0"/>
    <x v="5"/>
    <x v="218"/>
    <x v="2"/>
    <x v="0"/>
    <x v="5"/>
    <s v="Heavy Duty Binder"/>
    <n v="524.26"/>
    <n v="9"/>
    <n v="41.87"/>
  </r>
  <r>
    <d v="2025-02-22T00:00:00"/>
    <x v="0"/>
    <x v="5"/>
    <x v="219"/>
    <x v="4"/>
    <x v="1"/>
    <x v="1"/>
    <s v="Steel Bookcase"/>
    <n v="301.16000000000003"/>
    <n v="10"/>
    <n v="152.07"/>
  </r>
  <r>
    <d v="2025-02-21T00:00:00"/>
    <x v="0"/>
    <x v="5"/>
    <x v="220"/>
    <x v="1"/>
    <x v="0"/>
    <x v="0"/>
    <s v="Gel Pen"/>
    <n v="263.64999999999998"/>
    <n v="5"/>
    <n v="-8.93"/>
  </r>
  <r>
    <d v="2025-02-21T00:00:00"/>
    <x v="0"/>
    <x v="5"/>
    <x v="221"/>
    <x v="3"/>
    <x v="2"/>
    <x v="4"/>
    <s v="Smartphone"/>
    <n v="97.75"/>
    <n v="6"/>
    <n v="296.12"/>
  </r>
  <r>
    <d v="2025-02-20T00:00:00"/>
    <x v="0"/>
    <x v="5"/>
    <x v="222"/>
    <x v="0"/>
    <x v="0"/>
    <x v="5"/>
    <s v="Heavy Duty Binder"/>
    <n v="521.72"/>
    <n v="7"/>
    <n v="-43.95"/>
  </r>
  <r>
    <d v="2025-02-20T00:00:00"/>
    <x v="0"/>
    <x v="5"/>
    <x v="223"/>
    <x v="3"/>
    <x v="1"/>
    <x v="3"/>
    <s v="Conference Table"/>
    <n v="868.53"/>
    <n v="9"/>
    <n v="132.35"/>
  </r>
  <r>
    <d v="2025-02-16T00:00:00"/>
    <x v="0"/>
    <x v="5"/>
    <x v="224"/>
    <x v="4"/>
    <x v="2"/>
    <x v="2"/>
    <s v="Laptop Stand"/>
    <n v="724.98"/>
    <n v="8"/>
    <n v="205.76"/>
  </r>
  <r>
    <d v="2025-02-16T00:00:00"/>
    <x v="0"/>
    <x v="5"/>
    <x v="225"/>
    <x v="0"/>
    <x v="1"/>
    <x v="1"/>
    <s v="Steel Bookcase"/>
    <n v="988.97"/>
    <n v="3"/>
    <n v="146.36000000000001"/>
  </r>
  <r>
    <d v="2025-02-14T00:00:00"/>
    <x v="0"/>
    <x v="5"/>
    <x v="226"/>
    <x v="0"/>
    <x v="2"/>
    <x v="2"/>
    <s v="Laptop Stand"/>
    <n v="499.44"/>
    <n v="3"/>
    <n v="91.66"/>
  </r>
  <r>
    <d v="2025-02-14T00:00:00"/>
    <x v="0"/>
    <x v="5"/>
    <x v="227"/>
    <x v="1"/>
    <x v="1"/>
    <x v="3"/>
    <s v="Dining Table"/>
    <n v="34.799999999999997"/>
    <n v="3"/>
    <n v="-4.62"/>
  </r>
  <r>
    <d v="2025-02-12T00:00:00"/>
    <x v="0"/>
    <x v="5"/>
    <x v="228"/>
    <x v="4"/>
    <x v="1"/>
    <x v="7"/>
    <s v="Ergonomic Chair"/>
    <n v="151.22"/>
    <n v="9"/>
    <n v="40.46"/>
  </r>
  <r>
    <d v="2025-02-11T00:00:00"/>
    <x v="0"/>
    <x v="5"/>
    <x v="229"/>
    <x v="3"/>
    <x v="1"/>
    <x v="1"/>
    <s v="Wooden Bookcase"/>
    <n v="224.84"/>
    <n v="6"/>
    <n v="224.59"/>
  </r>
  <r>
    <d v="2025-02-11T00:00:00"/>
    <x v="0"/>
    <x v="5"/>
    <x v="230"/>
    <x v="0"/>
    <x v="1"/>
    <x v="3"/>
    <s v="Dining Table"/>
    <n v="557.6"/>
    <n v="1"/>
    <n v="124.49"/>
  </r>
  <r>
    <d v="2025-02-11T00:00:00"/>
    <x v="0"/>
    <x v="5"/>
    <x v="231"/>
    <x v="0"/>
    <x v="0"/>
    <x v="6"/>
    <s v="Printer Paper"/>
    <n v="513.20000000000005"/>
    <n v="8"/>
    <n v="-73.39"/>
  </r>
  <r>
    <d v="2025-02-11T00:00:00"/>
    <x v="0"/>
    <x v="5"/>
    <x v="232"/>
    <x v="3"/>
    <x v="2"/>
    <x v="2"/>
    <s v="USB Cable"/>
    <n v="701.86"/>
    <n v="7"/>
    <n v="-64.78"/>
  </r>
  <r>
    <d v="2025-02-07T00:00:00"/>
    <x v="0"/>
    <x v="5"/>
    <x v="233"/>
    <x v="0"/>
    <x v="2"/>
    <x v="4"/>
    <s v="Office Phone"/>
    <n v="879.23"/>
    <n v="6"/>
    <n v="182.16"/>
  </r>
  <r>
    <d v="2025-02-07T00:00:00"/>
    <x v="0"/>
    <x v="5"/>
    <x v="234"/>
    <x v="2"/>
    <x v="1"/>
    <x v="3"/>
    <s v="Dining Table"/>
    <n v="527.92999999999995"/>
    <n v="8"/>
    <n v="267.66000000000003"/>
  </r>
  <r>
    <d v="2025-02-06T00:00:00"/>
    <x v="0"/>
    <x v="5"/>
    <x v="235"/>
    <x v="2"/>
    <x v="2"/>
    <x v="2"/>
    <s v="Laptop Stand"/>
    <n v="341.79"/>
    <n v="1"/>
    <n v="252.47"/>
  </r>
  <r>
    <d v="2025-02-06T00:00:00"/>
    <x v="0"/>
    <x v="5"/>
    <x v="236"/>
    <x v="3"/>
    <x v="0"/>
    <x v="0"/>
    <s v="Ballpoint Pen"/>
    <n v="109.03"/>
    <n v="1"/>
    <n v="212.39"/>
  </r>
  <r>
    <d v="2025-02-05T00:00:00"/>
    <x v="0"/>
    <x v="5"/>
    <x v="237"/>
    <x v="0"/>
    <x v="2"/>
    <x v="8"/>
    <s v="Inkjet Copier"/>
    <n v="302.77"/>
    <n v="3"/>
    <n v="-45.22"/>
  </r>
  <r>
    <d v="2025-02-02T00:00:00"/>
    <x v="0"/>
    <x v="5"/>
    <x v="238"/>
    <x v="3"/>
    <x v="1"/>
    <x v="1"/>
    <s v="Wooden Bookcase"/>
    <n v="599"/>
    <n v="2"/>
    <n v="62.52"/>
  </r>
  <r>
    <d v="2025-02-02T00:00:00"/>
    <x v="0"/>
    <x v="5"/>
    <x v="239"/>
    <x v="1"/>
    <x v="0"/>
    <x v="6"/>
    <s v="Notebook"/>
    <n v="995.6"/>
    <n v="5"/>
    <n v="-91.09"/>
  </r>
  <r>
    <d v="2025-02-01T00:00:00"/>
    <x v="0"/>
    <x v="5"/>
    <x v="240"/>
    <x v="1"/>
    <x v="0"/>
    <x v="6"/>
    <s v="Notebook"/>
    <n v="897.85"/>
    <n v="6"/>
    <n v="166.34"/>
  </r>
  <r>
    <d v="2025-02-01T00:00:00"/>
    <x v="0"/>
    <x v="5"/>
    <x v="241"/>
    <x v="2"/>
    <x v="2"/>
    <x v="8"/>
    <s v="Laser Copier"/>
    <n v="296.3"/>
    <n v="10"/>
    <n v="18.989999999999998"/>
  </r>
  <r>
    <d v="2025-01-30T00:00:00"/>
    <x v="0"/>
    <x v="6"/>
    <x v="242"/>
    <x v="2"/>
    <x v="1"/>
    <x v="3"/>
    <s v="Conference Table"/>
    <n v="938.67"/>
    <n v="9"/>
    <n v="22.94"/>
  </r>
  <r>
    <d v="2025-01-29T00:00:00"/>
    <x v="0"/>
    <x v="6"/>
    <x v="243"/>
    <x v="4"/>
    <x v="0"/>
    <x v="6"/>
    <s v="Printer Paper"/>
    <n v="624.37"/>
    <n v="6"/>
    <n v="100.19"/>
  </r>
  <r>
    <d v="2025-01-29T00:00:00"/>
    <x v="0"/>
    <x v="6"/>
    <x v="244"/>
    <x v="3"/>
    <x v="2"/>
    <x v="4"/>
    <s v="Office Phone"/>
    <n v="203.42"/>
    <n v="3"/>
    <n v="268"/>
  </r>
  <r>
    <d v="2025-01-29T00:00:00"/>
    <x v="0"/>
    <x v="6"/>
    <x v="245"/>
    <x v="0"/>
    <x v="0"/>
    <x v="6"/>
    <s v="Printer Paper"/>
    <n v="544.99"/>
    <n v="9"/>
    <n v="186.38"/>
  </r>
  <r>
    <d v="2025-01-27T00:00:00"/>
    <x v="0"/>
    <x v="6"/>
    <x v="246"/>
    <x v="2"/>
    <x v="2"/>
    <x v="2"/>
    <s v="Laptop Stand"/>
    <n v="448.55"/>
    <n v="10"/>
    <n v="111.53"/>
  </r>
  <r>
    <d v="2025-01-27T00:00:00"/>
    <x v="0"/>
    <x v="6"/>
    <x v="247"/>
    <x v="0"/>
    <x v="2"/>
    <x v="8"/>
    <s v="Inkjet Copier"/>
    <n v="542.09"/>
    <n v="9"/>
    <n v="-79.16"/>
  </r>
  <r>
    <d v="2025-01-27T00:00:00"/>
    <x v="0"/>
    <x v="6"/>
    <x v="248"/>
    <x v="2"/>
    <x v="2"/>
    <x v="4"/>
    <s v="Smartphone"/>
    <n v="168.94"/>
    <n v="1"/>
    <n v="57.26"/>
  </r>
  <r>
    <d v="2025-01-26T00:00:00"/>
    <x v="0"/>
    <x v="6"/>
    <x v="249"/>
    <x v="3"/>
    <x v="2"/>
    <x v="8"/>
    <s v="Laser Copier"/>
    <n v="195.42"/>
    <n v="8"/>
    <n v="110.21"/>
  </r>
  <r>
    <d v="2025-01-25T00:00:00"/>
    <x v="0"/>
    <x v="6"/>
    <x v="250"/>
    <x v="2"/>
    <x v="2"/>
    <x v="4"/>
    <s v="Office Phone"/>
    <n v="283.25"/>
    <n v="4"/>
    <n v="69.03"/>
  </r>
  <r>
    <d v="2025-01-25T00:00:00"/>
    <x v="0"/>
    <x v="6"/>
    <x v="251"/>
    <x v="4"/>
    <x v="2"/>
    <x v="8"/>
    <s v="Laser Copier"/>
    <n v="687.57"/>
    <n v="7"/>
    <n v="-12.27"/>
  </r>
  <r>
    <d v="2025-01-25T00:00:00"/>
    <x v="0"/>
    <x v="6"/>
    <x v="252"/>
    <x v="3"/>
    <x v="1"/>
    <x v="7"/>
    <s v="Executive Chair"/>
    <n v="974.19"/>
    <n v="6"/>
    <n v="211.35"/>
  </r>
  <r>
    <d v="2025-01-24T00:00:00"/>
    <x v="0"/>
    <x v="6"/>
    <x v="253"/>
    <x v="0"/>
    <x v="0"/>
    <x v="0"/>
    <s v="Gel Pen"/>
    <n v="775.35"/>
    <n v="1"/>
    <n v="105.09"/>
  </r>
  <r>
    <d v="2025-01-23T00:00:00"/>
    <x v="0"/>
    <x v="6"/>
    <x v="254"/>
    <x v="0"/>
    <x v="2"/>
    <x v="4"/>
    <s v="Smartphone"/>
    <n v="418.4"/>
    <n v="8"/>
    <n v="93.55"/>
  </r>
  <r>
    <d v="2025-01-21T00:00:00"/>
    <x v="0"/>
    <x v="6"/>
    <x v="255"/>
    <x v="1"/>
    <x v="2"/>
    <x v="8"/>
    <s v="Laser Copier"/>
    <n v="769.92"/>
    <n v="5"/>
    <n v="-32.22"/>
  </r>
  <r>
    <d v="2025-01-21T00:00:00"/>
    <x v="0"/>
    <x v="6"/>
    <x v="256"/>
    <x v="2"/>
    <x v="2"/>
    <x v="4"/>
    <s v="Office Phone"/>
    <n v="437.17"/>
    <n v="7"/>
    <n v="235.77"/>
  </r>
  <r>
    <d v="2025-01-20T00:00:00"/>
    <x v="0"/>
    <x v="6"/>
    <x v="257"/>
    <x v="3"/>
    <x v="1"/>
    <x v="3"/>
    <s v="Conference Table"/>
    <n v="807.61"/>
    <n v="6"/>
    <n v="195.73"/>
  </r>
  <r>
    <d v="2025-01-18T00:00:00"/>
    <x v="0"/>
    <x v="6"/>
    <x v="258"/>
    <x v="4"/>
    <x v="0"/>
    <x v="6"/>
    <s v="Printer Paper"/>
    <n v="618.64"/>
    <n v="1"/>
    <n v="288.93"/>
  </r>
  <r>
    <d v="2025-01-18T00:00:00"/>
    <x v="0"/>
    <x v="6"/>
    <x v="259"/>
    <x v="4"/>
    <x v="0"/>
    <x v="6"/>
    <s v="Notebook"/>
    <n v="250.69"/>
    <n v="5"/>
    <n v="56.02"/>
  </r>
  <r>
    <d v="2025-01-18T00:00:00"/>
    <x v="0"/>
    <x v="6"/>
    <x v="260"/>
    <x v="0"/>
    <x v="1"/>
    <x v="3"/>
    <s v="Dining Table"/>
    <n v="148.38"/>
    <n v="8"/>
    <n v="142.24"/>
  </r>
  <r>
    <d v="2025-01-17T00:00:00"/>
    <x v="0"/>
    <x v="6"/>
    <x v="261"/>
    <x v="0"/>
    <x v="1"/>
    <x v="3"/>
    <s v="Dining Table"/>
    <n v="832.42"/>
    <n v="1"/>
    <n v="239.61"/>
  </r>
  <r>
    <d v="2025-01-16T00:00:00"/>
    <x v="0"/>
    <x v="6"/>
    <x v="262"/>
    <x v="1"/>
    <x v="1"/>
    <x v="1"/>
    <s v="Wooden Bookcase"/>
    <n v="878.6"/>
    <n v="7"/>
    <n v="234.87"/>
  </r>
  <r>
    <d v="2025-01-15T00:00:00"/>
    <x v="0"/>
    <x v="6"/>
    <x v="263"/>
    <x v="0"/>
    <x v="1"/>
    <x v="7"/>
    <s v="Ergonomic Chair"/>
    <n v="630.28"/>
    <n v="5"/>
    <n v="-80.36"/>
  </r>
  <r>
    <d v="2025-01-15T00:00:00"/>
    <x v="0"/>
    <x v="6"/>
    <x v="264"/>
    <x v="3"/>
    <x v="1"/>
    <x v="1"/>
    <s v="Wooden Bookcase"/>
    <n v="646.66"/>
    <n v="10"/>
    <n v="289.19"/>
  </r>
  <r>
    <d v="2025-01-15T00:00:00"/>
    <x v="0"/>
    <x v="6"/>
    <x v="265"/>
    <x v="0"/>
    <x v="1"/>
    <x v="7"/>
    <s v="Executive Chair"/>
    <n v="847.07"/>
    <n v="2"/>
    <n v="-66.760000000000005"/>
  </r>
  <r>
    <d v="2025-01-14T00:00:00"/>
    <x v="0"/>
    <x v="6"/>
    <x v="266"/>
    <x v="3"/>
    <x v="2"/>
    <x v="4"/>
    <s v="Smartphone"/>
    <n v="224.4"/>
    <n v="10"/>
    <n v="72.989999999999995"/>
  </r>
  <r>
    <d v="2025-01-13T00:00:00"/>
    <x v="0"/>
    <x v="6"/>
    <x v="267"/>
    <x v="0"/>
    <x v="2"/>
    <x v="4"/>
    <s v="Smartphone"/>
    <n v="99.73"/>
    <n v="10"/>
    <n v="268.12"/>
  </r>
  <r>
    <d v="2025-01-13T00:00:00"/>
    <x v="0"/>
    <x v="6"/>
    <x v="268"/>
    <x v="2"/>
    <x v="0"/>
    <x v="6"/>
    <s v="Notebook"/>
    <n v="600.02"/>
    <n v="7"/>
    <n v="97.85"/>
  </r>
  <r>
    <d v="2025-01-12T00:00:00"/>
    <x v="0"/>
    <x v="6"/>
    <x v="269"/>
    <x v="0"/>
    <x v="0"/>
    <x v="5"/>
    <s v="Heavy Duty Binder"/>
    <n v="532.97"/>
    <n v="5"/>
    <n v="169.68"/>
  </r>
  <r>
    <d v="2025-01-12T00:00:00"/>
    <x v="0"/>
    <x v="6"/>
    <x v="270"/>
    <x v="1"/>
    <x v="2"/>
    <x v="8"/>
    <s v="Laser Copier"/>
    <n v="459.24"/>
    <n v="8"/>
    <n v="125.71"/>
  </r>
  <r>
    <d v="2025-01-09T00:00:00"/>
    <x v="0"/>
    <x v="6"/>
    <x v="271"/>
    <x v="3"/>
    <x v="2"/>
    <x v="2"/>
    <s v="Laptop Stand"/>
    <n v="195.32"/>
    <n v="9"/>
    <n v="244.74"/>
  </r>
  <r>
    <d v="2025-01-09T00:00:00"/>
    <x v="0"/>
    <x v="6"/>
    <x v="272"/>
    <x v="2"/>
    <x v="0"/>
    <x v="6"/>
    <s v="Notebook"/>
    <n v="937.59"/>
    <n v="4"/>
    <n v="135.02000000000001"/>
  </r>
  <r>
    <d v="2025-01-08T00:00:00"/>
    <x v="0"/>
    <x v="6"/>
    <x v="273"/>
    <x v="2"/>
    <x v="1"/>
    <x v="1"/>
    <s v="Steel Bookcase"/>
    <n v="402.98"/>
    <n v="5"/>
    <n v="109.57"/>
  </r>
  <r>
    <d v="2025-01-07T00:00:00"/>
    <x v="0"/>
    <x v="6"/>
    <x v="274"/>
    <x v="1"/>
    <x v="2"/>
    <x v="4"/>
    <s v="Smartphone"/>
    <n v="381.7"/>
    <n v="2"/>
    <n v="-70.13"/>
  </r>
  <r>
    <d v="2025-01-07T00:00:00"/>
    <x v="0"/>
    <x v="6"/>
    <x v="275"/>
    <x v="4"/>
    <x v="1"/>
    <x v="7"/>
    <s v="Executive Chair"/>
    <n v="980.15"/>
    <n v="1"/>
    <n v="189.46"/>
  </r>
  <r>
    <d v="2025-01-06T00:00:00"/>
    <x v="0"/>
    <x v="6"/>
    <x v="276"/>
    <x v="4"/>
    <x v="2"/>
    <x v="4"/>
    <s v="Smartphone"/>
    <n v="74.239999999999995"/>
    <n v="5"/>
    <n v="284.22000000000003"/>
  </r>
  <r>
    <d v="2025-01-04T00:00:00"/>
    <x v="0"/>
    <x v="6"/>
    <x v="277"/>
    <x v="2"/>
    <x v="1"/>
    <x v="7"/>
    <s v="Ergonomic Chair"/>
    <n v="32.130000000000003"/>
    <n v="7"/>
    <n v="-44.28"/>
  </r>
  <r>
    <d v="2025-01-04T00:00:00"/>
    <x v="0"/>
    <x v="6"/>
    <x v="278"/>
    <x v="1"/>
    <x v="0"/>
    <x v="6"/>
    <s v="Notebook"/>
    <n v="137.36000000000001"/>
    <n v="9"/>
    <n v="189.34"/>
  </r>
  <r>
    <d v="2025-01-03T00:00:00"/>
    <x v="0"/>
    <x v="6"/>
    <x v="279"/>
    <x v="4"/>
    <x v="2"/>
    <x v="8"/>
    <s v="Inkjet Copier"/>
    <n v="606.89"/>
    <n v="10"/>
    <n v="253.76"/>
  </r>
  <r>
    <d v="2025-01-02T00:00:00"/>
    <x v="0"/>
    <x v="6"/>
    <x v="280"/>
    <x v="0"/>
    <x v="1"/>
    <x v="7"/>
    <s v="Executive Chair"/>
    <n v="871.67"/>
    <n v="3"/>
    <n v="-98.93"/>
  </r>
  <r>
    <d v="2025-01-02T00:00:00"/>
    <x v="0"/>
    <x v="6"/>
    <x v="281"/>
    <x v="0"/>
    <x v="2"/>
    <x v="4"/>
    <s v="Office Phone"/>
    <n v="549.03"/>
    <n v="4"/>
    <n v="-3.02"/>
  </r>
  <r>
    <d v="2025-01-01T00:00:00"/>
    <x v="0"/>
    <x v="6"/>
    <x v="282"/>
    <x v="3"/>
    <x v="1"/>
    <x v="3"/>
    <s v="Dining Table"/>
    <n v="154.66999999999999"/>
    <n v="8"/>
    <n v="88.8"/>
  </r>
  <r>
    <d v="2025-01-01T00:00:00"/>
    <x v="0"/>
    <x v="6"/>
    <x v="283"/>
    <x v="2"/>
    <x v="2"/>
    <x v="4"/>
    <s v="Smartphone"/>
    <n v="839.94"/>
    <n v="8"/>
    <n v="56.04"/>
  </r>
  <r>
    <d v="2024-12-31T00:00:00"/>
    <x v="1"/>
    <x v="7"/>
    <x v="284"/>
    <x v="3"/>
    <x v="1"/>
    <x v="3"/>
    <s v="Conference Table"/>
    <n v="659.33"/>
    <n v="10"/>
    <n v="9.82"/>
  </r>
  <r>
    <d v="2024-12-28T00:00:00"/>
    <x v="1"/>
    <x v="7"/>
    <x v="285"/>
    <x v="0"/>
    <x v="0"/>
    <x v="0"/>
    <s v="Gel Pen"/>
    <n v="939.88"/>
    <n v="2"/>
    <n v="18.510000000000002"/>
  </r>
  <r>
    <d v="2024-12-28T00:00:00"/>
    <x v="1"/>
    <x v="7"/>
    <x v="286"/>
    <x v="0"/>
    <x v="2"/>
    <x v="4"/>
    <s v="Office Phone"/>
    <n v="230.54"/>
    <n v="10"/>
    <n v="144.16999999999999"/>
  </r>
  <r>
    <d v="2024-12-27T00:00:00"/>
    <x v="1"/>
    <x v="7"/>
    <x v="287"/>
    <x v="1"/>
    <x v="0"/>
    <x v="0"/>
    <s v="Gel Pen"/>
    <n v="377.61"/>
    <n v="2"/>
    <n v="238.36"/>
  </r>
  <r>
    <d v="2024-12-26T00:00:00"/>
    <x v="1"/>
    <x v="7"/>
    <x v="288"/>
    <x v="0"/>
    <x v="1"/>
    <x v="1"/>
    <s v="Steel Bookcase"/>
    <n v="614.83000000000004"/>
    <n v="1"/>
    <n v="-53.05"/>
  </r>
  <r>
    <d v="2024-12-26T00:00:00"/>
    <x v="1"/>
    <x v="7"/>
    <x v="289"/>
    <x v="1"/>
    <x v="0"/>
    <x v="0"/>
    <s v="Gel Pen"/>
    <n v="660"/>
    <n v="8"/>
    <n v="138.05000000000001"/>
  </r>
  <r>
    <d v="2024-12-25T00:00:00"/>
    <x v="1"/>
    <x v="7"/>
    <x v="290"/>
    <x v="1"/>
    <x v="0"/>
    <x v="0"/>
    <s v="Ballpoint Pen"/>
    <n v="257.79000000000002"/>
    <n v="3"/>
    <n v="252.19"/>
  </r>
  <r>
    <d v="2024-12-24T00:00:00"/>
    <x v="1"/>
    <x v="7"/>
    <x v="291"/>
    <x v="1"/>
    <x v="2"/>
    <x v="4"/>
    <s v="Office Phone"/>
    <n v="931.64"/>
    <n v="1"/>
    <n v="-3.48"/>
  </r>
  <r>
    <d v="2024-12-23T00:00:00"/>
    <x v="1"/>
    <x v="7"/>
    <x v="292"/>
    <x v="1"/>
    <x v="0"/>
    <x v="6"/>
    <s v="Printer Paper"/>
    <n v="861.45"/>
    <n v="7"/>
    <n v="-11.89"/>
  </r>
  <r>
    <d v="2024-12-22T00:00:00"/>
    <x v="1"/>
    <x v="7"/>
    <x v="293"/>
    <x v="0"/>
    <x v="1"/>
    <x v="1"/>
    <s v="Wooden Bookcase"/>
    <n v="753.91"/>
    <n v="2"/>
    <n v="-64.69"/>
  </r>
  <r>
    <d v="2024-12-21T00:00:00"/>
    <x v="1"/>
    <x v="7"/>
    <x v="294"/>
    <x v="3"/>
    <x v="2"/>
    <x v="8"/>
    <s v="Inkjet Copier"/>
    <n v="127.9"/>
    <n v="8"/>
    <n v="36.51"/>
  </r>
  <r>
    <d v="2024-12-21T00:00:00"/>
    <x v="1"/>
    <x v="7"/>
    <x v="295"/>
    <x v="3"/>
    <x v="0"/>
    <x v="5"/>
    <s v="3-Ring Binder"/>
    <n v="811.72"/>
    <n v="2"/>
    <n v="271.14"/>
  </r>
  <r>
    <d v="2024-12-21T00:00:00"/>
    <x v="1"/>
    <x v="7"/>
    <x v="296"/>
    <x v="1"/>
    <x v="1"/>
    <x v="1"/>
    <s v="Wooden Bookcase"/>
    <n v="686.57"/>
    <n v="8"/>
    <n v="71.12"/>
  </r>
  <r>
    <d v="2024-12-21T00:00:00"/>
    <x v="1"/>
    <x v="7"/>
    <x v="297"/>
    <x v="4"/>
    <x v="2"/>
    <x v="2"/>
    <s v="USB Cable"/>
    <n v="764.49"/>
    <n v="5"/>
    <n v="-37.15"/>
  </r>
  <r>
    <d v="2024-12-20T00:00:00"/>
    <x v="1"/>
    <x v="7"/>
    <x v="298"/>
    <x v="2"/>
    <x v="0"/>
    <x v="6"/>
    <s v="Notebook"/>
    <n v="434.78"/>
    <n v="10"/>
    <n v="208.27"/>
  </r>
  <r>
    <d v="2024-12-18T00:00:00"/>
    <x v="1"/>
    <x v="7"/>
    <x v="299"/>
    <x v="1"/>
    <x v="2"/>
    <x v="8"/>
    <s v="Inkjet Copier"/>
    <n v="801.18"/>
    <n v="4"/>
    <n v="11.11"/>
  </r>
  <r>
    <d v="2024-12-17T00:00:00"/>
    <x v="1"/>
    <x v="7"/>
    <x v="300"/>
    <x v="2"/>
    <x v="2"/>
    <x v="2"/>
    <s v="Laptop Stand"/>
    <n v="321.75"/>
    <n v="1"/>
    <n v="206.25"/>
  </r>
  <r>
    <d v="2024-12-15T00:00:00"/>
    <x v="1"/>
    <x v="7"/>
    <x v="301"/>
    <x v="3"/>
    <x v="1"/>
    <x v="3"/>
    <s v="Conference Table"/>
    <n v="339.72"/>
    <n v="5"/>
    <n v="163.72"/>
  </r>
  <r>
    <d v="2024-12-14T00:00:00"/>
    <x v="1"/>
    <x v="7"/>
    <x v="302"/>
    <x v="1"/>
    <x v="1"/>
    <x v="3"/>
    <s v="Dining Table"/>
    <n v="629.79999999999995"/>
    <n v="7"/>
    <n v="246.53"/>
  </r>
  <r>
    <d v="2024-12-13T00:00:00"/>
    <x v="1"/>
    <x v="7"/>
    <x v="303"/>
    <x v="2"/>
    <x v="1"/>
    <x v="1"/>
    <s v="Steel Bookcase"/>
    <n v="567.75"/>
    <n v="2"/>
    <n v="-23.92"/>
  </r>
  <r>
    <d v="2024-12-12T00:00:00"/>
    <x v="1"/>
    <x v="7"/>
    <x v="304"/>
    <x v="1"/>
    <x v="2"/>
    <x v="2"/>
    <s v="USB Cable"/>
    <n v="48.97"/>
    <n v="1"/>
    <n v="46.03"/>
  </r>
  <r>
    <d v="2024-12-11T00:00:00"/>
    <x v="1"/>
    <x v="7"/>
    <x v="305"/>
    <x v="2"/>
    <x v="0"/>
    <x v="5"/>
    <s v="3-Ring Binder"/>
    <n v="630.79999999999995"/>
    <n v="6"/>
    <n v="-98.16"/>
  </r>
  <r>
    <d v="2024-12-11T00:00:00"/>
    <x v="1"/>
    <x v="7"/>
    <x v="306"/>
    <x v="3"/>
    <x v="1"/>
    <x v="3"/>
    <s v="Dining Table"/>
    <n v="168.68"/>
    <n v="7"/>
    <n v="-4.5"/>
  </r>
  <r>
    <d v="2024-12-11T00:00:00"/>
    <x v="1"/>
    <x v="7"/>
    <x v="307"/>
    <x v="2"/>
    <x v="2"/>
    <x v="8"/>
    <s v="Laser Copier"/>
    <n v="545.03"/>
    <n v="8"/>
    <n v="-65.3"/>
  </r>
  <r>
    <d v="2024-12-10T00:00:00"/>
    <x v="1"/>
    <x v="7"/>
    <x v="308"/>
    <x v="1"/>
    <x v="0"/>
    <x v="5"/>
    <s v="Heavy Duty Binder"/>
    <n v="488.92"/>
    <n v="4"/>
    <n v="-63.18"/>
  </r>
  <r>
    <d v="2024-12-09T00:00:00"/>
    <x v="1"/>
    <x v="7"/>
    <x v="309"/>
    <x v="4"/>
    <x v="1"/>
    <x v="1"/>
    <s v="Wooden Bookcase"/>
    <n v="922.78"/>
    <n v="8"/>
    <n v="36.42"/>
  </r>
  <r>
    <d v="2024-12-07T00:00:00"/>
    <x v="1"/>
    <x v="7"/>
    <x v="310"/>
    <x v="1"/>
    <x v="0"/>
    <x v="0"/>
    <s v="Ballpoint Pen"/>
    <n v="444.77"/>
    <n v="3"/>
    <n v="15.72"/>
  </r>
  <r>
    <d v="2024-12-07T00:00:00"/>
    <x v="1"/>
    <x v="7"/>
    <x v="311"/>
    <x v="4"/>
    <x v="2"/>
    <x v="8"/>
    <s v="Inkjet Copier"/>
    <n v="232.37"/>
    <n v="2"/>
    <n v="144.58000000000001"/>
  </r>
  <r>
    <d v="2024-12-05T00:00:00"/>
    <x v="1"/>
    <x v="7"/>
    <x v="312"/>
    <x v="1"/>
    <x v="0"/>
    <x v="6"/>
    <s v="Notebook"/>
    <n v="132.80000000000001"/>
    <n v="5"/>
    <n v="223.81"/>
  </r>
  <r>
    <d v="2024-12-05T00:00:00"/>
    <x v="1"/>
    <x v="7"/>
    <x v="313"/>
    <x v="0"/>
    <x v="2"/>
    <x v="4"/>
    <s v="Office Phone"/>
    <n v="130.65"/>
    <n v="5"/>
    <n v="231.6"/>
  </r>
  <r>
    <d v="2024-12-05T00:00:00"/>
    <x v="1"/>
    <x v="7"/>
    <x v="314"/>
    <x v="3"/>
    <x v="2"/>
    <x v="8"/>
    <s v="Inkjet Copier"/>
    <n v="441.07"/>
    <n v="1"/>
    <n v="88.66"/>
  </r>
  <r>
    <d v="2024-12-04T00:00:00"/>
    <x v="1"/>
    <x v="7"/>
    <x v="315"/>
    <x v="1"/>
    <x v="0"/>
    <x v="6"/>
    <s v="Printer Paper"/>
    <n v="978.52"/>
    <n v="9"/>
    <n v="-26.29"/>
  </r>
  <r>
    <d v="2024-12-04T00:00:00"/>
    <x v="1"/>
    <x v="7"/>
    <x v="316"/>
    <x v="0"/>
    <x v="1"/>
    <x v="3"/>
    <s v="Conference Table"/>
    <n v="326.89999999999998"/>
    <n v="9"/>
    <n v="-60"/>
  </r>
  <r>
    <d v="2024-12-03T00:00:00"/>
    <x v="1"/>
    <x v="7"/>
    <x v="317"/>
    <x v="1"/>
    <x v="1"/>
    <x v="1"/>
    <s v="Wooden Bookcase"/>
    <n v="580.54"/>
    <n v="10"/>
    <n v="-72.739999999999995"/>
  </r>
  <r>
    <d v="2024-12-01T00:00:00"/>
    <x v="1"/>
    <x v="7"/>
    <x v="318"/>
    <x v="0"/>
    <x v="1"/>
    <x v="3"/>
    <s v="Conference Table"/>
    <n v="53.4"/>
    <n v="10"/>
    <n v="33.479999999999997"/>
  </r>
  <r>
    <d v="2024-12-01T00:00:00"/>
    <x v="1"/>
    <x v="7"/>
    <x v="319"/>
    <x v="2"/>
    <x v="2"/>
    <x v="4"/>
    <s v="Office Phone"/>
    <n v="586.69000000000005"/>
    <n v="2"/>
    <n v="231.01"/>
  </r>
  <r>
    <d v="2024-11-30T00:00:00"/>
    <x v="1"/>
    <x v="8"/>
    <x v="320"/>
    <x v="2"/>
    <x v="2"/>
    <x v="8"/>
    <s v="Laser Copier"/>
    <n v="855.61"/>
    <n v="8"/>
    <n v="139.99"/>
  </r>
  <r>
    <d v="2024-11-30T00:00:00"/>
    <x v="1"/>
    <x v="8"/>
    <x v="321"/>
    <x v="3"/>
    <x v="2"/>
    <x v="4"/>
    <s v="Smartphone"/>
    <n v="617.53"/>
    <n v="8"/>
    <n v="149.53"/>
  </r>
  <r>
    <d v="2024-11-28T00:00:00"/>
    <x v="1"/>
    <x v="8"/>
    <x v="322"/>
    <x v="2"/>
    <x v="2"/>
    <x v="4"/>
    <s v="Office Phone"/>
    <n v="571.17999999999995"/>
    <n v="4"/>
    <n v="69.81"/>
  </r>
  <r>
    <d v="2024-11-27T00:00:00"/>
    <x v="1"/>
    <x v="8"/>
    <x v="323"/>
    <x v="4"/>
    <x v="1"/>
    <x v="1"/>
    <s v="Wooden Bookcase"/>
    <n v="25.57"/>
    <n v="2"/>
    <n v="-66.33"/>
  </r>
  <r>
    <d v="2024-11-27T00:00:00"/>
    <x v="1"/>
    <x v="8"/>
    <x v="324"/>
    <x v="3"/>
    <x v="1"/>
    <x v="1"/>
    <s v="Steel Bookcase"/>
    <n v="681.84"/>
    <n v="10"/>
    <n v="54.59"/>
  </r>
  <r>
    <d v="2024-11-27T00:00:00"/>
    <x v="1"/>
    <x v="8"/>
    <x v="325"/>
    <x v="0"/>
    <x v="1"/>
    <x v="7"/>
    <s v="Executive Chair"/>
    <n v="360.35"/>
    <n v="9"/>
    <n v="-89.99"/>
  </r>
  <r>
    <d v="2024-11-25T00:00:00"/>
    <x v="1"/>
    <x v="8"/>
    <x v="326"/>
    <x v="4"/>
    <x v="2"/>
    <x v="8"/>
    <s v="Inkjet Copier"/>
    <n v="316.33999999999997"/>
    <n v="7"/>
    <n v="228.61"/>
  </r>
  <r>
    <d v="2024-11-25T00:00:00"/>
    <x v="1"/>
    <x v="8"/>
    <x v="327"/>
    <x v="4"/>
    <x v="2"/>
    <x v="8"/>
    <s v="Inkjet Copier"/>
    <n v="865.68"/>
    <n v="8"/>
    <n v="-59.87"/>
  </r>
  <r>
    <d v="2024-11-23T00:00:00"/>
    <x v="1"/>
    <x v="8"/>
    <x v="328"/>
    <x v="1"/>
    <x v="1"/>
    <x v="1"/>
    <s v="Wooden Bookcase"/>
    <n v="226.44"/>
    <n v="7"/>
    <n v="241.67"/>
  </r>
  <r>
    <d v="2024-11-23T00:00:00"/>
    <x v="1"/>
    <x v="8"/>
    <x v="329"/>
    <x v="1"/>
    <x v="2"/>
    <x v="8"/>
    <s v="Inkjet Copier"/>
    <n v="763.93"/>
    <n v="4"/>
    <n v="282.20999999999998"/>
  </r>
  <r>
    <d v="2024-11-21T00:00:00"/>
    <x v="1"/>
    <x v="8"/>
    <x v="330"/>
    <x v="1"/>
    <x v="2"/>
    <x v="8"/>
    <s v="Laser Copier"/>
    <n v="36.43"/>
    <n v="1"/>
    <n v="82.74"/>
  </r>
  <r>
    <d v="2024-11-20T00:00:00"/>
    <x v="1"/>
    <x v="8"/>
    <x v="331"/>
    <x v="2"/>
    <x v="0"/>
    <x v="0"/>
    <s v="Gel Pen"/>
    <n v="967.56"/>
    <n v="7"/>
    <n v="170.08"/>
  </r>
  <r>
    <d v="2024-11-20T00:00:00"/>
    <x v="1"/>
    <x v="8"/>
    <x v="332"/>
    <x v="3"/>
    <x v="2"/>
    <x v="4"/>
    <s v="Office Phone"/>
    <n v="496.25"/>
    <n v="7"/>
    <n v="1.28"/>
  </r>
  <r>
    <d v="2024-11-18T00:00:00"/>
    <x v="1"/>
    <x v="8"/>
    <x v="333"/>
    <x v="0"/>
    <x v="2"/>
    <x v="2"/>
    <s v="USB Cable"/>
    <n v="430.01"/>
    <n v="1"/>
    <n v="8.4600000000000009"/>
  </r>
  <r>
    <d v="2024-11-18T00:00:00"/>
    <x v="1"/>
    <x v="8"/>
    <x v="334"/>
    <x v="2"/>
    <x v="0"/>
    <x v="0"/>
    <s v="Ballpoint Pen"/>
    <n v="507.21"/>
    <n v="3"/>
    <n v="288.7"/>
  </r>
  <r>
    <d v="2024-11-16T00:00:00"/>
    <x v="1"/>
    <x v="8"/>
    <x v="335"/>
    <x v="3"/>
    <x v="0"/>
    <x v="5"/>
    <s v="Heavy Duty Binder"/>
    <n v="864.54"/>
    <n v="5"/>
    <n v="32.26"/>
  </r>
  <r>
    <d v="2024-11-15T00:00:00"/>
    <x v="1"/>
    <x v="8"/>
    <x v="336"/>
    <x v="2"/>
    <x v="1"/>
    <x v="1"/>
    <s v="Steel Bookcase"/>
    <n v="462.99"/>
    <n v="3"/>
    <n v="55.34"/>
  </r>
  <r>
    <d v="2024-11-15T00:00:00"/>
    <x v="1"/>
    <x v="8"/>
    <x v="337"/>
    <x v="1"/>
    <x v="1"/>
    <x v="3"/>
    <s v="Conference Table"/>
    <n v="70.709999999999994"/>
    <n v="5"/>
    <n v="-61.9"/>
  </r>
  <r>
    <d v="2024-11-15T00:00:00"/>
    <x v="1"/>
    <x v="8"/>
    <x v="338"/>
    <x v="4"/>
    <x v="0"/>
    <x v="0"/>
    <s v="Gel Pen"/>
    <n v="710.1"/>
    <n v="3"/>
    <n v="-87.06"/>
  </r>
  <r>
    <d v="2024-11-15T00:00:00"/>
    <x v="1"/>
    <x v="8"/>
    <x v="339"/>
    <x v="0"/>
    <x v="1"/>
    <x v="1"/>
    <s v="Steel Bookcase"/>
    <n v="724.04"/>
    <n v="3"/>
    <n v="124.99"/>
  </r>
  <r>
    <d v="2024-11-14T00:00:00"/>
    <x v="1"/>
    <x v="8"/>
    <x v="340"/>
    <x v="2"/>
    <x v="2"/>
    <x v="8"/>
    <s v="Inkjet Copier"/>
    <n v="833.76"/>
    <n v="5"/>
    <n v="262.88"/>
  </r>
  <r>
    <d v="2024-11-14T00:00:00"/>
    <x v="1"/>
    <x v="8"/>
    <x v="341"/>
    <x v="1"/>
    <x v="1"/>
    <x v="1"/>
    <s v="Wooden Bookcase"/>
    <n v="226.94"/>
    <n v="1"/>
    <n v="158.37"/>
  </r>
  <r>
    <d v="2024-11-14T00:00:00"/>
    <x v="1"/>
    <x v="8"/>
    <x v="342"/>
    <x v="4"/>
    <x v="1"/>
    <x v="7"/>
    <s v="Ergonomic Chair"/>
    <n v="656.54"/>
    <n v="8"/>
    <n v="123.42"/>
  </r>
  <r>
    <d v="2024-11-13T00:00:00"/>
    <x v="1"/>
    <x v="8"/>
    <x v="343"/>
    <x v="2"/>
    <x v="1"/>
    <x v="1"/>
    <s v="Wooden Bookcase"/>
    <n v="784.22"/>
    <n v="10"/>
    <n v="135.63999999999999"/>
  </r>
  <r>
    <d v="2024-11-13T00:00:00"/>
    <x v="1"/>
    <x v="8"/>
    <x v="344"/>
    <x v="3"/>
    <x v="0"/>
    <x v="6"/>
    <s v="Printer Paper"/>
    <n v="661.09"/>
    <n v="5"/>
    <n v="161.05000000000001"/>
  </r>
  <r>
    <d v="2024-11-12T00:00:00"/>
    <x v="1"/>
    <x v="8"/>
    <x v="345"/>
    <x v="2"/>
    <x v="2"/>
    <x v="2"/>
    <s v="Laptop Stand"/>
    <n v="302.82"/>
    <n v="9"/>
    <n v="105.76"/>
  </r>
  <r>
    <d v="2024-11-11T00:00:00"/>
    <x v="1"/>
    <x v="8"/>
    <x v="346"/>
    <x v="2"/>
    <x v="2"/>
    <x v="2"/>
    <s v="Laptop Stand"/>
    <n v="169.55"/>
    <n v="2"/>
    <n v="-24.09"/>
  </r>
  <r>
    <d v="2024-11-08T00:00:00"/>
    <x v="1"/>
    <x v="8"/>
    <x v="347"/>
    <x v="4"/>
    <x v="2"/>
    <x v="8"/>
    <s v="Laser Copier"/>
    <n v="123.99"/>
    <n v="6"/>
    <n v="157.31"/>
  </r>
  <r>
    <d v="2024-11-08T00:00:00"/>
    <x v="1"/>
    <x v="8"/>
    <x v="348"/>
    <x v="2"/>
    <x v="0"/>
    <x v="6"/>
    <s v="Printer Paper"/>
    <n v="17.7"/>
    <n v="3"/>
    <n v="175.15"/>
  </r>
  <r>
    <d v="2024-11-07T00:00:00"/>
    <x v="1"/>
    <x v="8"/>
    <x v="349"/>
    <x v="4"/>
    <x v="0"/>
    <x v="5"/>
    <s v="3-Ring Binder"/>
    <n v="394.88"/>
    <n v="2"/>
    <n v="145.43"/>
  </r>
  <r>
    <d v="2024-11-07T00:00:00"/>
    <x v="1"/>
    <x v="8"/>
    <x v="350"/>
    <x v="4"/>
    <x v="2"/>
    <x v="8"/>
    <s v="Laser Copier"/>
    <n v="532.71"/>
    <n v="4"/>
    <n v="-56.62"/>
  </r>
  <r>
    <d v="2024-11-07T00:00:00"/>
    <x v="1"/>
    <x v="8"/>
    <x v="351"/>
    <x v="4"/>
    <x v="1"/>
    <x v="1"/>
    <s v="Steel Bookcase"/>
    <n v="368.07"/>
    <n v="1"/>
    <n v="-26.76"/>
  </r>
  <r>
    <d v="2024-11-07T00:00:00"/>
    <x v="1"/>
    <x v="8"/>
    <x v="352"/>
    <x v="2"/>
    <x v="1"/>
    <x v="3"/>
    <s v="Dining Table"/>
    <n v="113.45"/>
    <n v="8"/>
    <n v="-7.05"/>
  </r>
  <r>
    <d v="2024-11-06T00:00:00"/>
    <x v="1"/>
    <x v="8"/>
    <x v="353"/>
    <x v="1"/>
    <x v="2"/>
    <x v="2"/>
    <s v="Laptop Stand"/>
    <n v="372.9"/>
    <n v="9"/>
    <n v="231.94"/>
  </r>
  <r>
    <d v="2024-11-06T00:00:00"/>
    <x v="1"/>
    <x v="8"/>
    <x v="354"/>
    <x v="3"/>
    <x v="2"/>
    <x v="8"/>
    <s v="Laser Copier"/>
    <n v="94.01"/>
    <n v="10"/>
    <n v="51.05"/>
  </r>
  <r>
    <d v="2024-11-05T00:00:00"/>
    <x v="1"/>
    <x v="8"/>
    <x v="355"/>
    <x v="1"/>
    <x v="2"/>
    <x v="8"/>
    <s v="Inkjet Copier"/>
    <n v="993.36"/>
    <n v="3"/>
    <n v="119.43"/>
  </r>
  <r>
    <d v="2024-11-05T00:00:00"/>
    <x v="1"/>
    <x v="8"/>
    <x v="356"/>
    <x v="4"/>
    <x v="1"/>
    <x v="1"/>
    <s v="Wooden Bookcase"/>
    <n v="794.07"/>
    <n v="4"/>
    <n v="68.56"/>
  </r>
  <r>
    <d v="2024-11-05T00:00:00"/>
    <x v="1"/>
    <x v="8"/>
    <x v="357"/>
    <x v="4"/>
    <x v="0"/>
    <x v="5"/>
    <s v="3-Ring Binder"/>
    <n v="524.79999999999995"/>
    <n v="6"/>
    <n v="49.36"/>
  </r>
  <r>
    <d v="2024-11-05T00:00:00"/>
    <x v="1"/>
    <x v="8"/>
    <x v="358"/>
    <x v="2"/>
    <x v="2"/>
    <x v="2"/>
    <s v="Laptop Stand"/>
    <n v="188.8"/>
    <n v="8"/>
    <n v="-43.9"/>
  </r>
  <r>
    <d v="2024-11-04T00:00:00"/>
    <x v="1"/>
    <x v="8"/>
    <x v="359"/>
    <x v="3"/>
    <x v="1"/>
    <x v="1"/>
    <s v="Steel Bookcase"/>
    <n v="503.01"/>
    <n v="10"/>
    <n v="265.7"/>
  </r>
  <r>
    <d v="2024-11-02T00:00:00"/>
    <x v="1"/>
    <x v="8"/>
    <x v="360"/>
    <x v="3"/>
    <x v="2"/>
    <x v="4"/>
    <s v="Office Phone"/>
    <n v="350.22"/>
    <n v="4"/>
    <n v="149.30000000000001"/>
  </r>
  <r>
    <d v="2024-11-02T00:00:00"/>
    <x v="1"/>
    <x v="8"/>
    <x v="361"/>
    <x v="0"/>
    <x v="0"/>
    <x v="5"/>
    <s v="3-Ring Binder"/>
    <n v="375.73"/>
    <n v="4"/>
    <n v="-29.59"/>
  </r>
  <r>
    <d v="2024-11-02T00:00:00"/>
    <x v="1"/>
    <x v="8"/>
    <x v="362"/>
    <x v="2"/>
    <x v="2"/>
    <x v="8"/>
    <s v="Laser Copier"/>
    <n v="339.11"/>
    <n v="7"/>
    <n v="141.13999999999999"/>
  </r>
  <r>
    <d v="2024-11-01T00:00:00"/>
    <x v="1"/>
    <x v="8"/>
    <x v="363"/>
    <x v="3"/>
    <x v="0"/>
    <x v="6"/>
    <s v="Printer Paper"/>
    <n v="503.93"/>
    <n v="10"/>
    <n v="123.94"/>
  </r>
  <r>
    <d v="2024-10-31T00:00:00"/>
    <x v="1"/>
    <x v="9"/>
    <x v="364"/>
    <x v="0"/>
    <x v="1"/>
    <x v="3"/>
    <s v="Dining Table"/>
    <n v="889.93"/>
    <n v="6"/>
    <n v="69.95"/>
  </r>
  <r>
    <d v="2024-10-31T00:00:00"/>
    <x v="1"/>
    <x v="9"/>
    <x v="365"/>
    <x v="1"/>
    <x v="0"/>
    <x v="6"/>
    <s v="Notebook"/>
    <n v="678.6"/>
    <n v="8"/>
    <n v="50.74"/>
  </r>
  <r>
    <d v="2024-10-30T00:00:00"/>
    <x v="1"/>
    <x v="9"/>
    <x v="366"/>
    <x v="1"/>
    <x v="2"/>
    <x v="4"/>
    <s v="Office Phone"/>
    <n v="876.87"/>
    <n v="9"/>
    <n v="105.49"/>
  </r>
  <r>
    <d v="2024-10-30T00:00:00"/>
    <x v="1"/>
    <x v="9"/>
    <x v="367"/>
    <x v="2"/>
    <x v="2"/>
    <x v="4"/>
    <s v="Smartphone"/>
    <n v="306.92"/>
    <n v="9"/>
    <n v="-83.57"/>
  </r>
  <r>
    <d v="2024-10-29T00:00:00"/>
    <x v="1"/>
    <x v="9"/>
    <x v="368"/>
    <x v="1"/>
    <x v="1"/>
    <x v="3"/>
    <s v="Dining Table"/>
    <n v="47.03"/>
    <n v="3"/>
    <n v="109.32"/>
  </r>
  <r>
    <d v="2024-10-26T00:00:00"/>
    <x v="1"/>
    <x v="9"/>
    <x v="369"/>
    <x v="0"/>
    <x v="0"/>
    <x v="6"/>
    <s v="Notebook"/>
    <n v="627.39"/>
    <n v="10"/>
    <n v="121.97"/>
  </r>
  <r>
    <d v="2024-10-22T00:00:00"/>
    <x v="1"/>
    <x v="9"/>
    <x v="370"/>
    <x v="2"/>
    <x v="0"/>
    <x v="5"/>
    <s v="Heavy Duty Binder"/>
    <n v="614.97"/>
    <n v="9"/>
    <n v="-93.13"/>
  </r>
  <r>
    <d v="2024-10-22T00:00:00"/>
    <x v="1"/>
    <x v="9"/>
    <x v="371"/>
    <x v="2"/>
    <x v="1"/>
    <x v="7"/>
    <s v="Executive Chair"/>
    <n v="902.85"/>
    <n v="1"/>
    <n v="-74.94"/>
  </r>
  <r>
    <d v="2024-10-20T00:00:00"/>
    <x v="1"/>
    <x v="9"/>
    <x v="372"/>
    <x v="3"/>
    <x v="0"/>
    <x v="0"/>
    <s v="Ballpoint Pen"/>
    <n v="828.63"/>
    <n v="10"/>
    <n v="99"/>
  </r>
  <r>
    <d v="2024-10-17T00:00:00"/>
    <x v="1"/>
    <x v="9"/>
    <x v="373"/>
    <x v="4"/>
    <x v="2"/>
    <x v="8"/>
    <s v="Inkjet Copier"/>
    <n v="306.25"/>
    <n v="5"/>
    <n v="36.159999999999997"/>
  </r>
  <r>
    <d v="2024-10-15T00:00:00"/>
    <x v="1"/>
    <x v="9"/>
    <x v="374"/>
    <x v="2"/>
    <x v="0"/>
    <x v="6"/>
    <s v="Printer Paper"/>
    <n v="691.15"/>
    <n v="4"/>
    <n v="-61.79"/>
  </r>
  <r>
    <d v="2024-10-13T00:00:00"/>
    <x v="1"/>
    <x v="9"/>
    <x v="375"/>
    <x v="1"/>
    <x v="1"/>
    <x v="3"/>
    <s v="Conference Table"/>
    <n v="247.22"/>
    <n v="1"/>
    <n v="31.95"/>
  </r>
  <r>
    <d v="2024-10-12T00:00:00"/>
    <x v="1"/>
    <x v="9"/>
    <x v="376"/>
    <x v="1"/>
    <x v="1"/>
    <x v="3"/>
    <s v="Conference Table"/>
    <n v="467.86"/>
    <n v="10"/>
    <n v="-94.07"/>
  </r>
  <r>
    <d v="2024-10-12T00:00:00"/>
    <x v="1"/>
    <x v="9"/>
    <x v="377"/>
    <x v="1"/>
    <x v="0"/>
    <x v="5"/>
    <s v="Heavy Duty Binder"/>
    <n v="142.25"/>
    <n v="9"/>
    <n v="175.69"/>
  </r>
  <r>
    <d v="2024-10-12T00:00:00"/>
    <x v="1"/>
    <x v="9"/>
    <x v="378"/>
    <x v="0"/>
    <x v="1"/>
    <x v="3"/>
    <s v="Dining Table"/>
    <n v="427.85"/>
    <n v="1"/>
    <n v="-29.02"/>
  </r>
  <r>
    <d v="2024-10-12T00:00:00"/>
    <x v="1"/>
    <x v="9"/>
    <x v="379"/>
    <x v="3"/>
    <x v="0"/>
    <x v="0"/>
    <s v="Ballpoint Pen"/>
    <n v="886.67"/>
    <n v="2"/>
    <n v="295.62"/>
  </r>
  <r>
    <d v="2024-10-11T00:00:00"/>
    <x v="1"/>
    <x v="9"/>
    <x v="380"/>
    <x v="3"/>
    <x v="1"/>
    <x v="3"/>
    <s v="Conference Table"/>
    <n v="281.25"/>
    <n v="2"/>
    <n v="-78.819999999999993"/>
  </r>
  <r>
    <d v="2024-10-11T00:00:00"/>
    <x v="1"/>
    <x v="9"/>
    <x v="381"/>
    <x v="3"/>
    <x v="0"/>
    <x v="5"/>
    <s v="Heavy Duty Binder"/>
    <n v="986.68"/>
    <n v="3"/>
    <n v="-99.7"/>
  </r>
  <r>
    <d v="2024-10-11T00:00:00"/>
    <x v="1"/>
    <x v="9"/>
    <x v="382"/>
    <x v="2"/>
    <x v="2"/>
    <x v="2"/>
    <s v="USB Cable"/>
    <n v="611.83000000000004"/>
    <n v="5"/>
    <n v="159.56"/>
  </r>
  <r>
    <d v="2024-10-11T00:00:00"/>
    <x v="1"/>
    <x v="9"/>
    <x v="383"/>
    <x v="2"/>
    <x v="1"/>
    <x v="3"/>
    <s v="Conference Table"/>
    <n v="965.39"/>
    <n v="1"/>
    <n v="11.35"/>
  </r>
  <r>
    <d v="2024-10-08T00:00:00"/>
    <x v="1"/>
    <x v="9"/>
    <x v="384"/>
    <x v="4"/>
    <x v="0"/>
    <x v="5"/>
    <s v="3-Ring Binder"/>
    <n v="607.21"/>
    <n v="4"/>
    <n v="51.16"/>
  </r>
  <r>
    <d v="2024-10-08T00:00:00"/>
    <x v="1"/>
    <x v="9"/>
    <x v="385"/>
    <x v="2"/>
    <x v="1"/>
    <x v="7"/>
    <s v="Ergonomic Chair"/>
    <n v="542.79999999999995"/>
    <n v="1"/>
    <n v="-83.97"/>
  </r>
  <r>
    <d v="2024-10-08T00:00:00"/>
    <x v="1"/>
    <x v="9"/>
    <x v="386"/>
    <x v="4"/>
    <x v="2"/>
    <x v="8"/>
    <s v="Inkjet Copier"/>
    <n v="589.92999999999995"/>
    <n v="1"/>
    <n v="181.57"/>
  </r>
  <r>
    <d v="2024-10-08T00:00:00"/>
    <x v="1"/>
    <x v="9"/>
    <x v="387"/>
    <x v="1"/>
    <x v="1"/>
    <x v="3"/>
    <s v="Dining Table"/>
    <n v="718.82"/>
    <n v="8"/>
    <n v="-66.63"/>
  </r>
  <r>
    <d v="2024-10-07T00:00:00"/>
    <x v="1"/>
    <x v="9"/>
    <x v="388"/>
    <x v="0"/>
    <x v="1"/>
    <x v="1"/>
    <s v="Steel Bookcase"/>
    <n v="962.71"/>
    <n v="3"/>
    <n v="274.12"/>
  </r>
  <r>
    <d v="2024-10-05T00:00:00"/>
    <x v="1"/>
    <x v="9"/>
    <x v="389"/>
    <x v="0"/>
    <x v="0"/>
    <x v="6"/>
    <s v="Printer Paper"/>
    <n v="781.21"/>
    <n v="2"/>
    <n v="-61.14"/>
  </r>
  <r>
    <d v="2024-10-05T00:00:00"/>
    <x v="1"/>
    <x v="9"/>
    <x v="390"/>
    <x v="1"/>
    <x v="1"/>
    <x v="7"/>
    <s v="Executive Chair"/>
    <n v="579.01"/>
    <n v="9"/>
    <n v="-12.86"/>
  </r>
  <r>
    <d v="2024-10-03T00:00:00"/>
    <x v="1"/>
    <x v="9"/>
    <x v="391"/>
    <x v="2"/>
    <x v="0"/>
    <x v="6"/>
    <s v="Printer Paper"/>
    <n v="836.51"/>
    <n v="2"/>
    <n v="204.65"/>
  </r>
  <r>
    <d v="2024-10-03T00:00:00"/>
    <x v="1"/>
    <x v="9"/>
    <x v="392"/>
    <x v="3"/>
    <x v="1"/>
    <x v="3"/>
    <s v="Conference Table"/>
    <n v="158.80000000000001"/>
    <n v="7"/>
    <n v="-84.17"/>
  </r>
  <r>
    <d v="2024-10-03T00:00:00"/>
    <x v="1"/>
    <x v="9"/>
    <x v="393"/>
    <x v="1"/>
    <x v="2"/>
    <x v="2"/>
    <s v="USB Cable"/>
    <n v="734.17"/>
    <n v="7"/>
    <n v="-57.75"/>
  </r>
  <r>
    <d v="2024-10-03T00:00:00"/>
    <x v="1"/>
    <x v="9"/>
    <x v="394"/>
    <x v="4"/>
    <x v="0"/>
    <x v="5"/>
    <s v="3-Ring Binder"/>
    <n v="896.91"/>
    <n v="6"/>
    <n v="-73.87"/>
  </r>
  <r>
    <d v="2024-10-02T00:00:00"/>
    <x v="1"/>
    <x v="9"/>
    <x v="395"/>
    <x v="3"/>
    <x v="0"/>
    <x v="6"/>
    <s v="Notebook"/>
    <n v="961.44"/>
    <n v="3"/>
    <n v="244.63"/>
  </r>
  <r>
    <d v="2024-09-30T00:00:00"/>
    <x v="1"/>
    <x v="10"/>
    <x v="396"/>
    <x v="2"/>
    <x v="1"/>
    <x v="7"/>
    <s v="Executive Chair"/>
    <n v="207.05"/>
    <n v="10"/>
    <n v="255.23"/>
  </r>
  <r>
    <d v="2024-09-30T00:00:00"/>
    <x v="1"/>
    <x v="10"/>
    <x v="397"/>
    <x v="4"/>
    <x v="0"/>
    <x v="0"/>
    <s v="Gel Pen"/>
    <n v="625.46"/>
    <n v="8"/>
    <n v="88.95"/>
  </r>
  <r>
    <d v="2024-09-29T00:00:00"/>
    <x v="1"/>
    <x v="10"/>
    <x v="398"/>
    <x v="2"/>
    <x v="1"/>
    <x v="7"/>
    <s v="Executive Chair"/>
    <n v="965.79"/>
    <n v="4"/>
    <n v="-68.02"/>
  </r>
  <r>
    <d v="2024-09-29T00:00:00"/>
    <x v="1"/>
    <x v="10"/>
    <x v="399"/>
    <x v="0"/>
    <x v="0"/>
    <x v="5"/>
    <s v="Heavy Duty Binder"/>
    <n v="460.99"/>
    <n v="3"/>
    <n v="115"/>
  </r>
  <r>
    <d v="2024-09-29T00:00:00"/>
    <x v="1"/>
    <x v="10"/>
    <x v="400"/>
    <x v="3"/>
    <x v="0"/>
    <x v="6"/>
    <s v="Notebook"/>
    <n v="365.23"/>
    <n v="3"/>
    <n v="272.68"/>
  </r>
  <r>
    <d v="2024-09-28T00:00:00"/>
    <x v="1"/>
    <x v="10"/>
    <x v="401"/>
    <x v="1"/>
    <x v="0"/>
    <x v="6"/>
    <s v="Notebook"/>
    <n v="486.53"/>
    <n v="6"/>
    <n v="87.8"/>
  </r>
  <r>
    <d v="2024-09-28T00:00:00"/>
    <x v="1"/>
    <x v="10"/>
    <x v="402"/>
    <x v="0"/>
    <x v="0"/>
    <x v="6"/>
    <s v="Notebook"/>
    <n v="138.1"/>
    <n v="3"/>
    <n v="-15.8"/>
  </r>
  <r>
    <d v="2024-09-28T00:00:00"/>
    <x v="1"/>
    <x v="10"/>
    <x v="403"/>
    <x v="0"/>
    <x v="0"/>
    <x v="6"/>
    <s v="Printer Paper"/>
    <n v="650.61"/>
    <n v="8"/>
    <n v="161.78"/>
  </r>
  <r>
    <d v="2024-09-28T00:00:00"/>
    <x v="1"/>
    <x v="10"/>
    <x v="404"/>
    <x v="4"/>
    <x v="1"/>
    <x v="1"/>
    <s v="Steel Bookcase"/>
    <n v="46.46"/>
    <n v="10"/>
    <n v="279.18"/>
  </r>
  <r>
    <d v="2024-09-26T00:00:00"/>
    <x v="1"/>
    <x v="10"/>
    <x v="405"/>
    <x v="0"/>
    <x v="2"/>
    <x v="4"/>
    <s v="Smartphone"/>
    <n v="378.29"/>
    <n v="9"/>
    <n v="-48.72"/>
  </r>
  <r>
    <d v="2024-09-26T00:00:00"/>
    <x v="1"/>
    <x v="10"/>
    <x v="406"/>
    <x v="3"/>
    <x v="0"/>
    <x v="5"/>
    <s v="3-Ring Binder"/>
    <n v="973.43"/>
    <n v="9"/>
    <n v="-78.31"/>
  </r>
  <r>
    <d v="2024-09-26T00:00:00"/>
    <x v="1"/>
    <x v="10"/>
    <x v="407"/>
    <x v="1"/>
    <x v="0"/>
    <x v="6"/>
    <s v="Printer Paper"/>
    <n v="343.55"/>
    <n v="3"/>
    <n v="166.67"/>
  </r>
  <r>
    <d v="2024-09-25T00:00:00"/>
    <x v="1"/>
    <x v="10"/>
    <x v="408"/>
    <x v="4"/>
    <x v="2"/>
    <x v="8"/>
    <s v="Inkjet Copier"/>
    <n v="295.35000000000002"/>
    <n v="5"/>
    <n v="283.63"/>
  </r>
  <r>
    <d v="2024-09-23T00:00:00"/>
    <x v="1"/>
    <x v="10"/>
    <x v="409"/>
    <x v="2"/>
    <x v="1"/>
    <x v="7"/>
    <s v="Ergonomic Chair"/>
    <n v="492.97"/>
    <n v="2"/>
    <n v="-61.61"/>
  </r>
  <r>
    <d v="2024-09-23T00:00:00"/>
    <x v="1"/>
    <x v="10"/>
    <x v="410"/>
    <x v="1"/>
    <x v="1"/>
    <x v="1"/>
    <s v="Steel Bookcase"/>
    <n v="363.37"/>
    <n v="4"/>
    <n v="259.89"/>
  </r>
  <r>
    <d v="2024-09-22T00:00:00"/>
    <x v="1"/>
    <x v="10"/>
    <x v="411"/>
    <x v="4"/>
    <x v="2"/>
    <x v="4"/>
    <s v="Smartphone"/>
    <n v="877.82"/>
    <n v="3"/>
    <n v="53.35"/>
  </r>
  <r>
    <d v="2024-09-21T00:00:00"/>
    <x v="1"/>
    <x v="10"/>
    <x v="412"/>
    <x v="1"/>
    <x v="1"/>
    <x v="1"/>
    <s v="Wooden Bookcase"/>
    <n v="959.56"/>
    <n v="9"/>
    <n v="-90.8"/>
  </r>
  <r>
    <d v="2024-09-21T00:00:00"/>
    <x v="1"/>
    <x v="10"/>
    <x v="413"/>
    <x v="0"/>
    <x v="2"/>
    <x v="2"/>
    <s v="Laptop Stand"/>
    <n v="607.77"/>
    <n v="4"/>
    <n v="139.55000000000001"/>
  </r>
  <r>
    <d v="2024-09-20T00:00:00"/>
    <x v="1"/>
    <x v="10"/>
    <x v="414"/>
    <x v="1"/>
    <x v="2"/>
    <x v="8"/>
    <s v="Laser Copier"/>
    <n v="692.13"/>
    <n v="6"/>
    <n v="54.91"/>
  </r>
  <r>
    <d v="2024-09-20T00:00:00"/>
    <x v="1"/>
    <x v="10"/>
    <x v="415"/>
    <x v="3"/>
    <x v="0"/>
    <x v="5"/>
    <s v="3-Ring Binder"/>
    <n v="212.22"/>
    <n v="6"/>
    <n v="57.81"/>
  </r>
  <r>
    <d v="2024-09-19T00:00:00"/>
    <x v="1"/>
    <x v="10"/>
    <x v="416"/>
    <x v="0"/>
    <x v="1"/>
    <x v="3"/>
    <s v="Dining Table"/>
    <n v="990.71"/>
    <n v="9"/>
    <n v="-49.98"/>
  </r>
  <r>
    <d v="2024-09-17T00:00:00"/>
    <x v="1"/>
    <x v="10"/>
    <x v="417"/>
    <x v="1"/>
    <x v="0"/>
    <x v="0"/>
    <s v="Ballpoint Pen"/>
    <n v="131.15"/>
    <n v="7"/>
    <n v="-17.54"/>
  </r>
  <r>
    <d v="2024-09-16T00:00:00"/>
    <x v="1"/>
    <x v="10"/>
    <x v="418"/>
    <x v="2"/>
    <x v="0"/>
    <x v="5"/>
    <s v="3-Ring Binder"/>
    <n v="571.72"/>
    <n v="10"/>
    <n v="257.98"/>
  </r>
  <r>
    <d v="2024-09-15T00:00:00"/>
    <x v="1"/>
    <x v="10"/>
    <x v="419"/>
    <x v="3"/>
    <x v="1"/>
    <x v="1"/>
    <s v="Steel Bookcase"/>
    <n v="346.16"/>
    <n v="5"/>
    <n v="84.43"/>
  </r>
  <r>
    <d v="2024-09-15T00:00:00"/>
    <x v="1"/>
    <x v="10"/>
    <x v="420"/>
    <x v="3"/>
    <x v="1"/>
    <x v="1"/>
    <s v="Steel Bookcase"/>
    <n v="522.42999999999995"/>
    <n v="1"/>
    <n v="-63.35"/>
  </r>
  <r>
    <d v="2024-09-14T00:00:00"/>
    <x v="1"/>
    <x v="10"/>
    <x v="421"/>
    <x v="3"/>
    <x v="2"/>
    <x v="4"/>
    <s v="Smartphone"/>
    <n v="620.39"/>
    <n v="2"/>
    <n v="202.6"/>
  </r>
  <r>
    <d v="2024-09-14T00:00:00"/>
    <x v="1"/>
    <x v="10"/>
    <x v="422"/>
    <x v="3"/>
    <x v="0"/>
    <x v="6"/>
    <s v="Printer Paper"/>
    <n v="777.53"/>
    <n v="5"/>
    <n v="-40.28"/>
  </r>
  <r>
    <d v="2024-09-14T00:00:00"/>
    <x v="1"/>
    <x v="10"/>
    <x v="423"/>
    <x v="0"/>
    <x v="1"/>
    <x v="1"/>
    <s v="Steel Bookcase"/>
    <n v="853.41"/>
    <n v="4"/>
    <n v="-86.53"/>
  </r>
  <r>
    <d v="2024-09-13T00:00:00"/>
    <x v="1"/>
    <x v="10"/>
    <x v="424"/>
    <x v="4"/>
    <x v="0"/>
    <x v="0"/>
    <s v="Ballpoint Pen"/>
    <n v="329.3"/>
    <n v="7"/>
    <n v="124.55"/>
  </r>
  <r>
    <d v="2024-09-12T00:00:00"/>
    <x v="1"/>
    <x v="10"/>
    <x v="425"/>
    <x v="1"/>
    <x v="2"/>
    <x v="4"/>
    <s v="Smartphone"/>
    <n v="13.42"/>
    <n v="2"/>
    <n v="37.32"/>
  </r>
  <r>
    <d v="2024-09-12T00:00:00"/>
    <x v="1"/>
    <x v="10"/>
    <x v="426"/>
    <x v="2"/>
    <x v="0"/>
    <x v="5"/>
    <s v="Heavy Duty Binder"/>
    <n v="527.30999999999995"/>
    <n v="1"/>
    <n v="-87.33"/>
  </r>
  <r>
    <d v="2024-09-10T00:00:00"/>
    <x v="1"/>
    <x v="10"/>
    <x v="427"/>
    <x v="1"/>
    <x v="2"/>
    <x v="2"/>
    <s v="USB Cable"/>
    <n v="840.42"/>
    <n v="5"/>
    <n v="248.4"/>
  </r>
  <r>
    <d v="2024-09-09T00:00:00"/>
    <x v="1"/>
    <x v="10"/>
    <x v="428"/>
    <x v="4"/>
    <x v="0"/>
    <x v="5"/>
    <s v="Heavy Duty Binder"/>
    <n v="78.86"/>
    <n v="10"/>
    <n v="-89.84"/>
  </r>
  <r>
    <d v="2024-09-06T00:00:00"/>
    <x v="1"/>
    <x v="10"/>
    <x v="429"/>
    <x v="4"/>
    <x v="2"/>
    <x v="2"/>
    <s v="USB Cable"/>
    <n v="120.4"/>
    <n v="4"/>
    <n v="133.57"/>
  </r>
  <r>
    <d v="2024-09-05T00:00:00"/>
    <x v="1"/>
    <x v="10"/>
    <x v="430"/>
    <x v="3"/>
    <x v="0"/>
    <x v="5"/>
    <s v="Heavy Duty Binder"/>
    <n v="319.91000000000003"/>
    <n v="2"/>
    <n v="238.85"/>
  </r>
  <r>
    <d v="2024-09-05T00:00:00"/>
    <x v="1"/>
    <x v="10"/>
    <x v="431"/>
    <x v="4"/>
    <x v="0"/>
    <x v="5"/>
    <s v="Heavy Duty Binder"/>
    <n v="880.15"/>
    <n v="3"/>
    <n v="-43.18"/>
  </r>
  <r>
    <d v="2024-09-05T00:00:00"/>
    <x v="1"/>
    <x v="10"/>
    <x v="432"/>
    <x v="0"/>
    <x v="2"/>
    <x v="4"/>
    <s v="Smartphone"/>
    <n v="711.03"/>
    <n v="9"/>
    <n v="-2.7"/>
  </r>
  <r>
    <d v="2024-09-05T00:00:00"/>
    <x v="1"/>
    <x v="10"/>
    <x v="433"/>
    <x v="3"/>
    <x v="1"/>
    <x v="7"/>
    <s v="Ergonomic Chair"/>
    <n v="64.150000000000006"/>
    <n v="3"/>
    <n v="135.28"/>
  </r>
  <r>
    <d v="2024-09-03T00:00:00"/>
    <x v="1"/>
    <x v="10"/>
    <x v="434"/>
    <x v="0"/>
    <x v="0"/>
    <x v="6"/>
    <s v="Notebook"/>
    <n v="229.18"/>
    <n v="4"/>
    <n v="229.79"/>
  </r>
  <r>
    <d v="2024-09-02T00:00:00"/>
    <x v="1"/>
    <x v="10"/>
    <x v="435"/>
    <x v="3"/>
    <x v="1"/>
    <x v="1"/>
    <s v="Steel Bookcase"/>
    <n v="205.43"/>
    <n v="4"/>
    <n v="-95.95"/>
  </r>
  <r>
    <d v="2024-09-01T00:00:00"/>
    <x v="1"/>
    <x v="10"/>
    <x v="436"/>
    <x v="1"/>
    <x v="0"/>
    <x v="0"/>
    <s v="Ballpoint Pen"/>
    <n v="347.3"/>
    <n v="8"/>
    <n v="74.95"/>
  </r>
  <r>
    <d v="2024-08-31T00:00:00"/>
    <x v="1"/>
    <x v="11"/>
    <x v="437"/>
    <x v="4"/>
    <x v="1"/>
    <x v="7"/>
    <s v="Executive Chair"/>
    <n v="317.20999999999998"/>
    <n v="8"/>
    <n v="-68.06"/>
  </r>
  <r>
    <d v="2024-08-30T00:00:00"/>
    <x v="1"/>
    <x v="11"/>
    <x v="438"/>
    <x v="2"/>
    <x v="1"/>
    <x v="7"/>
    <s v="Ergonomic Chair"/>
    <n v="464.82"/>
    <n v="3"/>
    <n v="87.51"/>
  </r>
  <r>
    <d v="2024-08-30T00:00:00"/>
    <x v="1"/>
    <x v="11"/>
    <x v="439"/>
    <x v="1"/>
    <x v="0"/>
    <x v="5"/>
    <s v="Heavy Duty Binder"/>
    <n v="562.63"/>
    <n v="6"/>
    <n v="206.09"/>
  </r>
  <r>
    <d v="2024-08-28T00:00:00"/>
    <x v="1"/>
    <x v="11"/>
    <x v="440"/>
    <x v="0"/>
    <x v="1"/>
    <x v="3"/>
    <s v="Conference Table"/>
    <n v="46.69"/>
    <n v="7"/>
    <n v="82.23"/>
  </r>
  <r>
    <d v="2024-08-28T00:00:00"/>
    <x v="1"/>
    <x v="11"/>
    <x v="441"/>
    <x v="3"/>
    <x v="2"/>
    <x v="4"/>
    <s v="Smartphone"/>
    <n v="721.96"/>
    <n v="7"/>
    <n v="261.49"/>
  </r>
  <r>
    <d v="2024-08-28T00:00:00"/>
    <x v="1"/>
    <x v="11"/>
    <x v="442"/>
    <x v="2"/>
    <x v="0"/>
    <x v="0"/>
    <s v="Gel Pen"/>
    <n v="914.99"/>
    <n v="4"/>
    <n v="293.98"/>
  </r>
  <r>
    <d v="2024-08-28T00:00:00"/>
    <x v="1"/>
    <x v="11"/>
    <x v="443"/>
    <x v="2"/>
    <x v="2"/>
    <x v="2"/>
    <s v="Laptop Stand"/>
    <n v="622.01"/>
    <n v="9"/>
    <n v="186.33"/>
  </r>
  <r>
    <d v="2024-08-27T00:00:00"/>
    <x v="1"/>
    <x v="11"/>
    <x v="444"/>
    <x v="3"/>
    <x v="0"/>
    <x v="6"/>
    <s v="Printer Paper"/>
    <n v="972.36"/>
    <n v="7"/>
    <n v="-11.04"/>
  </r>
  <r>
    <d v="2024-08-26T00:00:00"/>
    <x v="1"/>
    <x v="11"/>
    <x v="445"/>
    <x v="3"/>
    <x v="2"/>
    <x v="8"/>
    <s v="Inkjet Copier"/>
    <n v="579.22"/>
    <n v="10"/>
    <n v="264.33999999999997"/>
  </r>
  <r>
    <d v="2024-08-26T00:00:00"/>
    <x v="1"/>
    <x v="11"/>
    <x v="446"/>
    <x v="3"/>
    <x v="0"/>
    <x v="6"/>
    <s v="Printer Paper"/>
    <n v="770.42"/>
    <n v="7"/>
    <n v="-3.91"/>
  </r>
  <r>
    <d v="2024-08-26T00:00:00"/>
    <x v="1"/>
    <x v="11"/>
    <x v="447"/>
    <x v="2"/>
    <x v="2"/>
    <x v="8"/>
    <s v="Laser Copier"/>
    <n v="891.32"/>
    <n v="7"/>
    <n v="-58.67"/>
  </r>
  <r>
    <d v="2024-08-26T00:00:00"/>
    <x v="1"/>
    <x v="11"/>
    <x v="448"/>
    <x v="1"/>
    <x v="2"/>
    <x v="2"/>
    <s v="Laptop Stand"/>
    <n v="40.369999999999997"/>
    <n v="1"/>
    <n v="208.8"/>
  </r>
  <r>
    <d v="2024-08-25T00:00:00"/>
    <x v="1"/>
    <x v="11"/>
    <x v="449"/>
    <x v="1"/>
    <x v="0"/>
    <x v="0"/>
    <s v="Ballpoint Pen"/>
    <n v="155.26"/>
    <n v="3"/>
    <n v="-96.64"/>
  </r>
  <r>
    <d v="2024-08-25T00:00:00"/>
    <x v="1"/>
    <x v="11"/>
    <x v="450"/>
    <x v="0"/>
    <x v="1"/>
    <x v="3"/>
    <s v="Conference Table"/>
    <n v="456.68"/>
    <n v="7"/>
    <n v="219.76"/>
  </r>
  <r>
    <d v="2024-08-25T00:00:00"/>
    <x v="1"/>
    <x v="11"/>
    <x v="451"/>
    <x v="4"/>
    <x v="0"/>
    <x v="5"/>
    <s v="Heavy Duty Binder"/>
    <n v="136.12"/>
    <n v="7"/>
    <n v="273.02"/>
  </r>
  <r>
    <d v="2024-08-25T00:00:00"/>
    <x v="1"/>
    <x v="11"/>
    <x v="452"/>
    <x v="2"/>
    <x v="1"/>
    <x v="7"/>
    <s v="Ergonomic Chair"/>
    <n v="512.02"/>
    <n v="6"/>
    <n v="186.03"/>
  </r>
  <r>
    <d v="2024-08-23T00:00:00"/>
    <x v="1"/>
    <x v="11"/>
    <x v="453"/>
    <x v="4"/>
    <x v="2"/>
    <x v="2"/>
    <s v="USB Cable"/>
    <n v="820.73"/>
    <n v="7"/>
    <n v="114.39"/>
  </r>
  <r>
    <d v="2024-08-23T00:00:00"/>
    <x v="1"/>
    <x v="11"/>
    <x v="454"/>
    <x v="3"/>
    <x v="0"/>
    <x v="6"/>
    <s v="Notebook"/>
    <n v="540.29"/>
    <n v="3"/>
    <n v="20.25"/>
  </r>
  <r>
    <d v="2024-08-22T00:00:00"/>
    <x v="1"/>
    <x v="11"/>
    <x v="455"/>
    <x v="3"/>
    <x v="1"/>
    <x v="1"/>
    <s v="Steel Bookcase"/>
    <n v="342.66"/>
    <n v="5"/>
    <n v="30.12"/>
  </r>
  <r>
    <d v="2024-08-21T00:00:00"/>
    <x v="1"/>
    <x v="11"/>
    <x v="456"/>
    <x v="2"/>
    <x v="1"/>
    <x v="7"/>
    <s v="Executive Chair"/>
    <n v="13.9"/>
    <n v="5"/>
    <n v="30.74"/>
  </r>
  <r>
    <d v="2024-08-20T00:00:00"/>
    <x v="1"/>
    <x v="11"/>
    <x v="457"/>
    <x v="1"/>
    <x v="1"/>
    <x v="1"/>
    <s v="Steel Bookcase"/>
    <n v="565.74"/>
    <n v="2"/>
    <n v="67.760000000000005"/>
  </r>
  <r>
    <d v="2024-08-20T00:00:00"/>
    <x v="1"/>
    <x v="11"/>
    <x v="458"/>
    <x v="1"/>
    <x v="1"/>
    <x v="1"/>
    <s v="Steel Bookcase"/>
    <n v="720.4"/>
    <n v="4"/>
    <n v="145.97"/>
  </r>
  <r>
    <d v="2024-08-19T00:00:00"/>
    <x v="1"/>
    <x v="11"/>
    <x v="459"/>
    <x v="1"/>
    <x v="1"/>
    <x v="7"/>
    <s v="Executive Chair"/>
    <n v="754.62"/>
    <n v="9"/>
    <n v="2.06"/>
  </r>
  <r>
    <d v="2024-08-19T00:00:00"/>
    <x v="1"/>
    <x v="11"/>
    <x v="460"/>
    <x v="0"/>
    <x v="1"/>
    <x v="1"/>
    <s v="Wooden Bookcase"/>
    <n v="215.37"/>
    <n v="10"/>
    <n v="10.16"/>
  </r>
  <r>
    <d v="2024-08-19T00:00:00"/>
    <x v="1"/>
    <x v="11"/>
    <x v="461"/>
    <x v="0"/>
    <x v="2"/>
    <x v="8"/>
    <s v="Laser Copier"/>
    <n v="996.74"/>
    <n v="6"/>
    <n v="152.15"/>
  </r>
  <r>
    <d v="2024-08-19T00:00:00"/>
    <x v="1"/>
    <x v="11"/>
    <x v="462"/>
    <x v="3"/>
    <x v="0"/>
    <x v="6"/>
    <s v="Printer Paper"/>
    <n v="15.38"/>
    <n v="7"/>
    <n v="22.31"/>
  </r>
  <r>
    <d v="2024-08-18T00:00:00"/>
    <x v="1"/>
    <x v="11"/>
    <x v="463"/>
    <x v="0"/>
    <x v="2"/>
    <x v="2"/>
    <s v="USB Cable"/>
    <n v="557.79999999999995"/>
    <n v="9"/>
    <n v="133.58000000000001"/>
  </r>
  <r>
    <d v="2024-08-17T00:00:00"/>
    <x v="1"/>
    <x v="11"/>
    <x v="464"/>
    <x v="2"/>
    <x v="2"/>
    <x v="2"/>
    <s v="USB Cable"/>
    <n v="588.15"/>
    <n v="8"/>
    <n v="-18.72"/>
  </r>
  <r>
    <d v="2024-08-17T00:00:00"/>
    <x v="1"/>
    <x v="11"/>
    <x v="465"/>
    <x v="4"/>
    <x v="2"/>
    <x v="8"/>
    <s v="Laser Copier"/>
    <n v="362.82"/>
    <n v="9"/>
    <n v="292.57"/>
  </r>
  <r>
    <d v="2024-08-17T00:00:00"/>
    <x v="1"/>
    <x v="11"/>
    <x v="466"/>
    <x v="0"/>
    <x v="1"/>
    <x v="1"/>
    <s v="Steel Bookcase"/>
    <n v="648.08000000000004"/>
    <n v="9"/>
    <n v="-22.23"/>
  </r>
  <r>
    <d v="2024-08-15T00:00:00"/>
    <x v="1"/>
    <x v="11"/>
    <x v="467"/>
    <x v="1"/>
    <x v="1"/>
    <x v="7"/>
    <s v="Ergonomic Chair"/>
    <n v="392.81"/>
    <n v="2"/>
    <n v="65.290000000000006"/>
  </r>
  <r>
    <d v="2024-08-14T00:00:00"/>
    <x v="1"/>
    <x v="11"/>
    <x v="468"/>
    <x v="0"/>
    <x v="1"/>
    <x v="7"/>
    <s v="Executive Chair"/>
    <n v="206.87"/>
    <n v="5"/>
    <n v="5.35"/>
  </r>
  <r>
    <d v="2024-08-13T00:00:00"/>
    <x v="1"/>
    <x v="11"/>
    <x v="469"/>
    <x v="1"/>
    <x v="2"/>
    <x v="4"/>
    <s v="Office Phone"/>
    <n v="472.8"/>
    <n v="10"/>
    <n v="279.24"/>
  </r>
  <r>
    <d v="2024-08-13T00:00:00"/>
    <x v="1"/>
    <x v="11"/>
    <x v="470"/>
    <x v="1"/>
    <x v="1"/>
    <x v="7"/>
    <s v="Ergonomic Chair"/>
    <n v="601.92999999999995"/>
    <n v="4"/>
    <n v="180.18"/>
  </r>
  <r>
    <d v="2024-08-13T00:00:00"/>
    <x v="1"/>
    <x v="11"/>
    <x v="471"/>
    <x v="1"/>
    <x v="2"/>
    <x v="4"/>
    <s v="Smartphone"/>
    <n v="219.59"/>
    <n v="4"/>
    <n v="289.32"/>
  </r>
  <r>
    <d v="2024-08-12T00:00:00"/>
    <x v="1"/>
    <x v="11"/>
    <x v="472"/>
    <x v="3"/>
    <x v="1"/>
    <x v="3"/>
    <s v="Dining Table"/>
    <n v="298.7"/>
    <n v="8"/>
    <n v="170.14"/>
  </r>
  <r>
    <d v="2024-08-12T00:00:00"/>
    <x v="1"/>
    <x v="11"/>
    <x v="473"/>
    <x v="2"/>
    <x v="2"/>
    <x v="2"/>
    <s v="Laptop Stand"/>
    <n v="408.68"/>
    <n v="5"/>
    <n v="283.52"/>
  </r>
  <r>
    <d v="2024-08-11T00:00:00"/>
    <x v="1"/>
    <x v="11"/>
    <x v="474"/>
    <x v="2"/>
    <x v="1"/>
    <x v="1"/>
    <s v="Wooden Bookcase"/>
    <n v="99.59"/>
    <n v="7"/>
    <n v="-30.12"/>
  </r>
  <r>
    <d v="2024-08-11T00:00:00"/>
    <x v="1"/>
    <x v="11"/>
    <x v="475"/>
    <x v="2"/>
    <x v="1"/>
    <x v="1"/>
    <s v="Wooden Bookcase"/>
    <n v="641.42999999999995"/>
    <n v="5"/>
    <n v="111.26"/>
  </r>
  <r>
    <d v="2024-08-11T00:00:00"/>
    <x v="1"/>
    <x v="11"/>
    <x v="476"/>
    <x v="3"/>
    <x v="1"/>
    <x v="7"/>
    <s v="Ergonomic Chair"/>
    <n v="564.53"/>
    <n v="9"/>
    <n v="107.18"/>
  </r>
  <r>
    <d v="2024-08-11T00:00:00"/>
    <x v="1"/>
    <x v="11"/>
    <x v="477"/>
    <x v="2"/>
    <x v="1"/>
    <x v="3"/>
    <s v="Conference Table"/>
    <n v="591.51"/>
    <n v="7"/>
    <n v="227.9"/>
  </r>
  <r>
    <d v="2024-08-10T00:00:00"/>
    <x v="1"/>
    <x v="11"/>
    <x v="478"/>
    <x v="3"/>
    <x v="1"/>
    <x v="3"/>
    <s v="Dining Table"/>
    <n v="58.45"/>
    <n v="7"/>
    <n v="-67.3"/>
  </r>
  <r>
    <d v="2024-08-10T00:00:00"/>
    <x v="1"/>
    <x v="11"/>
    <x v="479"/>
    <x v="4"/>
    <x v="1"/>
    <x v="7"/>
    <s v="Executive Chair"/>
    <n v="518.77"/>
    <n v="6"/>
    <n v="64.959999999999994"/>
  </r>
  <r>
    <d v="2024-08-09T00:00:00"/>
    <x v="1"/>
    <x v="11"/>
    <x v="480"/>
    <x v="0"/>
    <x v="1"/>
    <x v="3"/>
    <s v="Dining Table"/>
    <n v="299.14999999999998"/>
    <n v="10"/>
    <n v="182.67"/>
  </r>
  <r>
    <d v="2024-08-08T00:00:00"/>
    <x v="1"/>
    <x v="11"/>
    <x v="481"/>
    <x v="2"/>
    <x v="2"/>
    <x v="4"/>
    <s v="Office Phone"/>
    <n v="921.22"/>
    <n v="9"/>
    <n v="-80"/>
  </r>
  <r>
    <d v="2024-08-08T00:00:00"/>
    <x v="1"/>
    <x v="11"/>
    <x v="482"/>
    <x v="0"/>
    <x v="2"/>
    <x v="8"/>
    <s v="Laser Copier"/>
    <n v="455.54"/>
    <n v="7"/>
    <n v="255.24"/>
  </r>
  <r>
    <d v="2024-08-06T00:00:00"/>
    <x v="1"/>
    <x v="11"/>
    <x v="483"/>
    <x v="0"/>
    <x v="0"/>
    <x v="6"/>
    <s v="Printer Paper"/>
    <n v="967.7"/>
    <n v="2"/>
    <n v="2.64"/>
  </r>
  <r>
    <d v="2024-08-06T00:00:00"/>
    <x v="1"/>
    <x v="11"/>
    <x v="484"/>
    <x v="3"/>
    <x v="1"/>
    <x v="3"/>
    <s v="Dining Table"/>
    <n v="759.2"/>
    <n v="5"/>
    <n v="214.72"/>
  </r>
  <r>
    <d v="2024-08-05T00:00:00"/>
    <x v="1"/>
    <x v="11"/>
    <x v="485"/>
    <x v="3"/>
    <x v="2"/>
    <x v="8"/>
    <s v="Laser Copier"/>
    <n v="535.24"/>
    <n v="10"/>
    <n v="124.93"/>
  </r>
  <r>
    <d v="2024-08-05T00:00:00"/>
    <x v="1"/>
    <x v="11"/>
    <x v="486"/>
    <x v="3"/>
    <x v="1"/>
    <x v="1"/>
    <s v="Wooden Bookcase"/>
    <n v="802.15"/>
    <n v="10"/>
    <n v="-71.7"/>
  </r>
  <r>
    <d v="2024-08-04T00:00:00"/>
    <x v="1"/>
    <x v="11"/>
    <x v="487"/>
    <x v="3"/>
    <x v="2"/>
    <x v="8"/>
    <s v="Inkjet Copier"/>
    <n v="617.63"/>
    <n v="8"/>
    <n v="-1.68"/>
  </r>
  <r>
    <d v="2024-08-04T00:00:00"/>
    <x v="1"/>
    <x v="11"/>
    <x v="488"/>
    <x v="1"/>
    <x v="2"/>
    <x v="8"/>
    <s v="Laser Copier"/>
    <n v="945.26"/>
    <n v="2"/>
    <n v="128.72"/>
  </r>
  <r>
    <d v="2024-08-03T00:00:00"/>
    <x v="1"/>
    <x v="11"/>
    <x v="489"/>
    <x v="4"/>
    <x v="1"/>
    <x v="1"/>
    <s v="Wooden Bookcase"/>
    <n v="795.81"/>
    <n v="4"/>
    <n v="254.62"/>
  </r>
  <r>
    <d v="2024-08-03T00:00:00"/>
    <x v="1"/>
    <x v="11"/>
    <x v="490"/>
    <x v="0"/>
    <x v="1"/>
    <x v="7"/>
    <s v="Executive Chair"/>
    <n v="930.41"/>
    <n v="10"/>
    <n v="134.41"/>
  </r>
  <r>
    <d v="2024-08-02T00:00:00"/>
    <x v="1"/>
    <x v="11"/>
    <x v="491"/>
    <x v="0"/>
    <x v="2"/>
    <x v="4"/>
    <s v="Office Phone"/>
    <n v="996.61"/>
    <n v="5"/>
    <n v="-30.61"/>
  </r>
  <r>
    <d v="2024-08-01T00:00:00"/>
    <x v="1"/>
    <x v="11"/>
    <x v="492"/>
    <x v="0"/>
    <x v="2"/>
    <x v="4"/>
    <s v="Office Phone"/>
    <n v="579.79999999999995"/>
    <n v="3"/>
    <n v="-34.56"/>
  </r>
  <r>
    <d v="2024-08-01T00:00:00"/>
    <x v="1"/>
    <x v="11"/>
    <x v="493"/>
    <x v="4"/>
    <x v="0"/>
    <x v="0"/>
    <s v="Ballpoint Pen"/>
    <n v="740.71"/>
    <n v="10"/>
    <n v="14.17"/>
  </r>
  <r>
    <d v="2024-08-01T00:00:00"/>
    <x v="1"/>
    <x v="11"/>
    <x v="494"/>
    <x v="1"/>
    <x v="1"/>
    <x v="7"/>
    <s v="Executive Chair"/>
    <n v="642.85"/>
    <n v="8"/>
    <n v="-77.78"/>
  </r>
  <r>
    <d v="2024-07-30T00:00:00"/>
    <x v="1"/>
    <x v="0"/>
    <x v="495"/>
    <x v="1"/>
    <x v="1"/>
    <x v="3"/>
    <s v="Dining Table"/>
    <n v="808.69"/>
    <n v="7"/>
    <n v="87.4"/>
  </r>
  <r>
    <d v="2024-07-30T00:00:00"/>
    <x v="1"/>
    <x v="0"/>
    <x v="496"/>
    <x v="2"/>
    <x v="0"/>
    <x v="6"/>
    <s v="Printer Paper"/>
    <n v="624.13"/>
    <n v="7"/>
    <n v="89.6"/>
  </r>
  <r>
    <d v="2024-07-30T00:00:00"/>
    <x v="1"/>
    <x v="0"/>
    <x v="497"/>
    <x v="3"/>
    <x v="1"/>
    <x v="7"/>
    <s v="Executive Chair"/>
    <n v="588.45000000000005"/>
    <n v="2"/>
    <n v="10.78"/>
  </r>
  <r>
    <d v="2024-07-30T00:00:00"/>
    <x v="1"/>
    <x v="0"/>
    <x v="498"/>
    <x v="4"/>
    <x v="2"/>
    <x v="4"/>
    <s v="Office Phone"/>
    <n v="268.36"/>
    <n v="3"/>
    <n v="164.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D3:AE6" firstHeaderRow="1" firstDataRow="1" firstDataCol="1"/>
  <pivotFields count="11">
    <pivotField numFmtId="14" showAll="0"/>
    <pivotField axis="axisRow" numFmtId="1" showAll="0">
      <items count="3">
        <item x="1"/>
        <item x="0"/>
        <item t="default"/>
      </items>
    </pivotField>
    <pivotField showAll="0"/>
    <pivotField dataField="1" showAll="0"/>
    <pivotField showAll="0"/>
    <pivotField showAll="0">
      <items count="4">
        <item x="1"/>
        <item x="0"/>
        <item x="2"/>
        <item t="default"/>
      </items>
    </pivotField>
    <pivotField showAll="0"/>
    <pivotField showAll="0"/>
    <pivotField showAll="0"/>
    <pivotField showAll="0"/>
    <pivotField showAll="0"/>
  </pivotFields>
  <rowFields count="1">
    <field x="1"/>
  </rowFields>
  <rowItems count="3">
    <i>
      <x/>
    </i>
    <i>
      <x v="1"/>
    </i>
    <i t="grand">
      <x/>
    </i>
  </rowItems>
  <colItems count="1">
    <i/>
  </colItems>
  <dataFields count="1">
    <dataField name="Count of Customer Name" fld="3" subtotal="count" baseField="0" baseItem="0"/>
  </dataFields>
  <formats count="6">
    <format dxfId="215">
      <pivotArea type="all" dataOnly="0" outline="0" fieldPosition="0"/>
    </format>
    <format dxfId="214">
      <pivotArea outline="0" collapsedLevelsAreSubtotals="1" fieldPosition="0"/>
    </format>
    <format dxfId="213">
      <pivotArea field="1" type="button" dataOnly="0" labelOnly="1" outline="0" axis="axisRow" fieldPosition="0"/>
    </format>
    <format dxfId="212">
      <pivotArea dataOnly="0" labelOnly="1" outline="0" axis="axisValues" fieldPosition="0"/>
    </format>
    <format dxfId="211">
      <pivotArea dataOnly="0" labelOnly="1" fieldPosition="0">
        <references count="1">
          <reference field="1" count="0"/>
        </references>
      </pivotArea>
    </format>
    <format dxfId="210">
      <pivotArea dataOnly="0" labelOnly="1" grandRow="1" outline="0" fieldPosition="0"/>
    </format>
  </formats>
  <chartFormats count="3">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T32:U532" firstHeaderRow="1" firstDataRow="1" firstDataCol="1"/>
  <pivotFields count="11">
    <pivotField numFmtId="14" showAll="0"/>
    <pivotField numFmtId="1" showAll="0">
      <items count="3">
        <item x="1"/>
        <item x="0"/>
        <item t="default"/>
      </items>
    </pivotField>
    <pivotField showAll="0"/>
    <pivotField axis="axisRow" showAll="0" sortType="descending">
      <items count="500">
        <item x="207"/>
        <item x="185"/>
        <item x="174"/>
        <item x="20"/>
        <item x="253"/>
        <item x="293"/>
        <item x="435"/>
        <item x="427"/>
        <item x="239"/>
        <item x="106"/>
        <item x="411"/>
        <item x="117"/>
        <item x="405"/>
        <item x="313"/>
        <item x="17"/>
        <item x="110"/>
        <item x="495"/>
        <item x="44"/>
        <item x="186"/>
        <item x="76"/>
        <item x="116"/>
        <item x="481"/>
        <item x="151"/>
        <item x="394"/>
        <item x="434"/>
        <item x="451"/>
        <item x="410"/>
        <item x="463"/>
        <item x="399"/>
        <item x="124"/>
        <item x="305"/>
        <item x="344"/>
        <item x="32"/>
        <item x="386"/>
        <item x="96"/>
        <item x="123"/>
        <item x="181"/>
        <item x="114"/>
        <item x="419"/>
        <item x="219"/>
        <item x="267"/>
        <item x="420"/>
        <item x="198"/>
        <item x="14"/>
        <item x="243"/>
        <item x="311"/>
        <item x="325"/>
        <item x="494"/>
        <item x="438"/>
        <item x="153"/>
        <item x="398"/>
        <item x="129"/>
        <item x="452"/>
        <item x="133"/>
        <item x="292"/>
        <item x="35"/>
        <item x="178"/>
        <item x="251"/>
        <item x="294"/>
        <item x="19"/>
        <item x="62"/>
        <item x="67"/>
        <item x="244"/>
        <item x="321"/>
        <item x="158"/>
        <item x="421"/>
        <item x="212"/>
        <item x="196"/>
        <item x="5"/>
        <item x="179"/>
        <item x="217"/>
        <item x="252"/>
        <item x="360"/>
        <item x="215"/>
        <item x="389"/>
        <item x="299"/>
        <item x="12"/>
        <item x="128"/>
        <item x="276"/>
        <item x="352"/>
        <item x="350"/>
        <item x="378"/>
        <item x="280"/>
        <item x="400"/>
        <item x="236"/>
        <item x="490"/>
        <item x="492"/>
        <item x="52"/>
        <item x="373"/>
        <item x="306"/>
        <item x="47"/>
        <item x="224"/>
        <item x="354"/>
        <item x="449"/>
        <item x="395"/>
        <item x="261"/>
        <item x="101"/>
        <item x="392"/>
        <item x="342"/>
        <item x="233"/>
        <item x="339"/>
        <item x="210"/>
        <item x="202"/>
        <item x="326"/>
        <item x="471"/>
        <item x="480"/>
        <item x="363"/>
        <item x="315"/>
        <item x="167"/>
        <item x="159"/>
        <item x="104"/>
        <item x="422"/>
        <item x="242"/>
        <item x="283"/>
        <item x="361"/>
        <item x="234"/>
        <item x="351"/>
        <item x="450"/>
        <item x="39"/>
        <item x="456"/>
        <item x="364"/>
        <item x="302"/>
        <item x="218"/>
        <item x="235"/>
        <item x="324"/>
        <item x="393"/>
        <item x="474"/>
        <item x="70"/>
        <item x="90"/>
        <item x="28"/>
        <item x="391"/>
        <item x="61"/>
        <item x="189"/>
        <item x="86"/>
        <item x="50"/>
        <item x="107"/>
        <item x="137"/>
        <item x="130"/>
        <item x="156"/>
        <item x="34"/>
        <item x="248"/>
        <item x="157"/>
        <item x="289"/>
        <item x="459"/>
        <item x="74"/>
        <item x="138"/>
        <item x="403"/>
        <item x="9"/>
        <item x="497"/>
        <item x="458"/>
        <item x="387"/>
        <item x="260"/>
        <item x="53"/>
        <item x="455"/>
        <item x="190"/>
        <item x="479"/>
        <item x="180"/>
        <item x="436"/>
        <item x="154"/>
        <item x="487"/>
        <item x="320"/>
        <item x="336"/>
        <item x="402"/>
        <item x="338"/>
        <item x="454"/>
        <item x="54"/>
        <item x="397"/>
        <item x="165"/>
        <item x="468"/>
        <item x="69"/>
        <item x="193"/>
        <item x="304"/>
        <item x="10"/>
        <item x="94"/>
        <item x="357"/>
        <item x="80"/>
        <item x="229"/>
        <item x="246"/>
        <item x="51"/>
        <item x="316"/>
        <item x="359"/>
        <item x="115"/>
        <item x="89"/>
        <item x="274"/>
        <item x="469"/>
        <item x="113"/>
        <item x="250"/>
        <item x="332"/>
        <item x="58"/>
        <item x="269"/>
        <item x="188"/>
        <item x="26"/>
        <item x="22"/>
        <item x="370"/>
        <item x="66"/>
        <item x="15"/>
        <item x="296"/>
        <item x="1"/>
        <item x="145"/>
        <item x="93"/>
        <item x="85"/>
        <item x="485"/>
        <item x="127"/>
        <item x="36"/>
        <item x="237"/>
        <item x="63"/>
        <item x="230"/>
        <item x="401"/>
        <item x="84"/>
        <item x="79"/>
        <item x="140"/>
        <item x="83"/>
        <item x="11"/>
        <item x="162"/>
        <item x="95"/>
        <item x="484"/>
        <item x="143"/>
        <item x="486"/>
        <item x="281"/>
        <item x="475"/>
        <item x="55"/>
        <item x="448"/>
        <item x="465"/>
        <item x="161"/>
        <item x="301"/>
        <item x="43"/>
        <item x="131"/>
        <item x="358"/>
        <item x="238"/>
        <item x="88"/>
        <item x="40"/>
        <item x="25"/>
        <item x="30"/>
        <item x="309"/>
        <item x="470"/>
        <item x="175"/>
        <item x="170"/>
        <item x="75"/>
        <item x="407"/>
        <item x="197"/>
        <item x="265"/>
        <item x="268"/>
        <item x="472"/>
        <item x="262"/>
        <item x="173"/>
        <item x="245"/>
        <item x="369"/>
        <item x="346"/>
        <item x="171"/>
        <item x="323"/>
        <item x="266"/>
        <item x="141"/>
        <item x="327"/>
        <item x="241"/>
        <item x="152"/>
        <item x="443"/>
        <item x="119"/>
        <item x="64"/>
        <item x="483"/>
        <item x="225"/>
        <item x="488"/>
        <item x="489"/>
        <item x="462"/>
        <item x="37"/>
        <item x="493"/>
        <item x="249"/>
        <item x="415"/>
        <item x="122"/>
        <item x="46"/>
        <item x="256"/>
        <item x="388"/>
        <item x="81"/>
        <item x="177"/>
        <item x="220"/>
        <item x="453"/>
        <item x="282"/>
        <item x="184"/>
        <item x="42"/>
        <item x="318"/>
        <item x="328"/>
        <item x="414"/>
        <item x="461"/>
        <item x="408"/>
        <item x="379"/>
        <item x="221"/>
        <item x="317"/>
        <item x="433"/>
        <item x="349"/>
        <item x="99"/>
        <item x="18"/>
        <item x="300"/>
        <item x="24"/>
        <item x="4"/>
        <item x="264"/>
        <item x="247"/>
        <item x="255"/>
        <item x="214"/>
        <item x="491"/>
        <item x="259"/>
        <item x="71"/>
        <item x="426"/>
        <item x="147"/>
        <item x="439"/>
        <item x="126"/>
        <item x="136"/>
        <item x="337"/>
        <item x="41"/>
        <item x="27"/>
        <item x="288"/>
        <item x="291"/>
        <item x="205"/>
        <item x="416"/>
        <item x="6"/>
        <item x="335"/>
        <item x="431"/>
        <item x="38"/>
        <item x="277"/>
        <item x="329"/>
        <item x="16"/>
        <item x="396"/>
        <item x="476"/>
        <item x="446"/>
        <item x="278"/>
        <item x="441"/>
        <item x="319"/>
        <item x="473"/>
        <item x="343"/>
        <item x="273"/>
        <item x="111"/>
        <item x="442"/>
        <item x="65"/>
        <item x="8"/>
        <item x="49"/>
        <item x="330"/>
        <item x="429"/>
        <item x="228"/>
        <item x="108"/>
        <item x="48"/>
        <item x="331"/>
        <item x="150"/>
        <item x="2"/>
        <item x="464"/>
        <item x="380"/>
        <item x="467"/>
        <item x="371"/>
        <item x="72"/>
        <item x="310"/>
        <item x="176"/>
        <item x="213"/>
        <item x="231"/>
        <item x="204"/>
        <item x="347"/>
        <item x="381"/>
        <item x="365"/>
        <item x="437"/>
        <item x="466"/>
        <item x="375"/>
        <item x="7"/>
        <item x="187"/>
        <item x="163"/>
        <item x="444"/>
        <item x="368"/>
        <item x="297"/>
        <item x="97"/>
        <item x="223"/>
        <item x="125"/>
        <item x="172"/>
        <item x="382"/>
        <item x="432"/>
        <item x="333"/>
        <item x="240"/>
        <item x="390"/>
        <item x="308"/>
        <item x="425"/>
        <item x="120"/>
        <item x="206"/>
        <item x="372"/>
        <item x="211"/>
        <item x="91"/>
        <item x="146"/>
        <item x="275"/>
        <item x="77"/>
        <item x="272"/>
        <item x="68"/>
        <item x="279"/>
        <item x="430"/>
        <item x="45"/>
        <item x="413"/>
        <item x="182"/>
        <item x="102"/>
        <item x="271"/>
        <item x="222"/>
        <item x="362"/>
        <item x="87"/>
        <item x="121"/>
        <item x="164"/>
        <item x="208"/>
        <item x="307"/>
        <item x="406"/>
        <item x="149"/>
        <item x="287"/>
        <item x="498"/>
        <item x="353"/>
        <item x="226"/>
        <item x="100"/>
        <item x="263"/>
        <item x="374"/>
        <item x="366"/>
        <item x="477"/>
        <item x="216"/>
        <item x="103"/>
        <item x="457"/>
        <item x="203"/>
        <item x="478"/>
        <item x="199"/>
        <item x="98"/>
        <item x="355"/>
        <item x="155"/>
        <item x="345"/>
        <item x="59"/>
        <item x="334"/>
        <item x="445"/>
        <item x="29"/>
        <item x="385"/>
        <item x="92"/>
        <item x="424"/>
        <item x="33"/>
        <item x="232"/>
        <item x="314"/>
        <item x="166"/>
        <item x="312"/>
        <item x="322"/>
        <item x="284"/>
        <item x="73"/>
        <item x="201"/>
        <item x="132"/>
        <item x="144"/>
        <item x="139"/>
        <item x="78"/>
        <item x="417"/>
        <item x="298"/>
        <item x="191"/>
        <item x="404"/>
        <item x="356"/>
        <item x="270"/>
        <item x="60"/>
        <item x="377"/>
        <item x="303"/>
        <item x="258"/>
        <item x="168"/>
        <item x="285"/>
        <item x="423"/>
        <item x="118"/>
        <item x="409"/>
        <item x="82"/>
        <item x="31"/>
        <item x="194"/>
        <item x="496"/>
        <item x="183"/>
        <item x="169"/>
        <item x="3"/>
        <item x="57"/>
        <item x="418"/>
        <item x="200"/>
        <item x="13"/>
        <item x="286"/>
        <item x="460"/>
        <item x="440"/>
        <item x="257"/>
        <item x="195"/>
        <item x="367"/>
        <item x="340"/>
        <item x="192"/>
        <item x="21"/>
        <item x="105"/>
        <item x="160"/>
        <item x="383"/>
        <item x="209"/>
        <item x="0"/>
        <item x="23"/>
        <item x="290"/>
        <item x="135"/>
        <item x="109"/>
        <item x="142"/>
        <item x="412"/>
        <item x="384"/>
        <item x="134"/>
        <item x="148"/>
        <item x="376"/>
        <item x="482"/>
        <item x="447"/>
        <item x="227"/>
        <item x="56"/>
        <item x="254"/>
        <item x="341"/>
        <item x="112"/>
        <item x="295"/>
        <item x="428"/>
        <item x="348"/>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pivotField showAll="0"/>
    <pivotField showAll="0"/>
    <pivotField showAll="0"/>
    <pivotField dataField="1" showAll="0"/>
  </pivotFields>
  <rowFields count="1">
    <field x="3"/>
  </rowFields>
  <rowItems count="500">
    <i>
      <x v="410"/>
    </i>
    <i>
      <x v="422"/>
    </i>
    <i>
      <x v="284"/>
    </i>
    <i>
      <x v="283"/>
    </i>
    <i>
      <x v="329"/>
    </i>
    <i>
      <x v="222"/>
    </i>
    <i>
      <x v="49"/>
    </i>
    <i>
      <x v="104"/>
    </i>
    <i>
      <x v="293"/>
    </i>
    <i>
      <x v="448"/>
    </i>
    <i>
      <x v="415"/>
    </i>
    <i>
      <x v="420"/>
    </i>
    <i>
      <x v="375"/>
    </i>
    <i>
      <x v="35"/>
    </i>
    <i>
      <x v="78"/>
    </i>
    <i>
      <x v="36"/>
    </i>
    <i>
      <x v="282"/>
    </i>
    <i>
      <x v="325"/>
    </i>
    <i>
      <x v="137"/>
    </i>
    <i>
      <x v="317"/>
    </i>
    <i>
      <x v="472"/>
    </i>
    <i>
      <x v="449"/>
    </i>
    <i>
      <x v="184"/>
    </i>
    <i>
      <x v="442"/>
    </i>
    <i>
      <x v="96"/>
    </i>
    <i>
      <x v="216"/>
    </i>
    <i>
      <x v="270"/>
    </i>
    <i>
      <x v="25"/>
    </i>
    <i>
      <x v="83"/>
    </i>
    <i>
      <x v="496"/>
    </i>
    <i>
      <x v="40"/>
    </i>
    <i>
      <x v="62"/>
    </i>
    <i>
      <x v="394"/>
    </i>
    <i>
      <x v="115"/>
    </i>
    <i>
      <x v="156"/>
    </i>
    <i>
      <x v="377"/>
    </i>
    <i>
      <x v="195"/>
    </i>
    <i>
      <x v="180"/>
    </i>
    <i>
      <x v="421"/>
    </i>
    <i>
      <x v="471"/>
    </i>
    <i>
      <x v="323"/>
    </i>
    <i>
      <x v="147"/>
    </i>
    <i>
      <x v="26"/>
    </i>
    <i>
      <x v="152"/>
    </i>
    <i>
      <x v="462"/>
    </i>
    <i>
      <x v="200"/>
    </i>
    <i>
      <x v="489"/>
    </i>
    <i>
      <x v="319"/>
    </i>
    <i>
      <x v="261"/>
    </i>
    <i>
      <x v="20"/>
    </i>
    <i>
      <x v="384"/>
    </i>
    <i>
      <x v="304"/>
    </i>
    <i>
      <x v="123"/>
    </i>
    <i>
      <x v="480"/>
    </i>
    <i>
      <x v="7"/>
    </i>
    <i>
      <x v="121"/>
    </i>
    <i>
      <x v="390"/>
    </i>
    <i>
      <x v="94"/>
    </i>
    <i>
      <x v="279"/>
    </i>
    <i>
      <x v="487"/>
    </i>
    <i>
      <x v="95"/>
    </i>
    <i>
      <x v="385"/>
    </i>
    <i>
      <x v="400"/>
    </i>
    <i>
      <x v="269"/>
    </i>
    <i>
      <x v="243"/>
    </i>
    <i>
      <x v="267"/>
    </i>
    <i>
      <x v="461"/>
    </i>
    <i>
      <x v="173"/>
    </i>
    <i>
      <x v="214"/>
    </i>
    <i>
      <x v="486"/>
    </i>
    <i>
      <x v="402"/>
    </i>
    <i>
      <x v="13"/>
    </i>
    <i>
      <x v="324"/>
    </i>
    <i>
      <x v="24"/>
    </i>
    <i>
      <x v="103"/>
    </i>
    <i>
      <x v="452"/>
    </i>
    <i>
      <x v="408"/>
    </i>
    <i>
      <x v="232"/>
    </i>
    <i>
      <x v="350"/>
    </i>
    <i>
      <x v="176"/>
    </i>
    <i>
      <x v="175"/>
    </i>
    <i>
      <x v="381"/>
    </i>
    <i>
      <x v="430"/>
    </i>
    <i>
      <x v="318"/>
    </i>
    <i>
      <x v="73"/>
    </i>
    <i>
      <x v="117"/>
    </i>
    <i>
      <x v="288"/>
    </i>
    <i>
      <x v="69"/>
    </i>
    <i>
      <x v="492"/>
    </i>
    <i>
      <x v="211"/>
    </i>
    <i>
      <x v="215"/>
    </i>
    <i>
      <x v="128"/>
    </i>
    <i>
      <x v="84"/>
    </i>
    <i>
      <x v="71"/>
    </i>
    <i>
      <x v="221"/>
    </i>
    <i>
      <x v="440"/>
    </i>
    <i>
      <x v="290"/>
    </i>
    <i>
      <x v="302"/>
    </i>
    <i>
      <x v="91"/>
    </i>
    <i>
      <x v="55"/>
    </i>
    <i>
      <x v="210"/>
    </i>
    <i>
      <x v="130"/>
    </i>
    <i>
      <x v="236"/>
    </i>
    <i>
      <x v="458"/>
    </i>
    <i>
      <x v="65"/>
    </i>
    <i>
      <x v="237"/>
    </i>
    <i>
      <x v="441"/>
    </i>
    <i>
      <x v="468"/>
    </i>
    <i>
      <x v="139"/>
    </i>
    <i>
      <x v="380"/>
    </i>
    <i>
      <x v="322"/>
    </i>
    <i>
      <x v="245"/>
    </i>
    <i>
      <x v="255"/>
    </i>
    <i>
      <x v="52"/>
    </i>
    <i>
      <x v="248"/>
    </i>
    <i>
      <x v="310"/>
    </i>
    <i>
      <x v="105"/>
    </i>
    <i>
      <x v="99"/>
    </i>
    <i>
      <x v="33"/>
    </i>
    <i>
      <x v="234"/>
    </i>
    <i>
      <x v="446"/>
    </i>
    <i>
      <x v="136"/>
    </i>
    <i>
      <x v="191"/>
    </i>
    <i>
      <x v="498"/>
    </i>
    <i>
      <x v="181"/>
    </i>
    <i>
      <x v="242"/>
    </i>
    <i>
      <x v="338"/>
    </i>
    <i>
      <x v="189"/>
    </i>
    <i>
      <x v="158"/>
    </i>
    <i>
      <x v="254"/>
    </i>
    <i>
      <x v="437"/>
    </i>
    <i>
      <x v="238"/>
    </i>
    <i>
      <x v="76"/>
    </i>
    <i>
      <x v="370"/>
    </i>
    <i>
      <x v="401"/>
    </i>
    <i>
      <x v="32"/>
    </i>
    <i>
      <x v="224"/>
    </i>
    <i>
      <x v="296"/>
    </i>
    <i>
      <x v="146"/>
    </i>
    <i>
      <x v="475"/>
    </i>
    <i>
      <x v="31"/>
    </i>
    <i>
      <x v="367"/>
    </i>
    <i>
      <x v="494"/>
    </i>
    <i>
      <x v="167"/>
    </i>
    <i>
      <x v="9"/>
    </i>
    <i>
      <x v="351"/>
    </i>
    <i>
      <x v="199"/>
    </i>
    <i>
      <x v="281"/>
    </i>
    <i>
      <x v="39"/>
    </i>
    <i>
      <x v="197"/>
    </i>
    <i>
      <x v="63"/>
    </i>
    <i>
      <x v="72"/>
    </i>
    <i>
      <x v="14"/>
    </i>
    <i>
      <x v="417"/>
    </i>
    <i>
      <x v="2"/>
    </i>
    <i>
      <x v="259"/>
    </i>
    <i>
      <x v="149"/>
    </i>
    <i>
      <x v="287"/>
    </i>
    <i>
      <x v="45"/>
    </i>
    <i>
      <x v="465"/>
    </i>
    <i>
      <x v="151"/>
    </i>
    <i>
      <x v="495"/>
    </i>
    <i>
      <x v="392"/>
    </i>
    <i>
      <x v="160"/>
    </i>
    <i>
      <x v="387"/>
    </i>
    <i>
      <x v="239"/>
    </i>
    <i>
      <x v="144"/>
    </i>
    <i>
      <x v="307"/>
    </i>
    <i>
      <x v="142"/>
    </i>
    <i>
      <x v="464"/>
    </i>
    <i>
      <x v="326"/>
    </i>
    <i>
      <x v="286"/>
    </i>
    <i>
      <x v="382"/>
    </i>
    <i>
      <x v="85"/>
    </i>
    <i>
      <x v="27"/>
    </i>
    <i>
      <x v="334"/>
    </i>
    <i>
      <x v="70"/>
    </i>
    <i>
      <x v="364"/>
    </i>
    <i>
      <x v="399"/>
    </i>
    <i>
      <x v="154"/>
    </i>
    <i>
      <x v="260"/>
    </i>
    <i>
      <x v="29"/>
    </i>
    <i>
      <x v="444"/>
    </i>
    <i>
      <x v="100"/>
    </i>
    <i>
      <x v="201"/>
    </i>
    <i>
      <x v="425"/>
    </i>
    <i>
      <x v="206"/>
    </i>
    <i>
      <x v="106"/>
    </i>
    <i>
      <x v="98"/>
    </i>
    <i>
      <x v="246"/>
    </i>
    <i>
      <x v="424"/>
    </i>
    <i>
      <x v="434"/>
    </i>
    <i>
      <x v="416"/>
    </i>
    <i>
      <x v="332"/>
    </i>
    <i>
      <x v="429"/>
    </i>
    <i>
      <x v="28"/>
    </i>
    <i>
      <x v="274"/>
    </i>
    <i>
      <x v="396"/>
    </i>
    <i>
      <x v="256"/>
    </i>
    <i>
      <x v="251"/>
    </i>
    <i>
      <x v="177"/>
    </i>
    <i>
      <x v="219"/>
    </i>
    <i>
      <x v="366"/>
    </i>
    <i>
      <x v="34"/>
    </i>
    <i>
      <x v="265"/>
    </i>
    <i>
      <x v="327"/>
    </i>
    <i>
      <x v="361"/>
    </i>
    <i>
      <x v="320"/>
    </i>
    <i>
      <x v="418"/>
    </i>
    <i>
      <x v="407"/>
    </i>
    <i>
      <x v="339"/>
    </i>
    <i>
      <x v="4"/>
    </i>
    <i>
      <x v="460"/>
    </i>
    <i>
      <x v="231"/>
    </i>
    <i>
      <x v="44"/>
    </i>
    <i>
      <x v="60"/>
    </i>
    <i>
      <x v="376"/>
    </i>
    <i>
      <x v="90"/>
    </i>
    <i>
      <x v="306"/>
    </i>
    <i>
      <x v="241"/>
    </i>
    <i>
      <x v="477"/>
    </i>
    <i>
      <x v="118"/>
    </i>
    <i>
      <x v="493"/>
    </i>
    <i>
      <x v="403"/>
    </i>
    <i>
      <x v="426"/>
    </i>
    <i>
      <x v="457"/>
    </i>
    <i>
      <x v="166"/>
    </i>
    <i>
      <x v="275"/>
    </i>
    <i>
      <x v="428"/>
    </i>
    <i>
      <x v="328"/>
    </i>
    <i>
      <x v="3"/>
    </i>
    <i>
      <x v="178"/>
    </i>
    <i>
      <x v="207"/>
    </i>
    <i>
      <x v="48"/>
    </i>
    <i>
      <x v="16"/>
    </i>
    <i>
      <x v="230"/>
    </i>
    <i>
      <x v="331"/>
    </i>
    <i>
      <x v="205"/>
    </i>
    <i>
      <x v="38"/>
    </i>
    <i>
      <x v="359"/>
    </i>
    <i>
      <x v="333"/>
    </i>
    <i>
      <x v="467"/>
    </i>
    <i>
      <x v="479"/>
    </i>
    <i>
      <x v="87"/>
    </i>
    <i>
      <x v="268"/>
    </i>
    <i>
      <x v="383"/>
    </i>
    <i>
      <x v="481"/>
    </i>
    <i>
      <x v="157"/>
    </i>
    <i>
      <x v="250"/>
    </i>
    <i>
      <x v="393"/>
    </i>
    <i>
      <x v="37"/>
    </i>
    <i>
      <x v="225"/>
    </i>
    <i>
      <x v="196"/>
    </i>
    <i>
      <x v="127"/>
    </i>
    <i>
      <x v="182"/>
    </i>
    <i>
      <x v="120"/>
    </i>
    <i>
      <x v="431"/>
    </i>
    <i>
      <x v="348"/>
    </i>
    <i>
      <x v="186"/>
    </i>
    <i>
      <x v="301"/>
    </i>
    <i>
      <x v="443"/>
    </i>
    <i>
      <x v="411"/>
    </i>
    <i>
      <x v="165"/>
    </i>
    <i>
      <x v="66"/>
    </i>
    <i>
      <x v="343"/>
    </i>
    <i>
      <x v="155"/>
    </i>
    <i>
      <x v="412"/>
    </i>
    <i>
      <x v="483"/>
    </i>
    <i>
      <x v="228"/>
    </i>
    <i>
      <x v="378"/>
    </i>
    <i>
      <x v="266"/>
    </i>
    <i>
      <x v="140"/>
    </i>
    <i>
      <x v="102"/>
    </i>
    <i>
      <x v="113"/>
    </i>
    <i>
      <x v="298"/>
    </i>
    <i>
      <x v="161"/>
    </i>
    <i>
      <x v="280"/>
    </i>
    <i>
      <x v="463"/>
    </i>
    <i>
      <x v="124"/>
    </i>
    <i>
      <x v="10"/>
    </i>
    <i>
      <x v="194"/>
    </i>
    <i>
      <x v="485"/>
    </i>
    <i>
      <x v="92"/>
    </i>
    <i>
      <x v="353"/>
    </i>
    <i>
      <x v="132"/>
    </i>
    <i>
      <x v="190"/>
    </i>
    <i>
      <x v="129"/>
    </i>
    <i>
      <x v="174"/>
    </i>
    <i>
      <x v="18"/>
    </i>
    <i>
      <x v="171"/>
    </i>
    <i>
      <x v="42"/>
    </i>
    <i>
      <x v="22"/>
    </i>
    <i>
      <x v="122"/>
    </i>
    <i>
      <x v="335"/>
    </i>
    <i>
      <x v="469"/>
    </i>
    <i>
      <x v="373"/>
    </i>
    <i>
      <x v="58"/>
    </i>
    <i>
      <x v="233"/>
    </i>
    <i>
      <x v="88"/>
    </i>
    <i>
      <x v="303"/>
    </i>
    <i>
      <x v="135"/>
    </i>
    <i>
      <x v="278"/>
    </i>
    <i>
      <x v="64"/>
    </i>
    <i>
      <x v="313"/>
    </i>
    <i>
      <x v="356"/>
    </i>
    <i>
      <x v="119"/>
    </i>
    <i>
      <x v="153"/>
    </i>
    <i>
      <x v="11"/>
    </i>
    <i>
      <x v="220"/>
    </i>
    <i>
      <x v="131"/>
    </i>
    <i>
      <x v="145"/>
    </i>
    <i>
      <x v="112"/>
    </i>
    <i>
      <x v="262"/>
    </i>
    <i>
      <x v="330"/>
    </i>
    <i>
      <x v="409"/>
    </i>
    <i>
      <x v="164"/>
    </i>
    <i>
      <x v="185"/>
    </i>
    <i>
      <x v="253"/>
    </i>
    <i>
      <x v="450"/>
    </i>
    <i>
      <x v="419"/>
    </i>
    <i>
      <x v="346"/>
    </i>
    <i>
      <x v="110"/>
    </i>
    <i>
      <x v="315"/>
    </i>
    <i>
      <x v="264"/>
    </i>
    <i>
      <x v="414"/>
    </i>
    <i>
      <x v="235"/>
    </i>
    <i>
      <x v="198"/>
    </i>
    <i>
      <x v="476"/>
    </i>
    <i>
      <x v="75"/>
    </i>
    <i>
      <x v="148"/>
    </i>
    <i>
      <x v="466"/>
    </i>
    <i>
      <x v="432"/>
    </i>
    <i>
      <x v="369"/>
    </i>
    <i>
      <x v="223"/>
    </i>
    <i>
      <x v="389"/>
    </i>
    <i>
      <x v="336"/>
    </i>
    <i>
      <x v="435"/>
    </i>
    <i>
      <x v="168"/>
    </i>
    <i>
      <x v="289"/>
    </i>
    <i>
      <x v="271"/>
    </i>
    <i>
      <x v="258"/>
    </i>
    <i>
      <x v="143"/>
    </i>
    <i>
      <x v="133"/>
    </i>
    <i>
      <x v="187"/>
    </i>
    <i>
      <x v="59"/>
    </i>
    <i>
      <x v="345"/>
    </i>
    <i>
      <x v="272"/>
    </i>
    <i>
      <x v="159"/>
    </i>
    <i>
      <x v="368"/>
    </i>
    <i>
      <x v="218"/>
    </i>
    <i>
      <x v="309"/>
    </i>
    <i>
      <x v="321"/>
    </i>
    <i>
      <x v="89"/>
    </i>
    <i>
      <x v="491"/>
    </i>
    <i>
      <x v="170"/>
    </i>
    <i>
      <x/>
    </i>
    <i>
      <x v="79"/>
    </i>
    <i>
      <x v="277"/>
    </i>
    <i>
      <x v="273"/>
    </i>
    <i>
      <x v="208"/>
    </i>
    <i>
      <x v="360"/>
    </i>
    <i>
      <x v="1"/>
    </i>
    <i>
      <x v="54"/>
    </i>
    <i>
      <x v="57"/>
    </i>
    <i>
      <x v="371"/>
    </i>
    <i>
      <x v="209"/>
    </i>
    <i>
      <x v="61"/>
    </i>
    <i>
      <x v="108"/>
    </i>
    <i>
      <x v="162"/>
    </i>
    <i>
      <x v="67"/>
    </i>
    <i>
      <x v="439"/>
    </i>
    <i>
      <x v="257"/>
    </i>
    <i>
      <x v="482"/>
    </i>
    <i>
      <x v="341"/>
    </i>
    <i>
      <x v="386"/>
    </i>
    <i>
      <x v="357"/>
    </i>
    <i>
      <x v="355"/>
    </i>
    <i>
      <x v="365"/>
    </i>
    <i>
      <x v="447"/>
    </i>
    <i>
      <x v="276"/>
    </i>
    <i>
      <x v="247"/>
    </i>
    <i>
      <x v="172"/>
    </i>
    <i>
      <x v="478"/>
    </i>
    <i>
      <x v="107"/>
    </i>
    <i>
      <x v="292"/>
    </i>
    <i>
      <x v="116"/>
    </i>
    <i>
      <x v="141"/>
    </i>
    <i>
      <x v="81"/>
    </i>
    <i>
      <x v="114"/>
    </i>
    <i>
      <x v="126"/>
    </i>
    <i>
      <x v="297"/>
    </i>
    <i>
      <x v="295"/>
    </i>
    <i>
      <x v="86"/>
    </i>
    <i>
      <x v="312"/>
    </i>
    <i>
      <x v="362"/>
    </i>
    <i>
      <x v="436"/>
    </i>
    <i>
      <x v="77"/>
    </i>
    <i>
      <x v="445"/>
    </i>
    <i>
      <x v="111"/>
    </i>
    <i>
      <x v="314"/>
    </i>
    <i>
      <x v="56"/>
    </i>
    <i>
      <x v="227"/>
    </i>
    <i>
      <x v="391"/>
    </i>
    <i>
      <x v="316"/>
    </i>
    <i>
      <x v="204"/>
    </i>
    <i>
      <x v="404"/>
    </i>
    <i>
      <x v="12"/>
    </i>
    <i>
      <x v="347"/>
    </i>
    <i>
      <x v="213"/>
    </i>
    <i>
      <x v="311"/>
    </i>
    <i>
      <x v="226"/>
    </i>
    <i>
      <x v="229"/>
    </i>
    <i>
      <x v="363"/>
    </i>
    <i>
      <x v="308"/>
    </i>
    <i>
      <x v="454"/>
    </i>
    <i>
      <x v="291"/>
    </i>
    <i>
      <x v="358"/>
    </i>
    <i>
      <x v="80"/>
    </i>
    <i>
      <x v="192"/>
    </i>
    <i>
      <x v="474"/>
    </i>
    <i>
      <x v="125"/>
    </i>
    <i>
      <x v="202"/>
    </i>
    <i>
      <x v="490"/>
    </i>
    <i>
      <x v="17"/>
    </i>
    <i>
      <x v="252"/>
    </i>
    <i>
      <x v="179"/>
    </i>
    <i>
      <x v="74"/>
    </i>
    <i>
      <x v="453"/>
    </i>
    <i>
      <x v="406"/>
    </i>
    <i>
      <x v="305"/>
    </i>
    <i>
      <x v="101"/>
    </i>
    <i>
      <x v="372"/>
    </i>
    <i>
      <x v="41"/>
    </i>
    <i>
      <x v="5"/>
    </i>
    <i>
      <x v="427"/>
    </i>
    <i>
      <x v="397"/>
    </i>
    <i>
      <x v="249"/>
    </i>
    <i>
      <x v="150"/>
    </i>
    <i>
      <x v="240"/>
    </i>
    <i>
      <x v="413"/>
    </i>
    <i>
      <x v="340"/>
    </i>
    <i>
      <x v="50"/>
    </i>
    <i>
      <x v="354"/>
    </i>
    <i>
      <x v="456"/>
    </i>
    <i>
      <x v="212"/>
    </i>
    <i>
      <x v="43"/>
    </i>
    <i>
      <x v="183"/>
    </i>
    <i>
      <x v="374"/>
    </i>
    <i>
      <x v="473"/>
    </i>
    <i>
      <x v="217"/>
    </i>
    <i>
      <x v="285"/>
    </i>
    <i>
      <x v="51"/>
    </i>
    <i>
      <x v="349"/>
    </i>
    <i>
      <x v="433"/>
    </i>
    <i>
      <x v="23"/>
    </i>
    <i>
      <x v="344"/>
    </i>
    <i>
      <x v="438"/>
    </i>
    <i>
      <x v="47"/>
    </i>
    <i>
      <x v="398"/>
    </i>
    <i>
      <x v="342"/>
    </i>
    <i>
      <x v="455"/>
    </i>
    <i>
      <x v="294"/>
    </i>
    <i>
      <x v="459"/>
    </i>
    <i>
      <x v="21"/>
    </i>
    <i>
      <x v="405"/>
    </i>
    <i>
      <x v="19"/>
    </i>
    <i>
      <x v="244"/>
    </i>
    <i>
      <x v="299"/>
    </i>
    <i>
      <x v="188"/>
    </i>
    <i>
      <x v="470"/>
    </i>
    <i>
      <x v="423"/>
    </i>
    <i>
      <x v="97"/>
    </i>
    <i>
      <x v="134"/>
    </i>
    <i>
      <x v="169"/>
    </i>
    <i>
      <x v="15"/>
    </i>
    <i>
      <x v="395"/>
    </i>
    <i>
      <x v="451"/>
    </i>
    <i>
      <x v="163"/>
    </i>
    <i>
      <x v="300"/>
    </i>
    <i>
      <x v="263"/>
    </i>
    <i>
      <x v="497"/>
    </i>
    <i>
      <x v="46"/>
    </i>
    <i>
      <x v="337"/>
    </i>
    <i>
      <x v="484"/>
    </i>
    <i>
      <x v="8"/>
    </i>
    <i>
      <x v="193"/>
    </i>
    <i>
      <x v="138"/>
    </i>
    <i>
      <x v="488"/>
    </i>
    <i>
      <x v="203"/>
    </i>
    <i>
      <x v="6"/>
    </i>
    <i>
      <x v="379"/>
    </i>
    <i>
      <x v="388"/>
    </i>
    <i>
      <x v="93"/>
    </i>
    <i>
      <x v="30"/>
    </i>
    <i>
      <x v="68"/>
    </i>
    <i>
      <x v="82"/>
    </i>
    <i>
      <x v="53"/>
    </i>
    <i>
      <x v="109"/>
    </i>
    <i>
      <x v="352"/>
    </i>
    <i t="grand">
      <x/>
    </i>
  </rowItems>
  <colItems count="1">
    <i/>
  </colItems>
  <dataFields count="1">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5:B38" firstHeaderRow="1" firstDataRow="1" firstDataCol="1"/>
  <pivotFields count="11">
    <pivotField numFmtId="14" showAll="0"/>
    <pivotField numFmtId="1" showAll="0">
      <items count="3">
        <item x="1"/>
        <item x="0"/>
        <item t="default"/>
      </items>
    </pivotField>
    <pivotField axis="axisRow" showAll="0">
      <items count="13">
        <item x="6"/>
        <item x="5"/>
        <item x="4"/>
        <item x="3"/>
        <item x="2"/>
        <item x="1"/>
        <item x="0"/>
        <item x="11"/>
        <item x="10"/>
        <item x="9"/>
        <item x="8"/>
        <item x="7"/>
        <item t="default"/>
      </items>
    </pivotField>
    <pivotField showAll="0"/>
    <pivotField showAll="0"/>
    <pivotField showAll="0">
      <items count="4">
        <item x="1"/>
        <item x="0"/>
        <item x="2"/>
        <item t="default"/>
      </items>
    </pivotField>
    <pivotField showAll="0"/>
    <pivotField showAll="0"/>
    <pivotField dataField="1"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Sales" fld="8" baseField="0" baseItem="0"/>
  </dataFields>
  <formats count="6">
    <format dxfId="227">
      <pivotArea type="all" dataOnly="0" outline="0" fieldPosition="0"/>
    </format>
    <format dxfId="226">
      <pivotArea outline="0" collapsedLevelsAreSubtotals="1" fieldPosition="0"/>
    </format>
    <format dxfId="225">
      <pivotArea field="2" type="button" dataOnly="0" labelOnly="1" outline="0" axis="axisRow" fieldPosition="0"/>
    </format>
    <format dxfId="224">
      <pivotArea dataOnly="0" labelOnly="1" outline="0" axis="axisValues" fieldPosition="0"/>
    </format>
    <format dxfId="223">
      <pivotArea dataOnly="0" labelOnly="1" fieldPosition="0">
        <references count="1">
          <reference field="2" count="6">
            <x v="6"/>
            <x v="7"/>
            <x v="8"/>
            <x v="9"/>
            <x v="10"/>
            <x v="11"/>
          </reference>
        </references>
      </pivotArea>
    </format>
    <format dxfId="222">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S2:W6" firstHeaderRow="1" firstDataRow="2" firstDataCol="1"/>
  <pivotFields count="11">
    <pivotField numFmtId="14" showAll="0"/>
    <pivotField axis="axisRow" numFmtId="1" showAll="0">
      <items count="3">
        <item x="1"/>
        <item x="0"/>
        <item t="default"/>
      </items>
    </pivotField>
    <pivotField showAll="0"/>
    <pivotField showAll="0"/>
    <pivotField showAll="0"/>
    <pivotField axis="axisCol" showAll="0">
      <items count="4">
        <item x="1"/>
        <item x="0"/>
        <item x="2"/>
        <item t="default"/>
      </items>
    </pivotField>
    <pivotField showAll="0"/>
    <pivotField showAll="0"/>
    <pivotField showAll="0"/>
    <pivotField showAll="0"/>
    <pivotField dataField="1" showAll="0"/>
  </pivotFields>
  <rowFields count="1">
    <field x="1"/>
  </rowFields>
  <rowItems count="3">
    <i>
      <x/>
    </i>
    <i>
      <x v="1"/>
    </i>
    <i t="grand">
      <x/>
    </i>
  </rowItems>
  <colFields count="1">
    <field x="5"/>
  </colFields>
  <colItems count="4">
    <i>
      <x/>
    </i>
    <i>
      <x v="1"/>
    </i>
    <i>
      <x v="2"/>
    </i>
    <i t="grand">
      <x/>
    </i>
  </colItems>
  <dataFields count="1">
    <dataField name="Sum of Profit" fld="10" baseField="0" baseItem="0"/>
  </dataFields>
  <formats count="6">
    <format dxfId="233">
      <pivotArea type="all" dataOnly="0" outline="0" fieldPosition="0"/>
    </format>
    <format dxfId="232">
      <pivotArea outline="0" collapsedLevelsAreSubtotals="1" fieldPosition="0"/>
    </format>
    <format dxfId="231">
      <pivotArea dataOnly="0" labelOnly="1" fieldPosition="0">
        <references count="1">
          <reference field="1" count="0"/>
        </references>
      </pivotArea>
    </format>
    <format dxfId="230">
      <pivotArea dataOnly="0" labelOnly="1" grandRow="1" outline="0" fieldPosition="0"/>
    </format>
    <format dxfId="229">
      <pivotArea dataOnly="0" labelOnly="1" fieldPosition="0">
        <references count="1">
          <reference field="5" count="0"/>
        </references>
      </pivotArea>
    </format>
    <format dxfId="228">
      <pivotArea dataOnly="0" labelOnly="1" grandCol="1" outline="0" fieldPosition="0"/>
    </format>
  </format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3" format="6" series="1">
      <pivotArea type="data" outline="0" fieldPosition="0">
        <references count="2">
          <reference field="4294967294" count="1" selected="0">
            <x v="0"/>
          </reference>
          <reference field="5" count="1" selected="0">
            <x v="0"/>
          </reference>
        </references>
      </pivotArea>
    </chartFormat>
    <chartFormat chart="3" format="7" series="1">
      <pivotArea type="data" outline="0" fieldPosition="0">
        <references count="2">
          <reference field="4294967294" count="1" selected="0">
            <x v="0"/>
          </reference>
          <reference field="5" count="1" selected="0">
            <x v="1"/>
          </reference>
        </references>
      </pivotArea>
    </chartFormat>
    <chartFormat chart="3"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B12" firstHeaderRow="1" firstDataRow="1" firstDataCol="1"/>
  <pivotFields count="11">
    <pivotField numFmtId="14" showAll="0"/>
    <pivotField numFmtId="1" showAll="0">
      <items count="3">
        <item x="1"/>
        <item x="0"/>
        <item t="default"/>
      </items>
    </pivotField>
    <pivotField showAll="0"/>
    <pivotField showAll="0"/>
    <pivotField showAll="0"/>
    <pivotField showAll="0">
      <items count="4">
        <item x="1"/>
        <item x="0"/>
        <item x="2"/>
        <item t="default"/>
      </items>
    </pivotField>
    <pivotField axis="axisRow" showAll="0" sortType="descending">
      <items count="10">
        <item x="2"/>
        <item x="5"/>
        <item x="1"/>
        <item x="7"/>
        <item x="8"/>
        <item x="6"/>
        <item x="0"/>
        <item x="4"/>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Fields count="1">
    <field x="6"/>
  </rowFields>
  <rowItems count="10">
    <i>
      <x v="2"/>
    </i>
    <i>
      <x v="5"/>
    </i>
    <i>
      <x v="4"/>
    </i>
    <i>
      <x v="8"/>
    </i>
    <i>
      <x v="6"/>
    </i>
    <i>
      <x v="1"/>
    </i>
    <i>
      <x v="3"/>
    </i>
    <i>
      <x v="7"/>
    </i>
    <i>
      <x/>
    </i>
    <i t="grand">
      <x/>
    </i>
  </rowItems>
  <colItems count="1">
    <i/>
  </colItems>
  <dataFields count="1">
    <dataField name="Sum of Sales" fld="8" baseField="0" baseItem="0"/>
  </dataFields>
  <formats count="6">
    <format dxfId="239">
      <pivotArea type="all" dataOnly="0" outline="0" fieldPosition="0"/>
    </format>
    <format dxfId="238">
      <pivotArea outline="0" collapsedLevelsAreSubtotals="1" fieldPosition="0"/>
    </format>
    <format dxfId="237">
      <pivotArea field="6" type="button" dataOnly="0" labelOnly="1" outline="0" axis="axisRow" fieldPosition="0"/>
    </format>
    <format dxfId="236">
      <pivotArea dataOnly="0" labelOnly="1" outline="0" axis="axisValues" fieldPosition="0"/>
    </format>
    <format dxfId="235">
      <pivotArea dataOnly="0" labelOnly="1" fieldPosition="0">
        <references count="1">
          <reference field="6" count="0"/>
        </references>
      </pivotArea>
    </format>
    <format dxfId="23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8:B54" firstHeaderRow="1" firstDataRow="1" firstDataCol="1"/>
  <pivotFields count="11">
    <pivotField numFmtId="14" showAll="0"/>
    <pivotField numFmtId="1" showAll="0">
      <items count="3">
        <item x="1"/>
        <item x="0"/>
        <item t="default"/>
      </items>
    </pivotField>
    <pivotField showAll="0"/>
    <pivotField showAll="0"/>
    <pivotField axis="axisRow" showAll="0">
      <items count="6">
        <item x="2"/>
        <item x="1"/>
        <item x="0"/>
        <item x="4"/>
        <item x="3"/>
        <item t="default"/>
      </items>
    </pivotField>
    <pivotField showAll="0">
      <items count="4">
        <item x="1"/>
        <item x="0"/>
        <item x="2"/>
        <item t="default"/>
      </items>
    </pivotField>
    <pivotField showAll="0"/>
    <pivotField showAll="0"/>
    <pivotField dataField="1" showAll="0"/>
    <pivotField showAll="0"/>
    <pivotField showAll="0"/>
  </pivotFields>
  <rowFields count="1">
    <field x="4"/>
  </rowFields>
  <rowItems count="6">
    <i>
      <x/>
    </i>
    <i>
      <x v="1"/>
    </i>
    <i>
      <x v="2"/>
    </i>
    <i>
      <x v="3"/>
    </i>
    <i>
      <x v="4"/>
    </i>
    <i t="grand">
      <x/>
    </i>
  </rowItems>
  <colItems count="1">
    <i/>
  </colItems>
  <dataFields count="1">
    <dataField name="Sum of Sales" fld="8" baseField="0" baseItem="0"/>
  </dataFields>
  <formats count="6">
    <format dxfId="221">
      <pivotArea type="all" dataOnly="0" outline="0" fieldPosition="0"/>
    </format>
    <format dxfId="220">
      <pivotArea outline="0" collapsedLevelsAreSubtotals="1" fieldPosition="0"/>
    </format>
    <format dxfId="219">
      <pivotArea field="4" type="button" dataOnly="0" labelOnly="1" outline="0" axis="axisRow" fieldPosition="0"/>
    </format>
    <format dxfId="218">
      <pivotArea dataOnly="0" labelOnly="1" outline="0" axis="axisValues" fieldPosition="0"/>
    </format>
    <format dxfId="217">
      <pivotArea dataOnly="0" labelOnly="1" fieldPosition="0">
        <references count="1">
          <reference field="4" count="0"/>
        </references>
      </pivotArea>
    </format>
    <format dxfId="21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2">
    <queryTableFields count="11">
      <queryTableField id="1" name="Order Date" tableColumnId="18"/>
      <queryTableField id="11" dataBound="0" tableColumnId="28"/>
      <queryTableField id="10" dataBound="0" tableColumnId="27"/>
      <queryTableField id="2" name="Customer Name" tableColumnId="19"/>
      <queryTableField id="3" name="State" tableColumnId="20"/>
      <queryTableField id="4" name="Category" tableColumnId="21"/>
      <queryTableField id="5" name="Sub-Category" tableColumnId="22"/>
      <queryTableField id="6" name="Product Name" tableColumnId="23"/>
      <queryTableField id="7" name="Sales" tableColumnId="24"/>
      <queryTableField id="8" name="Quantity" tableColumnId="25"/>
      <queryTableField id="9" name="Profit" tableColumnId="2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4"/>
    <pivotTable tabId="4" name="PivotTable2"/>
    <pivotTable tabId="4" name="PivotTable3"/>
    <pivotTable tabId="4" name="PivotTable5"/>
    <pivotTable tabId="4" name="PivotTable6"/>
    <pivotTable tabId="4" name="PivotTable7"/>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PivotTable2"/>
    <pivotTable tabId="4" name="PivotTable3"/>
    <pivotTable tabId="4" name="PivotTable4"/>
    <pivotTable tabId="4" name="PivotTable5"/>
    <pivotTable tabId="4" name="PivotTable6"/>
    <pivotTable tabId="4" name="PivotTable7"/>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2" style="SlicerStyleDark2" rowHeight="241300"/>
  <slicer name="Category" cache="Slicer_Category" caption="Category" columnCount="3" style="SlicerStyleDark4"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1" displayName="Table1" ref="A1:I501" totalsRowShown="0" headerRowDxfId="257" headerRowBorderDxfId="256" tableBorderDxfId="255">
  <autoFilter ref="A1:I501"/>
  <tableColumns count="9">
    <tableColumn id="1" name="Order Date" dataDxfId="254"/>
    <tableColumn id="2" name="Customer Name"/>
    <tableColumn id="3" name="State"/>
    <tableColumn id="4" name="Category"/>
    <tableColumn id="5" name="Sub-Category"/>
    <tableColumn id="6" name="Product Name"/>
    <tableColumn id="7" name="Sales"/>
    <tableColumn id="8" name="Quantity"/>
    <tableColumn id="9" name="Profit"/>
  </tableColumns>
  <tableStyleInfo name="TableStyleLight8" showFirstColumn="0" showLastColumn="0" showRowStripes="1" showColumnStripes="0"/>
</table>
</file>

<file path=xl/tables/table2.xml><?xml version="1.0" encoding="utf-8"?>
<table xmlns="http://schemas.openxmlformats.org/spreadsheetml/2006/main" id="2" name="Table1_2" displayName="Table1_2" ref="A1:K500" tableType="queryTable" totalsRowShown="0" headerRowDxfId="253" dataDxfId="252" tableBorderDxfId="251">
  <autoFilter ref="A1:K500"/>
  <tableColumns count="11">
    <tableColumn id="18" uniqueName="18" name="Order Date" queryTableFieldId="1" dataDxfId="250"/>
    <tableColumn id="28" uniqueName="28" name="Year" queryTableFieldId="11" dataDxfId="249">
      <calculatedColumnFormula>YEAR(Table1_2[[#This Row],[Order Date]])</calculatedColumnFormula>
    </tableColumn>
    <tableColumn id="27" uniqueName="27" name="Month" queryTableFieldId="10" dataDxfId="248">
      <calculatedColumnFormula>MONTH(Table1_2[[#This Row],[Order Date]])</calculatedColumnFormula>
    </tableColumn>
    <tableColumn id="19" uniqueName="19" name="Customer Name" queryTableFieldId="2" dataDxfId="247"/>
    <tableColumn id="20" uniqueName="20" name="State" queryTableFieldId="3" dataDxfId="246"/>
    <tableColumn id="21" uniqueName="21" name="Category" queryTableFieldId="4" dataDxfId="245"/>
    <tableColumn id="22" uniqueName="22" name="Sub-Category" queryTableFieldId="5" dataDxfId="244"/>
    <tableColumn id="23" uniqueName="23" name="Product Name" queryTableFieldId="6" dataDxfId="243"/>
    <tableColumn id="24" uniqueName="24" name="Sales" queryTableFieldId="7" dataDxfId="242"/>
    <tableColumn id="25" uniqueName="25" name="Quantity" queryTableFieldId="8" dataDxfId="241"/>
    <tableColumn id="26" uniqueName="26" name="Profit" queryTableFieldId="9" dataDxfId="24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1"/>
  <sheetViews>
    <sheetView workbookViewId="0">
      <selection activeCell="K6" sqref="K6"/>
    </sheetView>
  </sheetViews>
  <sheetFormatPr defaultRowHeight="15" x14ac:dyDescent="0.25"/>
  <cols>
    <col min="1" max="1" width="12.85546875" customWidth="1"/>
    <col min="2" max="2" width="20.42578125" bestFit="1" customWidth="1"/>
    <col min="3" max="3" width="9.5703125" bestFit="1" customWidth="1"/>
    <col min="4" max="4" width="14.5703125" bestFit="1" customWidth="1"/>
    <col min="5" max="5" width="15" customWidth="1"/>
    <col min="6" max="6" width="17.5703125" bestFit="1" customWidth="1"/>
    <col min="7" max="7" width="9.7109375" customWidth="1"/>
    <col min="8" max="8" width="10.85546875" customWidth="1"/>
    <col min="9" max="9" width="10.5703125" customWidth="1"/>
  </cols>
  <sheetData>
    <row r="1" spans="1:9" x14ac:dyDescent="0.25">
      <c r="A1" s="2" t="s">
        <v>0</v>
      </c>
      <c r="B1" s="2" t="s">
        <v>1</v>
      </c>
      <c r="C1" s="2" t="s">
        <v>2</v>
      </c>
      <c r="D1" s="2" t="s">
        <v>3</v>
      </c>
      <c r="E1" s="2" t="s">
        <v>4</v>
      </c>
      <c r="F1" s="2" t="s">
        <v>5</v>
      </c>
      <c r="G1" s="2" t="s">
        <v>6</v>
      </c>
      <c r="H1" s="2" t="s">
        <v>7</v>
      </c>
      <c r="I1" s="2" t="s">
        <v>8</v>
      </c>
    </row>
    <row r="2" spans="1:9" x14ac:dyDescent="0.25">
      <c r="A2" s="1">
        <v>45760</v>
      </c>
      <c r="B2" t="s">
        <v>9</v>
      </c>
      <c r="C2" t="s">
        <v>509</v>
      </c>
      <c r="D2" t="s">
        <v>514</v>
      </c>
      <c r="E2" t="s">
        <v>517</v>
      </c>
      <c r="F2" t="s">
        <v>526</v>
      </c>
      <c r="G2">
        <v>542.48</v>
      </c>
      <c r="H2">
        <v>2</v>
      </c>
      <c r="I2">
        <v>23.07</v>
      </c>
    </row>
    <row r="3" spans="1:9" x14ac:dyDescent="0.25">
      <c r="A3" s="1">
        <v>45727</v>
      </c>
      <c r="B3" t="s">
        <v>10</v>
      </c>
      <c r="C3" t="s">
        <v>509</v>
      </c>
      <c r="D3" t="s">
        <v>515</v>
      </c>
      <c r="E3" t="s">
        <v>518</v>
      </c>
      <c r="F3" t="s">
        <v>527</v>
      </c>
      <c r="G3">
        <v>552.94000000000005</v>
      </c>
      <c r="H3">
        <v>8</v>
      </c>
      <c r="I3">
        <v>49.86</v>
      </c>
    </row>
    <row r="4" spans="1:9" x14ac:dyDescent="0.25">
      <c r="A4" s="1">
        <v>45530</v>
      </c>
      <c r="B4" t="s">
        <v>11</v>
      </c>
      <c r="C4" t="s">
        <v>510</v>
      </c>
      <c r="D4" t="s">
        <v>516</v>
      </c>
      <c r="E4" t="s">
        <v>519</v>
      </c>
      <c r="F4" t="s">
        <v>528</v>
      </c>
      <c r="G4">
        <v>579.22</v>
      </c>
      <c r="H4">
        <v>10</v>
      </c>
      <c r="I4">
        <v>264.33999999999997</v>
      </c>
    </row>
    <row r="5" spans="1:9" x14ac:dyDescent="0.25">
      <c r="A5" s="1">
        <v>45532</v>
      </c>
      <c r="B5" t="s">
        <v>12</v>
      </c>
      <c r="C5" t="s">
        <v>511</v>
      </c>
      <c r="D5" t="s">
        <v>515</v>
      </c>
      <c r="E5" t="s">
        <v>520</v>
      </c>
      <c r="F5" t="s">
        <v>529</v>
      </c>
      <c r="G5">
        <v>46.69</v>
      </c>
      <c r="H5">
        <v>7</v>
      </c>
      <c r="I5">
        <v>82.23</v>
      </c>
    </row>
    <row r="6" spans="1:9" x14ac:dyDescent="0.25">
      <c r="A6" s="1">
        <v>45834</v>
      </c>
      <c r="B6" t="s">
        <v>13</v>
      </c>
      <c r="C6" t="s">
        <v>510</v>
      </c>
      <c r="D6" t="s">
        <v>516</v>
      </c>
      <c r="E6" t="s">
        <v>519</v>
      </c>
      <c r="F6" t="s">
        <v>530</v>
      </c>
      <c r="G6">
        <v>378.5</v>
      </c>
      <c r="H6">
        <v>1</v>
      </c>
      <c r="I6">
        <v>98.66</v>
      </c>
    </row>
    <row r="7" spans="1:9" x14ac:dyDescent="0.25">
      <c r="A7" s="1">
        <v>45549</v>
      </c>
      <c r="B7" t="s">
        <v>14</v>
      </c>
      <c r="C7" t="s">
        <v>510</v>
      </c>
      <c r="D7" t="s">
        <v>514</v>
      </c>
      <c r="E7" t="s">
        <v>521</v>
      </c>
      <c r="F7" t="s">
        <v>531</v>
      </c>
      <c r="G7">
        <v>777.53</v>
      </c>
      <c r="H7">
        <v>5</v>
      </c>
      <c r="I7">
        <v>-40.28</v>
      </c>
    </row>
    <row r="8" spans="1:9" x14ac:dyDescent="0.25">
      <c r="A8" s="1">
        <v>45670</v>
      </c>
      <c r="B8" t="s">
        <v>15</v>
      </c>
      <c r="C8" t="s">
        <v>509</v>
      </c>
      <c r="D8" t="s">
        <v>514</v>
      </c>
      <c r="E8" t="s">
        <v>521</v>
      </c>
      <c r="F8" t="s">
        <v>532</v>
      </c>
      <c r="G8">
        <v>600.02</v>
      </c>
      <c r="H8">
        <v>7</v>
      </c>
      <c r="I8">
        <v>97.85</v>
      </c>
    </row>
    <row r="9" spans="1:9" x14ac:dyDescent="0.25">
      <c r="A9" s="1">
        <v>45810</v>
      </c>
      <c r="B9" t="s">
        <v>16</v>
      </c>
      <c r="C9" t="s">
        <v>510</v>
      </c>
      <c r="D9" t="s">
        <v>516</v>
      </c>
      <c r="E9" t="s">
        <v>522</v>
      </c>
      <c r="F9" t="s">
        <v>533</v>
      </c>
      <c r="G9">
        <v>531.6</v>
      </c>
      <c r="H9">
        <v>10</v>
      </c>
      <c r="I9">
        <v>224.39</v>
      </c>
    </row>
    <row r="10" spans="1:9" x14ac:dyDescent="0.25">
      <c r="A10" s="1">
        <v>45621</v>
      </c>
      <c r="B10" t="s">
        <v>17</v>
      </c>
      <c r="C10" t="s">
        <v>512</v>
      </c>
      <c r="D10" t="s">
        <v>516</v>
      </c>
      <c r="E10" t="s">
        <v>519</v>
      </c>
      <c r="F10" t="s">
        <v>528</v>
      </c>
      <c r="G10">
        <v>865.68</v>
      </c>
      <c r="H10">
        <v>8</v>
      </c>
      <c r="I10">
        <v>-59.87</v>
      </c>
    </row>
    <row r="11" spans="1:9" x14ac:dyDescent="0.25">
      <c r="A11" s="1">
        <v>45765</v>
      </c>
      <c r="B11" t="s">
        <v>18</v>
      </c>
      <c r="C11" t="s">
        <v>512</v>
      </c>
      <c r="D11" t="s">
        <v>514</v>
      </c>
      <c r="E11" t="s">
        <v>517</v>
      </c>
      <c r="F11" t="s">
        <v>534</v>
      </c>
      <c r="G11">
        <v>673.06</v>
      </c>
      <c r="H11">
        <v>10</v>
      </c>
      <c r="I11">
        <v>-99.18</v>
      </c>
    </row>
    <row r="12" spans="1:9" x14ac:dyDescent="0.25">
      <c r="A12" s="1">
        <v>45818</v>
      </c>
      <c r="B12" t="s">
        <v>19</v>
      </c>
      <c r="C12" t="s">
        <v>511</v>
      </c>
      <c r="D12" t="s">
        <v>515</v>
      </c>
      <c r="E12" t="s">
        <v>523</v>
      </c>
      <c r="F12" t="s">
        <v>535</v>
      </c>
      <c r="G12">
        <v>477.37</v>
      </c>
      <c r="H12">
        <v>9</v>
      </c>
      <c r="I12">
        <v>0.6</v>
      </c>
    </row>
    <row r="13" spans="1:9" x14ac:dyDescent="0.25">
      <c r="A13" s="1">
        <v>45810</v>
      </c>
      <c r="B13" t="s">
        <v>20</v>
      </c>
      <c r="C13" t="s">
        <v>511</v>
      </c>
      <c r="D13" t="s">
        <v>516</v>
      </c>
      <c r="E13" t="s">
        <v>524</v>
      </c>
      <c r="F13" t="s">
        <v>536</v>
      </c>
      <c r="G13">
        <v>362.02</v>
      </c>
      <c r="H13">
        <v>10</v>
      </c>
      <c r="I13">
        <v>3.82</v>
      </c>
    </row>
    <row r="14" spans="1:9" x14ac:dyDescent="0.25">
      <c r="A14" s="1">
        <v>45582</v>
      </c>
      <c r="B14" t="s">
        <v>21</v>
      </c>
      <c r="C14" t="s">
        <v>512</v>
      </c>
      <c r="D14" t="s">
        <v>516</v>
      </c>
      <c r="E14" t="s">
        <v>519</v>
      </c>
      <c r="F14" t="s">
        <v>528</v>
      </c>
      <c r="G14">
        <v>306.25</v>
      </c>
      <c r="H14">
        <v>5</v>
      </c>
      <c r="I14">
        <v>36.159999999999997</v>
      </c>
    </row>
    <row r="15" spans="1:9" x14ac:dyDescent="0.25">
      <c r="A15" s="1">
        <v>45640</v>
      </c>
      <c r="B15" t="s">
        <v>22</v>
      </c>
      <c r="C15" t="s">
        <v>513</v>
      </c>
      <c r="D15" t="s">
        <v>515</v>
      </c>
      <c r="E15" t="s">
        <v>520</v>
      </c>
      <c r="F15" t="s">
        <v>537</v>
      </c>
      <c r="G15">
        <v>629.79999999999995</v>
      </c>
      <c r="H15">
        <v>7</v>
      </c>
      <c r="I15">
        <v>246.53</v>
      </c>
    </row>
    <row r="16" spans="1:9" x14ac:dyDescent="0.25">
      <c r="A16" s="1">
        <v>45840</v>
      </c>
      <c r="B16" t="s">
        <v>23</v>
      </c>
      <c r="C16" t="s">
        <v>509</v>
      </c>
      <c r="D16" t="s">
        <v>514</v>
      </c>
      <c r="E16" t="s">
        <v>521</v>
      </c>
      <c r="F16" t="s">
        <v>531</v>
      </c>
      <c r="G16">
        <v>759.23</v>
      </c>
      <c r="H16">
        <v>5</v>
      </c>
      <c r="I16">
        <v>-89.41</v>
      </c>
    </row>
    <row r="17" spans="1:9" x14ac:dyDescent="0.25">
      <c r="A17" s="1">
        <v>45774</v>
      </c>
      <c r="B17" t="s">
        <v>24</v>
      </c>
      <c r="C17" t="s">
        <v>510</v>
      </c>
      <c r="D17" t="s">
        <v>516</v>
      </c>
      <c r="E17" t="s">
        <v>522</v>
      </c>
      <c r="F17" t="s">
        <v>538</v>
      </c>
      <c r="G17">
        <v>106.25</v>
      </c>
      <c r="H17">
        <v>8</v>
      </c>
      <c r="I17">
        <v>-70.400000000000006</v>
      </c>
    </row>
    <row r="18" spans="1:9" x14ac:dyDescent="0.25">
      <c r="A18" s="1">
        <v>45616</v>
      </c>
      <c r="B18" t="s">
        <v>25</v>
      </c>
      <c r="C18" t="s">
        <v>509</v>
      </c>
      <c r="D18" t="s">
        <v>514</v>
      </c>
      <c r="E18" t="s">
        <v>525</v>
      </c>
      <c r="F18" t="s">
        <v>539</v>
      </c>
      <c r="G18">
        <v>967.56</v>
      </c>
      <c r="H18">
        <v>7</v>
      </c>
      <c r="I18">
        <v>170.08</v>
      </c>
    </row>
    <row r="19" spans="1:9" x14ac:dyDescent="0.25">
      <c r="A19" s="1">
        <v>45653</v>
      </c>
      <c r="B19" t="s">
        <v>26</v>
      </c>
      <c r="C19" t="s">
        <v>513</v>
      </c>
      <c r="D19" t="s">
        <v>514</v>
      </c>
      <c r="E19" t="s">
        <v>525</v>
      </c>
      <c r="F19" t="s">
        <v>539</v>
      </c>
      <c r="G19">
        <v>377.61</v>
      </c>
      <c r="H19">
        <v>2</v>
      </c>
      <c r="I19">
        <v>238.36</v>
      </c>
    </row>
    <row r="20" spans="1:9" x14ac:dyDescent="0.25">
      <c r="A20" s="1">
        <v>45721</v>
      </c>
      <c r="B20" t="s">
        <v>27</v>
      </c>
      <c r="C20" t="s">
        <v>511</v>
      </c>
      <c r="D20" t="s">
        <v>514</v>
      </c>
      <c r="E20" t="s">
        <v>521</v>
      </c>
      <c r="F20" t="s">
        <v>532</v>
      </c>
      <c r="G20">
        <v>223.09</v>
      </c>
      <c r="H20">
        <v>4</v>
      </c>
      <c r="I20">
        <v>64.72</v>
      </c>
    </row>
    <row r="21" spans="1:9" x14ac:dyDescent="0.25">
      <c r="A21" s="1">
        <v>45564</v>
      </c>
      <c r="B21" t="s">
        <v>28</v>
      </c>
      <c r="C21" t="s">
        <v>509</v>
      </c>
      <c r="D21" t="s">
        <v>515</v>
      </c>
      <c r="E21" t="s">
        <v>518</v>
      </c>
      <c r="F21" t="s">
        <v>540</v>
      </c>
      <c r="G21">
        <v>965.79</v>
      </c>
      <c r="H21">
        <v>4</v>
      </c>
      <c r="I21">
        <v>-68.02</v>
      </c>
    </row>
    <row r="22" spans="1:9" x14ac:dyDescent="0.25">
      <c r="A22" s="1">
        <v>45857</v>
      </c>
      <c r="B22" t="s">
        <v>29</v>
      </c>
      <c r="C22" t="s">
        <v>512</v>
      </c>
      <c r="D22" t="s">
        <v>515</v>
      </c>
      <c r="E22" t="s">
        <v>523</v>
      </c>
      <c r="F22" t="s">
        <v>541</v>
      </c>
      <c r="G22">
        <v>505.63</v>
      </c>
      <c r="H22">
        <v>9</v>
      </c>
      <c r="I22">
        <v>-71.67</v>
      </c>
    </row>
    <row r="23" spans="1:9" x14ac:dyDescent="0.25">
      <c r="A23" s="1">
        <v>45505</v>
      </c>
      <c r="B23" t="s">
        <v>30</v>
      </c>
      <c r="C23" t="s">
        <v>513</v>
      </c>
      <c r="D23" t="s">
        <v>515</v>
      </c>
      <c r="E23" t="s">
        <v>518</v>
      </c>
      <c r="F23" t="s">
        <v>540</v>
      </c>
      <c r="G23">
        <v>642.85</v>
      </c>
      <c r="H23">
        <v>8</v>
      </c>
      <c r="I23">
        <v>-77.78</v>
      </c>
    </row>
    <row r="24" spans="1:9" x14ac:dyDescent="0.25">
      <c r="A24" s="1">
        <v>45729</v>
      </c>
      <c r="B24" t="s">
        <v>31</v>
      </c>
      <c r="C24" t="s">
        <v>513</v>
      </c>
      <c r="D24" t="s">
        <v>515</v>
      </c>
      <c r="E24" t="s">
        <v>523</v>
      </c>
      <c r="F24" t="s">
        <v>535</v>
      </c>
      <c r="G24">
        <v>191.19</v>
      </c>
      <c r="H24">
        <v>1</v>
      </c>
      <c r="I24">
        <v>47.42</v>
      </c>
    </row>
    <row r="25" spans="1:9" x14ac:dyDescent="0.25">
      <c r="A25" s="1">
        <v>45826</v>
      </c>
      <c r="B25" t="s">
        <v>32</v>
      </c>
      <c r="C25" t="s">
        <v>513</v>
      </c>
      <c r="D25" t="s">
        <v>515</v>
      </c>
      <c r="E25" t="s">
        <v>523</v>
      </c>
      <c r="F25" t="s">
        <v>535</v>
      </c>
      <c r="G25">
        <v>921.45</v>
      </c>
      <c r="H25">
        <v>9</v>
      </c>
      <c r="I25">
        <v>84.69</v>
      </c>
    </row>
    <row r="26" spans="1:9" x14ac:dyDescent="0.25">
      <c r="A26" s="1">
        <v>45623</v>
      </c>
      <c r="B26" t="s">
        <v>33</v>
      </c>
      <c r="C26" t="s">
        <v>510</v>
      </c>
      <c r="D26" t="s">
        <v>515</v>
      </c>
      <c r="E26" t="s">
        <v>523</v>
      </c>
      <c r="F26" t="s">
        <v>541</v>
      </c>
      <c r="G26">
        <v>681.84</v>
      </c>
      <c r="H26">
        <v>10</v>
      </c>
      <c r="I26">
        <v>54.59</v>
      </c>
    </row>
    <row r="27" spans="1:9" x14ac:dyDescent="0.25">
      <c r="A27" s="1">
        <v>45709</v>
      </c>
      <c r="B27" t="s">
        <v>34</v>
      </c>
      <c r="C27" t="s">
        <v>513</v>
      </c>
      <c r="D27" t="s">
        <v>514</v>
      </c>
      <c r="E27" t="s">
        <v>525</v>
      </c>
      <c r="F27" t="s">
        <v>539</v>
      </c>
      <c r="G27">
        <v>263.64999999999998</v>
      </c>
      <c r="H27">
        <v>5</v>
      </c>
      <c r="I27">
        <v>-8.93</v>
      </c>
    </row>
    <row r="28" spans="1:9" x14ac:dyDescent="0.25">
      <c r="A28" s="1">
        <v>45516</v>
      </c>
      <c r="B28" t="s">
        <v>35</v>
      </c>
      <c r="C28" t="s">
        <v>510</v>
      </c>
      <c r="D28" t="s">
        <v>515</v>
      </c>
      <c r="E28" t="s">
        <v>520</v>
      </c>
      <c r="F28" t="s">
        <v>537</v>
      </c>
      <c r="G28">
        <v>298.7</v>
      </c>
      <c r="H28">
        <v>8</v>
      </c>
      <c r="I28">
        <v>170.14</v>
      </c>
    </row>
    <row r="29" spans="1:9" x14ac:dyDescent="0.25">
      <c r="A29" s="1">
        <v>45635</v>
      </c>
      <c r="B29" t="s">
        <v>36</v>
      </c>
      <c r="C29" t="s">
        <v>512</v>
      </c>
      <c r="D29" t="s">
        <v>515</v>
      </c>
      <c r="E29" t="s">
        <v>523</v>
      </c>
      <c r="F29" t="s">
        <v>535</v>
      </c>
      <c r="G29">
        <v>922.78</v>
      </c>
      <c r="H29">
        <v>8</v>
      </c>
      <c r="I29">
        <v>36.42</v>
      </c>
    </row>
    <row r="30" spans="1:9" x14ac:dyDescent="0.25">
      <c r="A30" s="1">
        <v>45831</v>
      </c>
      <c r="B30" t="s">
        <v>37</v>
      </c>
      <c r="C30" t="s">
        <v>511</v>
      </c>
      <c r="D30" t="s">
        <v>514</v>
      </c>
      <c r="E30" t="s">
        <v>521</v>
      </c>
      <c r="F30" t="s">
        <v>531</v>
      </c>
      <c r="G30">
        <v>480.08</v>
      </c>
      <c r="H30">
        <v>1</v>
      </c>
      <c r="I30">
        <v>66</v>
      </c>
    </row>
    <row r="31" spans="1:9" x14ac:dyDescent="0.25">
      <c r="A31" s="1">
        <v>45529</v>
      </c>
      <c r="B31" t="s">
        <v>38</v>
      </c>
      <c r="C31" t="s">
        <v>512</v>
      </c>
      <c r="D31" t="s">
        <v>514</v>
      </c>
      <c r="E31" t="s">
        <v>517</v>
      </c>
      <c r="F31" t="s">
        <v>526</v>
      </c>
      <c r="G31">
        <v>136.12</v>
      </c>
      <c r="H31">
        <v>7</v>
      </c>
      <c r="I31">
        <v>273.02</v>
      </c>
    </row>
    <row r="32" spans="1:9" x14ac:dyDescent="0.25">
      <c r="A32" s="1">
        <v>45532</v>
      </c>
      <c r="B32" t="s">
        <v>39</v>
      </c>
      <c r="C32" t="s">
        <v>510</v>
      </c>
      <c r="D32" t="s">
        <v>516</v>
      </c>
      <c r="E32" t="s">
        <v>522</v>
      </c>
      <c r="F32" t="s">
        <v>533</v>
      </c>
      <c r="G32">
        <v>721.96</v>
      </c>
      <c r="H32">
        <v>7</v>
      </c>
      <c r="I32">
        <v>261.49</v>
      </c>
    </row>
    <row r="33" spans="1:9" x14ac:dyDescent="0.25">
      <c r="A33" s="1">
        <v>45771</v>
      </c>
      <c r="B33" t="s">
        <v>40</v>
      </c>
      <c r="C33" t="s">
        <v>513</v>
      </c>
      <c r="D33" t="s">
        <v>516</v>
      </c>
      <c r="E33" t="s">
        <v>524</v>
      </c>
      <c r="F33" t="s">
        <v>536</v>
      </c>
      <c r="G33">
        <v>844.39</v>
      </c>
      <c r="H33">
        <v>1</v>
      </c>
      <c r="I33">
        <v>267.66000000000003</v>
      </c>
    </row>
    <row r="34" spans="1:9" x14ac:dyDescent="0.25">
      <c r="A34" s="1">
        <v>45695</v>
      </c>
      <c r="B34" t="s">
        <v>41</v>
      </c>
      <c r="C34" t="s">
        <v>509</v>
      </c>
      <c r="D34" t="s">
        <v>515</v>
      </c>
      <c r="E34" t="s">
        <v>520</v>
      </c>
      <c r="F34" t="s">
        <v>537</v>
      </c>
      <c r="G34">
        <v>527.92999999999995</v>
      </c>
      <c r="H34">
        <v>8</v>
      </c>
      <c r="I34">
        <v>267.66000000000003</v>
      </c>
    </row>
    <row r="35" spans="1:9" x14ac:dyDescent="0.25">
      <c r="A35" s="1">
        <v>45737</v>
      </c>
      <c r="B35" t="s">
        <v>42</v>
      </c>
      <c r="C35" t="s">
        <v>509</v>
      </c>
      <c r="D35" t="s">
        <v>516</v>
      </c>
      <c r="E35" t="s">
        <v>519</v>
      </c>
      <c r="F35" t="s">
        <v>530</v>
      </c>
      <c r="G35">
        <v>87.24</v>
      </c>
      <c r="H35">
        <v>6</v>
      </c>
      <c r="I35">
        <v>110.46</v>
      </c>
    </row>
    <row r="36" spans="1:9" x14ac:dyDescent="0.25">
      <c r="A36" s="1">
        <v>45835</v>
      </c>
      <c r="B36" t="s">
        <v>43</v>
      </c>
      <c r="C36" t="s">
        <v>510</v>
      </c>
      <c r="D36" t="s">
        <v>515</v>
      </c>
      <c r="E36" t="s">
        <v>518</v>
      </c>
      <c r="F36" t="s">
        <v>540</v>
      </c>
      <c r="G36">
        <v>716.87</v>
      </c>
      <c r="H36">
        <v>7</v>
      </c>
      <c r="I36">
        <v>71.849999999999994</v>
      </c>
    </row>
    <row r="37" spans="1:9" x14ac:dyDescent="0.25">
      <c r="A37" s="1">
        <v>45549</v>
      </c>
      <c r="B37" t="s">
        <v>44</v>
      </c>
      <c r="C37" t="s">
        <v>510</v>
      </c>
      <c r="D37" t="s">
        <v>516</v>
      </c>
      <c r="E37" t="s">
        <v>522</v>
      </c>
      <c r="F37" t="s">
        <v>533</v>
      </c>
      <c r="G37">
        <v>620.39</v>
      </c>
      <c r="H37">
        <v>2</v>
      </c>
      <c r="I37">
        <v>202.6</v>
      </c>
    </row>
    <row r="38" spans="1:9" x14ac:dyDescent="0.25">
      <c r="A38" s="1">
        <v>45686</v>
      </c>
      <c r="B38" t="s">
        <v>45</v>
      </c>
      <c r="C38" t="s">
        <v>511</v>
      </c>
      <c r="D38" t="s">
        <v>514</v>
      </c>
      <c r="E38" t="s">
        <v>521</v>
      </c>
      <c r="F38" t="s">
        <v>531</v>
      </c>
      <c r="G38">
        <v>544.99</v>
      </c>
      <c r="H38">
        <v>9</v>
      </c>
      <c r="I38">
        <v>186.38</v>
      </c>
    </row>
    <row r="39" spans="1:9" x14ac:dyDescent="0.25">
      <c r="A39" s="1">
        <v>45863</v>
      </c>
      <c r="B39" t="s">
        <v>46</v>
      </c>
      <c r="C39" t="s">
        <v>509</v>
      </c>
      <c r="D39" t="s">
        <v>516</v>
      </c>
      <c r="E39" t="s">
        <v>522</v>
      </c>
      <c r="F39" t="s">
        <v>533</v>
      </c>
      <c r="G39">
        <v>545.30999999999995</v>
      </c>
      <c r="H39">
        <v>1</v>
      </c>
      <c r="I39">
        <v>260.3</v>
      </c>
    </row>
    <row r="40" spans="1:9" x14ac:dyDescent="0.25">
      <c r="A40" s="1">
        <v>45690</v>
      </c>
      <c r="B40" t="s">
        <v>47</v>
      </c>
      <c r="C40" t="s">
        <v>513</v>
      </c>
      <c r="D40" t="s">
        <v>514</v>
      </c>
      <c r="E40" t="s">
        <v>521</v>
      </c>
      <c r="F40" t="s">
        <v>532</v>
      </c>
      <c r="G40">
        <v>995.6</v>
      </c>
      <c r="H40">
        <v>5</v>
      </c>
      <c r="I40">
        <v>-91.09</v>
      </c>
    </row>
    <row r="41" spans="1:9" x14ac:dyDescent="0.25">
      <c r="A41" s="1">
        <v>45752</v>
      </c>
      <c r="B41" t="s">
        <v>48</v>
      </c>
      <c r="C41" t="s">
        <v>510</v>
      </c>
      <c r="D41" t="s">
        <v>516</v>
      </c>
      <c r="E41" t="s">
        <v>524</v>
      </c>
      <c r="F41" t="s">
        <v>536</v>
      </c>
      <c r="G41">
        <v>845.15</v>
      </c>
      <c r="H41">
        <v>1</v>
      </c>
      <c r="I41">
        <v>43.58</v>
      </c>
    </row>
    <row r="42" spans="1:9" x14ac:dyDescent="0.25">
      <c r="A42" s="1">
        <v>45601</v>
      </c>
      <c r="B42" t="s">
        <v>49</v>
      </c>
      <c r="C42" t="s">
        <v>509</v>
      </c>
      <c r="D42" t="s">
        <v>516</v>
      </c>
      <c r="E42" t="s">
        <v>524</v>
      </c>
      <c r="F42" t="s">
        <v>536</v>
      </c>
      <c r="G42">
        <v>188.8</v>
      </c>
      <c r="H42">
        <v>8</v>
      </c>
      <c r="I42">
        <v>-43.9</v>
      </c>
    </row>
    <row r="43" spans="1:9" x14ac:dyDescent="0.25">
      <c r="A43" s="1">
        <v>45675</v>
      </c>
      <c r="B43" t="s">
        <v>50</v>
      </c>
      <c r="C43" t="s">
        <v>511</v>
      </c>
      <c r="D43" t="s">
        <v>515</v>
      </c>
      <c r="E43" t="s">
        <v>520</v>
      </c>
      <c r="F43" t="s">
        <v>537</v>
      </c>
      <c r="G43">
        <v>148.38</v>
      </c>
      <c r="H43">
        <v>8</v>
      </c>
      <c r="I43">
        <v>142.24</v>
      </c>
    </row>
    <row r="44" spans="1:9" x14ac:dyDescent="0.25">
      <c r="A44" s="1">
        <v>45603</v>
      </c>
      <c r="B44" t="s">
        <v>51</v>
      </c>
      <c r="C44" t="s">
        <v>512</v>
      </c>
      <c r="D44" t="s">
        <v>515</v>
      </c>
      <c r="E44" t="s">
        <v>523</v>
      </c>
      <c r="F44" t="s">
        <v>541</v>
      </c>
      <c r="G44">
        <v>368.07</v>
      </c>
      <c r="H44">
        <v>1</v>
      </c>
      <c r="I44">
        <v>-26.76</v>
      </c>
    </row>
    <row r="45" spans="1:9" x14ac:dyDescent="0.25">
      <c r="A45" s="1">
        <v>45766</v>
      </c>
      <c r="B45" t="s">
        <v>52</v>
      </c>
      <c r="C45" t="s">
        <v>509</v>
      </c>
      <c r="D45" t="s">
        <v>516</v>
      </c>
      <c r="E45" t="s">
        <v>522</v>
      </c>
      <c r="F45" t="s">
        <v>538</v>
      </c>
      <c r="G45">
        <v>465.41</v>
      </c>
      <c r="H45">
        <v>9</v>
      </c>
      <c r="I45">
        <v>-50.63</v>
      </c>
    </row>
    <row r="46" spans="1:9" x14ac:dyDescent="0.25">
      <c r="A46" s="1">
        <v>45623</v>
      </c>
      <c r="B46" t="s">
        <v>53</v>
      </c>
      <c r="C46" t="s">
        <v>512</v>
      </c>
      <c r="D46" t="s">
        <v>515</v>
      </c>
      <c r="E46" t="s">
        <v>523</v>
      </c>
      <c r="F46" t="s">
        <v>535</v>
      </c>
      <c r="G46">
        <v>25.57</v>
      </c>
      <c r="H46">
        <v>2</v>
      </c>
      <c r="I46">
        <v>-66.33</v>
      </c>
    </row>
    <row r="47" spans="1:9" x14ac:dyDescent="0.25">
      <c r="A47" s="1">
        <v>45513</v>
      </c>
      <c r="B47" t="s">
        <v>54</v>
      </c>
      <c r="C47" t="s">
        <v>511</v>
      </c>
      <c r="D47" t="s">
        <v>515</v>
      </c>
      <c r="E47" t="s">
        <v>520</v>
      </c>
      <c r="F47" t="s">
        <v>537</v>
      </c>
      <c r="G47">
        <v>299.14999999999998</v>
      </c>
      <c r="H47">
        <v>10</v>
      </c>
      <c r="I47">
        <v>182.67</v>
      </c>
    </row>
    <row r="48" spans="1:9" x14ac:dyDescent="0.25">
      <c r="A48" s="1">
        <v>45650</v>
      </c>
      <c r="B48" t="s">
        <v>55</v>
      </c>
      <c r="C48" t="s">
        <v>513</v>
      </c>
      <c r="D48" t="s">
        <v>516</v>
      </c>
      <c r="E48" t="s">
        <v>522</v>
      </c>
      <c r="F48" t="s">
        <v>538</v>
      </c>
      <c r="G48">
        <v>931.64</v>
      </c>
      <c r="H48">
        <v>1</v>
      </c>
      <c r="I48">
        <v>-3.48</v>
      </c>
    </row>
    <row r="49" spans="1:9" x14ac:dyDescent="0.25">
      <c r="A49" s="1">
        <v>45824</v>
      </c>
      <c r="B49" t="s">
        <v>56</v>
      </c>
      <c r="C49" t="s">
        <v>513</v>
      </c>
      <c r="D49" t="s">
        <v>515</v>
      </c>
      <c r="E49" t="s">
        <v>523</v>
      </c>
      <c r="F49" t="s">
        <v>541</v>
      </c>
      <c r="G49">
        <v>783.42</v>
      </c>
      <c r="H49">
        <v>10</v>
      </c>
      <c r="I49">
        <v>-17.809999999999999</v>
      </c>
    </row>
    <row r="50" spans="1:9" x14ac:dyDescent="0.25">
      <c r="A50" s="1">
        <v>45514</v>
      </c>
      <c r="B50" t="s">
        <v>57</v>
      </c>
      <c r="C50" t="s">
        <v>512</v>
      </c>
      <c r="D50" t="s">
        <v>515</v>
      </c>
      <c r="E50" t="s">
        <v>518</v>
      </c>
      <c r="F50" t="s">
        <v>540</v>
      </c>
      <c r="G50">
        <v>518.77</v>
      </c>
      <c r="H50">
        <v>6</v>
      </c>
      <c r="I50">
        <v>64.959999999999994</v>
      </c>
    </row>
    <row r="51" spans="1:9" x14ac:dyDescent="0.25">
      <c r="A51" s="1">
        <v>45576</v>
      </c>
      <c r="B51" t="s">
        <v>58</v>
      </c>
      <c r="C51" t="s">
        <v>509</v>
      </c>
      <c r="D51" t="s">
        <v>516</v>
      </c>
      <c r="E51" t="s">
        <v>524</v>
      </c>
      <c r="F51" t="s">
        <v>542</v>
      </c>
      <c r="G51">
        <v>611.83000000000004</v>
      </c>
      <c r="H51">
        <v>5</v>
      </c>
      <c r="I51">
        <v>159.56</v>
      </c>
    </row>
    <row r="52" spans="1:9" x14ac:dyDescent="0.25">
      <c r="A52" s="1">
        <v>45715</v>
      </c>
      <c r="B52" t="s">
        <v>59</v>
      </c>
      <c r="C52" t="s">
        <v>512</v>
      </c>
      <c r="D52" t="s">
        <v>515</v>
      </c>
      <c r="E52" t="s">
        <v>518</v>
      </c>
      <c r="F52" t="s">
        <v>527</v>
      </c>
      <c r="G52">
        <v>804.62</v>
      </c>
      <c r="H52">
        <v>10</v>
      </c>
      <c r="I52">
        <v>-62.64</v>
      </c>
    </row>
    <row r="53" spans="1:9" x14ac:dyDescent="0.25">
      <c r="A53" s="1">
        <v>45563</v>
      </c>
      <c r="B53" t="s">
        <v>60</v>
      </c>
      <c r="C53" t="s">
        <v>511</v>
      </c>
      <c r="D53" t="s">
        <v>514</v>
      </c>
      <c r="E53" t="s">
        <v>521</v>
      </c>
      <c r="F53" t="s">
        <v>531</v>
      </c>
      <c r="G53">
        <v>650.61</v>
      </c>
      <c r="H53">
        <v>8</v>
      </c>
      <c r="I53">
        <v>161.78</v>
      </c>
    </row>
    <row r="54" spans="1:9" x14ac:dyDescent="0.25">
      <c r="A54" s="1">
        <v>45591</v>
      </c>
      <c r="B54" t="s">
        <v>61</v>
      </c>
      <c r="C54" t="s">
        <v>511</v>
      </c>
      <c r="D54" t="s">
        <v>514</v>
      </c>
      <c r="E54" t="s">
        <v>521</v>
      </c>
      <c r="F54" t="s">
        <v>532</v>
      </c>
      <c r="G54">
        <v>627.39</v>
      </c>
      <c r="H54">
        <v>10</v>
      </c>
      <c r="I54">
        <v>121.97</v>
      </c>
    </row>
    <row r="55" spans="1:9" x14ac:dyDescent="0.25">
      <c r="A55" s="1">
        <v>45719</v>
      </c>
      <c r="B55" t="s">
        <v>62</v>
      </c>
      <c r="C55" t="s">
        <v>513</v>
      </c>
      <c r="D55" t="s">
        <v>515</v>
      </c>
      <c r="E55" t="s">
        <v>518</v>
      </c>
      <c r="F55" t="s">
        <v>540</v>
      </c>
      <c r="G55">
        <v>841.86</v>
      </c>
      <c r="H55">
        <v>1</v>
      </c>
      <c r="I55">
        <v>224.83</v>
      </c>
    </row>
    <row r="56" spans="1:9" x14ac:dyDescent="0.25">
      <c r="A56" s="1">
        <v>45739</v>
      </c>
      <c r="B56" t="s">
        <v>63</v>
      </c>
      <c r="C56" t="s">
        <v>512</v>
      </c>
      <c r="D56" t="s">
        <v>514</v>
      </c>
      <c r="E56" t="s">
        <v>525</v>
      </c>
      <c r="F56" t="s">
        <v>539</v>
      </c>
      <c r="G56">
        <v>487.96</v>
      </c>
      <c r="H56">
        <v>1</v>
      </c>
      <c r="I56">
        <v>84.05</v>
      </c>
    </row>
    <row r="57" spans="1:9" x14ac:dyDescent="0.25">
      <c r="A57" s="1">
        <v>45631</v>
      </c>
      <c r="B57" t="s">
        <v>64</v>
      </c>
      <c r="C57" t="s">
        <v>513</v>
      </c>
      <c r="D57" t="s">
        <v>514</v>
      </c>
      <c r="E57" t="s">
        <v>521</v>
      </c>
      <c r="F57" t="s">
        <v>532</v>
      </c>
      <c r="G57">
        <v>132.80000000000001</v>
      </c>
      <c r="H57">
        <v>5</v>
      </c>
      <c r="I57">
        <v>223.81</v>
      </c>
    </row>
    <row r="58" spans="1:9" x14ac:dyDescent="0.25">
      <c r="A58" s="1">
        <v>45751</v>
      </c>
      <c r="B58" t="s">
        <v>65</v>
      </c>
      <c r="C58" t="s">
        <v>512</v>
      </c>
      <c r="D58" t="s">
        <v>514</v>
      </c>
      <c r="E58" t="s">
        <v>525</v>
      </c>
      <c r="F58" t="s">
        <v>539</v>
      </c>
      <c r="G58">
        <v>158.63</v>
      </c>
      <c r="H58">
        <v>2</v>
      </c>
      <c r="I58">
        <v>167.23</v>
      </c>
    </row>
    <row r="59" spans="1:9" x14ac:dyDescent="0.25">
      <c r="A59" s="1">
        <v>45516</v>
      </c>
      <c r="B59" t="s">
        <v>66</v>
      </c>
      <c r="C59" t="s">
        <v>509</v>
      </c>
      <c r="D59" t="s">
        <v>516</v>
      </c>
      <c r="E59" t="s">
        <v>524</v>
      </c>
      <c r="F59" t="s">
        <v>536</v>
      </c>
      <c r="G59">
        <v>408.68</v>
      </c>
      <c r="H59">
        <v>5</v>
      </c>
      <c r="I59">
        <v>283.52</v>
      </c>
    </row>
    <row r="60" spans="1:9" x14ac:dyDescent="0.25">
      <c r="A60" s="1">
        <v>45521</v>
      </c>
      <c r="B60" t="s">
        <v>67</v>
      </c>
      <c r="C60" t="s">
        <v>509</v>
      </c>
      <c r="D60" t="s">
        <v>516</v>
      </c>
      <c r="E60" t="s">
        <v>524</v>
      </c>
      <c r="F60" t="s">
        <v>542</v>
      </c>
      <c r="G60">
        <v>588.15</v>
      </c>
      <c r="H60">
        <v>8</v>
      </c>
      <c r="I60">
        <v>-18.72</v>
      </c>
    </row>
    <row r="61" spans="1:9" x14ac:dyDescent="0.25">
      <c r="A61" s="1">
        <v>45585</v>
      </c>
      <c r="B61" t="s">
        <v>68</v>
      </c>
      <c r="C61" t="s">
        <v>510</v>
      </c>
      <c r="D61" t="s">
        <v>514</v>
      </c>
      <c r="E61" t="s">
        <v>525</v>
      </c>
      <c r="F61" t="s">
        <v>543</v>
      </c>
      <c r="G61">
        <v>828.63</v>
      </c>
      <c r="H61">
        <v>10</v>
      </c>
      <c r="I61">
        <v>99</v>
      </c>
    </row>
    <row r="62" spans="1:9" x14ac:dyDescent="0.25">
      <c r="A62" s="1">
        <v>45505</v>
      </c>
      <c r="B62" t="s">
        <v>69</v>
      </c>
      <c r="C62" t="s">
        <v>512</v>
      </c>
      <c r="D62" t="s">
        <v>514</v>
      </c>
      <c r="E62" t="s">
        <v>525</v>
      </c>
      <c r="F62" t="s">
        <v>543</v>
      </c>
      <c r="G62">
        <v>740.71</v>
      </c>
      <c r="H62">
        <v>10</v>
      </c>
      <c r="I62">
        <v>14.17</v>
      </c>
    </row>
    <row r="63" spans="1:9" x14ac:dyDescent="0.25">
      <c r="A63" s="1">
        <v>45647</v>
      </c>
      <c r="B63" t="s">
        <v>70</v>
      </c>
      <c r="C63" t="s">
        <v>510</v>
      </c>
      <c r="D63" t="s">
        <v>514</v>
      </c>
      <c r="E63" t="s">
        <v>517</v>
      </c>
      <c r="F63" t="s">
        <v>534</v>
      </c>
      <c r="G63">
        <v>811.72</v>
      </c>
      <c r="H63">
        <v>2</v>
      </c>
      <c r="I63">
        <v>271.14</v>
      </c>
    </row>
    <row r="64" spans="1:9" x14ac:dyDescent="0.25">
      <c r="A64" s="1">
        <v>45811</v>
      </c>
      <c r="B64" t="s">
        <v>71</v>
      </c>
      <c r="C64" t="s">
        <v>510</v>
      </c>
      <c r="D64" t="s">
        <v>514</v>
      </c>
      <c r="E64" t="s">
        <v>525</v>
      </c>
      <c r="F64" t="s">
        <v>543</v>
      </c>
      <c r="G64">
        <v>572.17999999999995</v>
      </c>
      <c r="H64">
        <v>10</v>
      </c>
      <c r="I64">
        <v>224</v>
      </c>
    </row>
    <row r="65" spans="1:9" x14ac:dyDescent="0.25">
      <c r="A65" s="1">
        <v>45597</v>
      </c>
      <c r="B65" t="s">
        <v>72</v>
      </c>
      <c r="C65" t="s">
        <v>510</v>
      </c>
      <c r="D65" t="s">
        <v>514</v>
      </c>
      <c r="E65" t="s">
        <v>521</v>
      </c>
      <c r="F65" t="s">
        <v>531</v>
      </c>
      <c r="G65">
        <v>503.93</v>
      </c>
      <c r="H65">
        <v>10</v>
      </c>
      <c r="I65">
        <v>123.94</v>
      </c>
    </row>
    <row r="66" spans="1:9" x14ac:dyDescent="0.25">
      <c r="A66" s="1">
        <v>45726</v>
      </c>
      <c r="B66" t="s">
        <v>73</v>
      </c>
      <c r="C66" t="s">
        <v>512</v>
      </c>
      <c r="D66" t="s">
        <v>515</v>
      </c>
      <c r="E66" t="s">
        <v>523</v>
      </c>
      <c r="F66" t="s">
        <v>541</v>
      </c>
      <c r="G66">
        <v>935.47</v>
      </c>
      <c r="H66">
        <v>5</v>
      </c>
      <c r="I66">
        <v>-68.47</v>
      </c>
    </row>
    <row r="67" spans="1:9" x14ac:dyDescent="0.25">
      <c r="A67" s="1">
        <v>45644</v>
      </c>
      <c r="B67" t="s">
        <v>74</v>
      </c>
      <c r="C67" t="s">
        <v>513</v>
      </c>
      <c r="D67" t="s">
        <v>516</v>
      </c>
      <c r="E67" t="s">
        <v>519</v>
      </c>
      <c r="F67" t="s">
        <v>528</v>
      </c>
      <c r="G67">
        <v>801.18</v>
      </c>
      <c r="H67">
        <v>4</v>
      </c>
      <c r="I67">
        <v>11.11</v>
      </c>
    </row>
    <row r="68" spans="1:9" x14ac:dyDescent="0.25">
      <c r="A68" s="1">
        <v>45554</v>
      </c>
      <c r="B68" t="s">
        <v>75</v>
      </c>
      <c r="C68" t="s">
        <v>511</v>
      </c>
      <c r="D68" t="s">
        <v>515</v>
      </c>
      <c r="E68" t="s">
        <v>520</v>
      </c>
      <c r="F68" t="s">
        <v>537</v>
      </c>
      <c r="G68">
        <v>990.71</v>
      </c>
      <c r="H68">
        <v>9</v>
      </c>
      <c r="I68">
        <v>-49.98</v>
      </c>
    </row>
    <row r="69" spans="1:9" x14ac:dyDescent="0.25">
      <c r="A69" s="1">
        <v>45729</v>
      </c>
      <c r="B69" t="s">
        <v>76</v>
      </c>
      <c r="C69" t="s">
        <v>513</v>
      </c>
      <c r="D69" t="s">
        <v>515</v>
      </c>
      <c r="E69" t="s">
        <v>518</v>
      </c>
      <c r="F69" t="s">
        <v>527</v>
      </c>
      <c r="G69">
        <v>411.2</v>
      </c>
      <c r="H69">
        <v>9</v>
      </c>
      <c r="I69">
        <v>-11.73</v>
      </c>
    </row>
    <row r="70" spans="1:9" x14ac:dyDescent="0.25">
      <c r="A70" s="1">
        <v>45820</v>
      </c>
      <c r="B70" t="s">
        <v>77</v>
      </c>
      <c r="C70" t="s">
        <v>513</v>
      </c>
      <c r="D70" t="s">
        <v>515</v>
      </c>
      <c r="E70" t="s">
        <v>518</v>
      </c>
      <c r="F70" t="s">
        <v>527</v>
      </c>
      <c r="G70">
        <v>65.42</v>
      </c>
      <c r="H70">
        <v>8</v>
      </c>
      <c r="I70">
        <v>-85.56</v>
      </c>
    </row>
    <row r="71" spans="1:9" x14ac:dyDescent="0.25">
      <c r="A71" s="1">
        <v>45834</v>
      </c>
      <c r="B71" t="s">
        <v>78</v>
      </c>
      <c r="C71" t="s">
        <v>510</v>
      </c>
      <c r="D71" t="s">
        <v>514</v>
      </c>
      <c r="E71" t="s">
        <v>517</v>
      </c>
      <c r="F71" t="s">
        <v>534</v>
      </c>
      <c r="G71">
        <v>942.59</v>
      </c>
      <c r="H71">
        <v>6</v>
      </c>
      <c r="I71">
        <v>118.53</v>
      </c>
    </row>
    <row r="72" spans="1:9" x14ac:dyDescent="0.25">
      <c r="A72" s="1">
        <v>45518</v>
      </c>
      <c r="B72" t="s">
        <v>79</v>
      </c>
      <c r="C72" t="s">
        <v>511</v>
      </c>
      <c r="D72" t="s">
        <v>515</v>
      </c>
      <c r="E72" t="s">
        <v>518</v>
      </c>
      <c r="F72" t="s">
        <v>540</v>
      </c>
      <c r="G72">
        <v>206.87</v>
      </c>
      <c r="H72">
        <v>5</v>
      </c>
      <c r="I72">
        <v>5.35</v>
      </c>
    </row>
    <row r="73" spans="1:9" x14ac:dyDescent="0.25">
      <c r="A73" s="1">
        <v>45614</v>
      </c>
      <c r="B73" t="s">
        <v>80</v>
      </c>
      <c r="C73" t="s">
        <v>509</v>
      </c>
      <c r="D73" t="s">
        <v>514</v>
      </c>
      <c r="E73" t="s">
        <v>525</v>
      </c>
      <c r="F73" t="s">
        <v>543</v>
      </c>
      <c r="G73">
        <v>507.21</v>
      </c>
      <c r="H73">
        <v>3</v>
      </c>
      <c r="I73">
        <v>288.7</v>
      </c>
    </row>
    <row r="74" spans="1:9" x14ac:dyDescent="0.25">
      <c r="A74" s="1">
        <v>45665</v>
      </c>
      <c r="B74" t="s">
        <v>81</v>
      </c>
      <c r="C74" t="s">
        <v>509</v>
      </c>
      <c r="D74" t="s">
        <v>515</v>
      </c>
      <c r="E74" t="s">
        <v>523</v>
      </c>
      <c r="F74" t="s">
        <v>541</v>
      </c>
      <c r="G74">
        <v>402.98</v>
      </c>
      <c r="H74">
        <v>5</v>
      </c>
      <c r="I74">
        <v>109.57</v>
      </c>
    </row>
    <row r="75" spans="1:9" x14ac:dyDescent="0.25">
      <c r="A75" s="1">
        <v>45829</v>
      </c>
      <c r="B75" t="s">
        <v>82</v>
      </c>
      <c r="C75" t="s">
        <v>510</v>
      </c>
      <c r="D75" t="s">
        <v>515</v>
      </c>
      <c r="E75" t="s">
        <v>520</v>
      </c>
      <c r="F75" t="s">
        <v>537</v>
      </c>
      <c r="G75">
        <v>358.46</v>
      </c>
      <c r="H75">
        <v>9</v>
      </c>
      <c r="I75">
        <v>-83.48</v>
      </c>
    </row>
    <row r="76" spans="1:9" x14ac:dyDescent="0.25">
      <c r="A76" s="1">
        <v>45570</v>
      </c>
      <c r="B76" t="s">
        <v>83</v>
      </c>
      <c r="C76" t="s">
        <v>511</v>
      </c>
      <c r="D76" t="s">
        <v>514</v>
      </c>
      <c r="E76" t="s">
        <v>521</v>
      </c>
      <c r="F76" t="s">
        <v>531</v>
      </c>
      <c r="G76">
        <v>781.21</v>
      </c>
      <c r="H76">
        <v>2</v>
      </c>
      <c r="I76">
        <v>-61.14</v>
      </c>
    </row>
    <row r="77" spans="1:9" x14ac:dyDescent="0.25">
      <c r="A77" s="1">
        <v>45538</v>
      </c>
      <c r="B77" t="s">
        <v>84</v>
      </c>
      <c r="C77" t="s">
        <v>511</v>
      </c>
      <c r="D77" t="s">
        <v>514</v>
      </c>
      <c r="E77" t="s">
        <v>521</v>
      </c>
      <c r="F77" t="s">
        <v>532</v>
      </c>
      <c r="G77">
        <v>229.18</v>
      </c>
      <c r="H77">
        <v>4</v>
      </c>
      <c r="I77">
        <v>229.79</v>
      </c>
    </row>
    <row r="78" spans="1:9" x14ac:dyDescent="0.25">
      <c r="A78" s="1">
        <v>45811</v>
      </c>
      <c r="B78" t="s">
        <v>85</v>
      </c>
      <c r="C78" t="s">
        <v>513</v>
      </c>
      <c r="D78" t="s">
        <v>515</v>
      </c>
      <c r="E78" t="s">
        <v>523</v>
      </c>
      <c r="F78" t="s">
        <v>535</v>
      </c>
      <c r="G78">
        <v>757.22</v>
      </c>
      <c r="H78">
        <v>4</v>
      </c>
      <c r="I78">
        <v>-13.45</v>
      </c>
    </row>
    <row r="79" spans="1:9" x14ac:dyDescent="0.25">
      <c r="A79" s="1">
        <v>45577</v>
      </c>
      <c r="B79" t="s">
        <v>86</v>
      </c>
      <c r="C79" t="s">
        <v>513</v>
      </c>
      <c r="D79" t="s">
        <v>514</v>
      </c>
      <c r="E79" t="s">
        <v>517</v>
      </c>
      <c r="F79" t="s">
        <v>526</v>
      </c>
      <c r="G79">
        <v>142.25</v>
      </c>
      <c r="H79">
        <v>9</v>
      </c>
      <c r="I79">
        <v>175.69</v>
      </c>
    </row>
    <row r="80" spans="1:9" x14ac:dyDescent="0.25">
      <c r="A80" s="1">
        <v>45526</v>
      </c>
      <c r="B80" t="s">
        <v>87</v>
      </c>
      <c r="C80" t="s">
        <v>510</v>
      </c>
      <c r="D80" t="s">
        <v>515</v>
      </c>
      <c r="E80" t="s">
        <v>523</v>
      </c>
      <c r="F80" t="s">
        <v>541</v>
      </c>
      <c r="G80">
        <v>342.66</v>
      </c>
      <c r="H80">
        <v>5</v>
      </c>
      <c r="I80">
        <v>30.12</v>
      </c>
    </row>
    <row r="81" spans="1:9" x14ac:dyDescent="0.25">
      <c r="A81" s="1">
        <v>45682</v>
      </c>
      <c r="B81" t="s">
        <v>88</v>
      </c>
      <c r="C81" t="s">
        <v>510</v>
      </c>
      <c r="D81" t="s">
        <v>515</v>
      </c>
      <c r="E81" t="s">
        <v>518</v>
      </c>
      <c r="F81" t="s">
        <v>540</v>
      </c>
      <c r="G81">
        <v>974.19</v>
      </c>
      <c r="H81">
        <v>6</v>
      </c>
      <c r="I81">
        <v>211.35</v>
      </c>
    </row>
    <row r="82" spans="1:9" x14ac:dyDescent="0.25">
      <c r="A82" s="1">
        <v>45532</v>
      </c>
      <c r="B82" t="s">
        <v>89</v>
      </c>
      <c r="C82" t="s">
        <v>509</v>
      </c>
      <c r="D82" t="s">
        <v>514</v>
      </c>
      <c r="E82" t="s">
        <v>525</v>
      </c>
      <c r="F82" t="s">
        <v>539</v>
      </c>
      <c r="G82">
        <v>914.99</v>
      </c>
      <c r="H82">
        <v>4</v>
      </c>
      <c r="I82">
        <v>293.98</v>
      </c>
    </row>
    <row r="83" spans="1:9" x14ac:dyDescent="0.25">
      <c r="A83" s="1">
        <v>45782</v>
      </c>
      <c r="B83" t="s">
        <v>90</v>
      </c>
      <c r="C83" t="s">
        <v>513</v>
      </c>
      <c r="D83" t="s">
        <v>514</v>
      </c>
      <c r="E83" t="s">
        <v>517</v>
      </c>
      <c r="F83" t="s">
        <v>534</v>
      </c>
      <c r="G83">
        <v>112.55</v>
      </c>
      <c r="H83">
        <v>3</v>
      </c>
      <c r="I83">
        <v>141.61000000000001</v>
      </c>
    </row>
    <row r="84" spans="1:9" x14ac:dyDescent="0.25">
      <c r="A84" s="1">
        <v>45576</v>
      </c>
      <c r="B84" t="s">
        <v>91</v>
      </c>
      <c r="C84" t="s">
        <v>510</v>
      </c>
      <c r="D84" t="s">
        <v>515</v>
      </c>
      <c r="E84" t="s">
        <v>520</v>
      </c>
      <c r="F84" t="s">
        <v>529</v>
      </c>
      <c r="G84">
        <v>281.25</v>
      </c>
      <c r="H84">
        <v>2</v>
      </c>
      <c r="I84">
        <v>-78.819999999999993</v>
      </c>
    </row>
    <row r="85" spans="1:9" x14ac:dyDescent="0.25">
      <c r="A85" s="1">
        <v>45823</v>
      </c>
      <c r="B85" t="s">
        <v>92</v>
      </c>
      <c r="C85" t="s">
        <v>512</v>
      </c>
      <c r="D85" t="s">
        <v>514</v>
      </c>
      <c r="E85" t="s">
        <v>525</v>
      </c>
      <c r="F85" t="s">
        <v>543</v>
      </c>
      <c r="G85">
        <v>529.99</v>
      </c>
      <c r="H85">
        <v>2</v>
      </c>
      <c r="I85">
        <v>53.11</v>
      </c>
    </row>
    <row r="86" spans="1:9" x14ac:dyDescent="0.25">
      <c r="A86" s="1">
        <v>45768</v>
      </c>
      <c r="B86" t="s">
        <v>93</v>
      </c>
      <c r="C86" t="s">
        <v>513</v>
      </c>
      <c r="D86" t="s">
        <v>515</v>
      </c>
      <c r="E86" t="s">
        <v>520</v>
      </c>
      <c r="F86" t="s">
        <v>537</v>
      </c>
      <c r="G86">
        <v>996.52</v>
      </c>
      <c r="H86">
        <v>7</v>
      </c>
      <c r="I86">
        <v>-57.83</v>
      </c>
    </row>
    <row r="87" spans="1:9" x14ac:dyDescent="0.25">
      <c r="A87" s="1">
        <v>45611</v>
      </c>
      <c r="B87" t="s">
        <v>94</v>
      </c>
      <c r="C87" t="s">
        <v>512</v>
      </c>
      <c r="D87" t="s">
        <v>514</v>
      </c>
      <c r="E87" t="s">
        <v>525</v>
      </c>
      <c r="F87" t="s">
        <v>539</v>
      </c>
      <c r="G87">
        <v>710.1</v>
      </c>
      <c r="H87">
        <v>3</v>
      </c>
      <c r="I87">
        <v>-87.06</v>
      </c>
    </row>
    <row r="88" spans="1:9" x14ac:dyDescent="0.25">
      <c r="A88" s="1">
        <v>45555</v>
      </c>
      <c r="B88" t="s">
        <v>95</v>
      </c>
      <c r="C88" t="s">
        <v>513</v>
      </c>
      <c r="D88" t="s">
        <v>516</v>
      </c>
      <c r="E88" t="s">
        <v>519</v>
      </c>
      <c r="F88" t="s">
        <v>530</v>
      </c>
      <c r="G88">
        <v>692.13</v>
      </c>
      <c r="H88">
        <v>6</v>
      </c>
      <c r="I88">
        <v>54.91</v>
      </c>
    </row>
    <row r="89" spans="1:9" x14ac:dyDescent="0.25">
      <c r="A89" s="1">
        <v>45736</v>
      </c>
      <c r="B89" t="s">
        <v>96</v>
      </c>
      <c r="C89" t="s">
        <v>510</v>
      </c>
      <c r="D89" t="s">
        <v>514</v>
      </c>
      <c r="E89" t="s">
        <v>521</v>
      </c>
      <c r="F89" t="s">
        <v>532</v>
      </c>
      <c r="G89">
        <v>263.14</v>
      </c>
      <c r="H89">
        <v>2</v>
      </c>
      <c r="I89">
        <v>146.91999999999999</v>
      </c>
    </row>
    <row r="90" spans="1:9" x14ac:dyDescent="0.25">
      <c r="A90" s="1">
        <v>45550</v>
      </c>
      <c r="B90" t="s">
        <v>97</v>
      </c>
      <c r="C90" t="s">
        <v>510</v>
      </c>
      <c r="D90" t="s">
        <v>515</v>
      </c>
      <c r="E90" t="s">
        <v>523</v>
      </c>
      <c r="F90" t="s">
        <v>541</v>
      </c>
      <c r="G90">
        <v>522.42999999999995</v>
      </c>
      <c r="H90">
        <v>1</v>
      </c>
      <c r="I90">
        <v>-63.35</v>
      </c>
    </row>
    <row r="91" spans="1:9" x14ac:dyDescent="0.25">
      <c r="A91" s="1">
        <v>45524</v>
      </c>
      <c r="B91" t="s">
        <v>98</v>
      </c>
      <c r="C91" t="s">
        <v>513</v>
      </c>
      <c r="D91" t="s">
        <v>515</v>
      </c>
      <c r="E91" t="s">
        <v>523</v>
      </c>
      <c r="F91" t="s">
        <v>541</v>
      </c>
      <c r="G91">
        <v>720.4</v>
      </c>
      <c r="H91">
        <v>4</v>
      </c>
      <c r="I91">
        <v>145.97</v>
      </c>
    </row>
    <row r="92" spans="1:9" x14ac:dyDescent="0.25">
      <c r="A92" s="1">
        <v>45790</v>
      </c>
      <c r="B92" t="s">
        <v>99</v>
      </c>
      <c r="C92" t="s">
        <v>513</v>
      </c>
      <c r="D92" t="s">
        <v>516</v>
      </c>
      <c r="E92" t="s">
        <v>519</v>
      </c>
      <c r="F92" t="s">
        <v>528</v>
      </c>
      <c r="G92">
        <v>148.88999999999999</v>
      </c>
      <c r="H92">
        <v>3</v>
      </c>
      <c r="I92">
        <v>-52.71</v>
      </c>
    </row>
    <row r="93" spans="1:9" x14ac:dyDescent="0.25">
      <c r="A93" s="1">
        <v>45738</v>
      </c>
      <c r="B93" t="s">
        <v>100</v>
      </c>
      <c r="C93" t="s">
        <v>511</v>
      </c>
      <c r="D93" t="s">
        <v>514</v>
      </c>
      <c r="E93" t="s">
        <v>521</v>
      </c>
      <c r="F93" t="s">
        <v>531</v>
      </c>
      <c r="G93">
        <v>709.81</v>
      </c>
      <c r="H93">
        <v>10</v>
      </c>
      <c r="I93">
        <v>-14.5</v>
      </c>
    </row>
    <row r="94" spans="1:9" x14ac:dyDescent="0.25">
      <c r="A94" s="1">
        <v>45684</v>
      </c>
      <c r="B94" t="s">
        <v>101</v>
      </c>
      <c r="C94" t="s">
        <v>509</v>
      </c>
      <c r="D94" t="s">
        <v>516</v>
      </c>
      <c r="E94" t="s">
        <v>524</v>
      </c>
      <c r="F94" t="s">
        <v>536</v>
      </c>
      <c r="G94">
        <v>448.55</v>
      </c>
      <c r="H94">
        <v>10</v>
      </c>
      <c r="I94">
        <v>111.53</v>
      </c>
    </row>
    <row r="95" spans="1:9" x14ac:dyDescent="0.25">
      <c r="A95" s="1">
        <v>45670</v>
      </c>
      <c r="B95" t="s">
        <v>102</v>
      </c>
      <c r="C95" t="s">
        <v>511</v>
      </c>
      <c r="D95" t="s">
        <v>516</v>
      </c>
      <c r="E95" t="s">
        <v>522</v>
      </c>
      <c r="F95" t="s">
        <v>533</v>
      </c>
      <c r="G95">
        <v>99.73</v>
      </c>
      <c r="H95">
        <v>10</v>
      </c>
      <c r="I95">
        <v>268.12</v>
      </c>
    </row>
    <row r="96" spans="1:9" x14ac:dyDescent="0.25">
      <c r="A96" s="1">
        <v>45637</v>
      </c>
      <c r="B96" t="s">
        <v>103</v>
      </c>
      <c r="C96" t="s">
        <v>510</v>
      </c>
      <c r="D96" t="s">
        <v>515</v>
      </c>
      <c r="E96" t="s">
        <v>520</v>
      </c>
      <c r="F96" t="s">
        <v>537</v>
      </c>
      <c r="G96">
        <v>168.68</v>
      </c>
      <c r="H96">
        <v>7</v>
      </c>
      <c r="I96">
        <v>-4.5</v>
      </c>
    </row>
    <row r="97" spans="1:9" x14ac:dyDescent="0.25">
      <c r="A97" s="1">
        <v>45791</v>
      </c>
      <c r="B97" t="s">
        <v>104</v>
      </c>
      <c r="C97" t="s">
        <v>510</v>
      </c>
      <c r="D97" t="s">
        <v>514</v>
      </c>
      <c r="E97" t="s">
        <v>525</v>
      </c>
      <c r="F97" t="s">
        <v>543</v>
      </c>
      <c r="G97">
        <v>879.53</v>
      </c>
      <c r="H97">
        <v>9</v>
      </c>
      <c r="I97">
        <v>110.39</v>
      </c>
    </row>
    <row r="98" spans="1:9" x14ac:dyDescent="0.25">
      <c r="A98" s="1">
        <v>45577</v>
      </c>
      <c r="B98" t="s">
        <v>105</v>
      </c>
      <c r="C98" t="s">
        <v>510</v>
      </c>
      <c r="D98" t="s">
        <v>514</v>
      </c>
      <c r="E98" t="s">
        <v>525</v>
      </c>
      <c r="F98" t="s">
        <v>543</v>
      </c>
      <c r="G98">
        <v>886.67</v>
      </c>
      <c r="H98">
        <v>2</v>
      </c>
      <c r="I98">
        <v>295.62</v>
      </c>
    </row>
    <row r="99" spans="1:9" x14ac:dyDescent="0.25">
      <c r="A99" s="1">
        <v>45557</v>
      </c>
      <c r="B99" t="s">
        <v>106</v>
      </c>
      <c r="C99" t="s">
        <v>512</v>
      </c>
      <c r="D99" t="s">
        <v>516</v>
      </c>
      <c r="E99" t="s">
        <v>522</v>
      </c>
      <c r="F99" t="s">
        <v>533</v>
      </c>
      <c r="G99">
        <v>877.82</v>
      </c>
      <c r="H99">
        <v>3</v>
      </c>
      <c r="I99">
        <v>53.35</v>
      </c>
    </row>
    <row r="100" spans="1:9" x14ac:dyDescent="0.25">
      <c r="A100" s="1">
        <v>45529</v>
      </c>
      <c r="B100" t="s">
        <v>107</v>
      </c>
      <c r="C100" t="s">
        <v>511</v>
      </c>
      <c r="D100" t="s">
        <v>515</v>
      </c>
      <c r="E100" t="s">
        <v>520</v>
      </c>
      <c r="F100" t="s">
        <v>529</v>
      </c>
      <c r="G100">
        <v>456.68</v>
      </c>
      <c r="H100">
        <v>7</v>
      </c>
      <c r="I100">
        <v>219.76</v>
      </c>
    </row>
    <row r="101" spans="1:9" x14ac:dyDescent="0.25">
      <c r="A101" s="1">
        <v>45630</v>
      </c>
      <c r="B101" t="s">
        <v>108</v>
      </c>
      <c r="C101" t="s">
        <v>511</v>
      </c>
      <c r="D101" t="s">
        <v>515</v>
      </c>
      <c r="E101" t="s">
        <v>520</v>
      </c>
      <c r="F101" t="s">
        <v>529</v>
      </c>
      <c r="G101">
        <v>326.89999999999998</v>
      </c>
      <c r="H101">
        <v>9</v>
      </c>
      <c r="I101">
        <v>-60</v>
      </c>
    </row>
    <row r="102" spans="1:9" x14ac:dyDescent="0.25">
      <c r="A102" s="1">
        <v>45857</v>
      </c>
      <c r="B102" t="s">
        <v>109</v>
      </c>
      <c r="C102" t="s">
        <v>511</v>
      </c>
      <c r="D102" t="s">
        <v>514</v>
      </c>
      <c r="E102" t="s">
        <v>521</v>
      </c>
      <c r="F102" t="s">
        <v>532</v>
      </c>
      <c r="G102">
        <v>827.36</v>
      </c>
      <c r="H102">
        <v>6</v>
      </c>
      <c r="I102">
        <v>4.03</v>
      </c>
    </row>
    <row r="103" spans="1:9" x14ac:dyDescent="0.25">
      <c r="A103" s="1">
        <v>45732</v>
      </c>
      <c r="B103" t="s">
        <v>110</v>
      </c>
      <c r="C103" t="s">
        <v>510</v>
      </c>
      <c r="D103" t="s">
        <v>515</v>
      </c>
      <c r="E103" t="s">
        <v>520</v>
      </c>
      <c r="F103" t="s">
        <v>537</v>
      </c>
      <c r="G103">
        <v>235.88</v>
      </c>
      <c r="H103">
        <v>10</v>
      </c>
      <c r="I103">
        <v>219.01</v>
      </c>
    </row>
    <row r="104" spans="1:9" x14ac:dyDescent="0.25">
      <c r="A104" s="1">
        <v>45699</v>
      </c>
      <c r="B104" t="s">
        <v>111</v>
      </c>
      <c r="C104" t="s">
        <v>510</v>
      </c>
      <c r="D104" t="s">
        <v>515</v>
      </c>
      <c r="E104" t="s">
        <v>523</v>
      </c>
      <c r="F104" t="s">
        <v>535</v>
      </c>
      <c r="G104">
        <v>224.84</v>
      </c>
      <c r="H104">
        <v>6</v>
      </c>
      <c r="I104">
        <v>224.59</v>
      </c>
    </row>
    <row r="105" spans="1:9" x14ac:dyDescent="0.25">
      <c r="A105" s="1">
        <v>45725</v>
      </c>
      <c r="B105" t="s">
        <v>112</v>
      </c>
      <c r="C105" t="s">
        <v>512</v>
      </c>
      <c r="D105" t="s">
        <v>515</v>
      </c>
      <c r="E105" t="s">
        <v>523</v>
      </c>
      <c r="F105" t="s">
        <v>541</v>
      </c>
      <c r="G105">
        <v>40.54</v>
      </c>
      <c r="H105">
        <v>3</v>
      </c>
      <c r="I105">
        <v>139.24</v>
      </c>
    </row>
    <row r="106" spans="1:9" x14ac:dyDescent="0.25">
      <c r="A106" s="1">
        <v>45865</v>
      </c>
      <c r="B106" t="s">
        <v>113</v>
      </c>
      <c r="C106" t="s">
        <v>509</v>
      </c>
      <c r="D106" t="s">
        <v>514</v>
      </c>
      <c r="E106" t="s">
        <v>517</v>
      </c>
      <c r="F106" t="s">
        <v>526</v>
      </c>
      <c r="G106">
        <v>500.53</v>
      </c>
      <c r="H106">
        <v>4</v>
      </c>
      <c r="I106">
        <v>-21.21</v>
      </c>
    </row>
    <row r="107" spans="1:9" x14ac:dyDescent="0.25">
      <c r="A107" s="1">
        <v>45857</v>
      </c>
      <c r="B107" t="s">
        <v>114</v>
      </c>
      <c r="C107" t="s">
        <v>511</v>
      </c>
      <c r="D107" t="s">
        <v>514</v>
      </c>
      <c r="E107" t="s">
        <v>525</v>
      </c>
      <c r="F107" t="s">
        <v>543</v>
      </c>
      <c r="G107">
        <v>90.59</v>
      </c>
      <c r="H107">
        <v>10</v>
      </c>
      <c r="I107">
        <v>0.62</v>
      </c>
    </row>
    <row r="108" spans="1:9" x14ac:dyDescent="0.25">
      <c r="A108" s="1">
        <v>45664</v>
      </c>
      <c r="B108" t="s">
        <v>115</v>
      </c>
      <c r="C108" t="s">
        <v>512</v>
      </c>
      <c r="D108" t="s">
        <v>515</v>
      </c>
      <c r="E108" t="s">
        <v>518</v>
      </c>
      <c r="F108" t="s">
        <v>540</v>
      </c>
      <c r="G108">
        <v>980.15</v>
      </c>
      <c r="H108">
        <v>1</v>
      </c>
      <c r="I108">
        <v>189.46</v>
      </c>
    </row>
    <row r="109" spans="1:9" x14ac:dyDescent="0.25">
      <c r="A109" s="1">
        <v>45631</v>
      </c>
      <c r="B109" t="s">
        <v>116</v>
      </c>
      <c r="C109" t="s">
        <v>511</v>
      </c>
      <c r="D109" t="s">
        <v>516</v>
      </c>
      <c r="E109" t="s">
        <v>522</v>
      </c>
      <c r="F109" t="s">
        <v>538</v>
      </c>
      <c r="G109">
        <v>130.65</v>
      </c>
      <c r="H109">
        <v>5</v>
      </c>
      <c r="I109">
        <v>231.6</v>
      </c>
    </row>
    <row r="110" spans="1:9" x14ac:dyDescent="0.25">
      <c r="A110" s="1">
        <v>45817</v>
      </c>
      <c r="B110" t="s">
        <v>117</v>
      </c>
      <c r="C110" t="s">
        <v>513</v>
      </c>
      <c r="D110" t="s">
        <v>516</v>
      </c>
      <c r="E110" t="s">
        <v>522</v>
      </c>
      <c r="F110" t="s">
        <v>538</v>
      </c>
      <c r="G110">
        <v>239.13</v>
      </c>
      <c r="H110">
        <v>2</v>
      </c>
      <c r="I110">
        <v>-73.569999999999993</v>
      </c>
    </row>
    <row r="111" spans="1:9" x14ac:dyDescent="0.25">
      <c r="A111" s="1">
        <v>45711</v>
      </c>
      <c r="B111" t="s">
        <v>118</v>
      </c>
      <c r="C111" t="s">
        <v>511</v>
      </c>
      <c r="D111" t="s">
        <v>514</v>
      </c>
      <c r="E111" t="s">
        <v>525</v>
      </c>
      <c r="F111" t="s">
        <v>539</v>
      </c>
      <c r="G111">
        <v>381.37</v>
      </c>
      <c r="H111">
        <v>8</v>
      </c>
      <c r="I111">
        <v>21.19</v>
      </c>
    </row>
    <row r="112" spans="1:9" x14ac:dyDescent="0.25">
      <c r="A112" s="1">
        <v>45758</v>
      </c>
      <c r="B112" t="s">
        <v>119</v>
      </c>
      <c r="C112" t="s">
        <v>510</v>
      </c>
      <c r="D112" t="s">
        <v>515</v>
      </c>
      <c r="E112" t="s">
        <v>523</v>
      </c>
      <c r="F112" t="s">
        <v>541</v>
      </c>
      <c r="G112">
        <v>552.04</v>
      </c>
      <c r="H112">
        <v>10</v>
      </c>
      <c r="I112">
        <v>63.84</v>
      </c>
    </row>
    <row r="113" spans="1:9" x14ac:dyDescent="0.25">
      <c r="A113" s="1">
        <v>45788</v>
      </c>
      <c r="B113" t="s">
        <v>120</v>
      </c>
      <c r="C113" t="s">
        <v>509</v>
      </c>
      <c r="D113" t="s">
        <v>515</v>
      </c>
      <c r="E113" t="s">
        <v>523</v>
      </c>
      <c r="F113" t="s">
        <v>535</v>
      </c>
      <c r="G113">
        <v>513.72</v>
      </c>
      <c r="H113">
        <v>9</v>
      </c>
      <c r="I113">
        <v>296.66000000000003</v>
      </c>
    </row>
    <row r="114" spans="1:9" x14ac:dyDescent="0.25">
      <c r="A114" s="1">
        <v>45572</v>
      </c>
      <c r="B114" t="s">
        <v>121</v>
      </c>
      <c r="C114" t="s">
        <v>511</v>
      </c>
      <c r="D114" t="s">
        <v>515</v>
      </c>
      <c r="E114" t="s">
        <v>523</v>
      </c>
      <c r="F114" t="s">
        <v>541</v>
      </c>
      <c r="G114">
        <v>962.71</v>
      </c>
      <c r="H114">
        <v>3</v>
      </c>
      <c r="I114">
        <v>274.12</v>
      </c>
    </row>
    <row r="115" spans="1:9" x14ac:dyDescent="0.25">
      <c r="A115" s="1">
        <v>45680</v>
      </c>
      <c r="B115" t="s">
        <v>122</v>
      </c>
      <c r="C115" t="s">
        <v>511</v>
      </c>
      <c r="D115" t="s">
        <v>516</v>
      </c>
      <c r="E115" t="s">
        <v>522</v>
      </c>
      <c r="F115" t="s">
        <v>533</v>
      </c>
      <c r="G115">
        <v>418.4</v>
      </c>
      <c r="H115">
        <v>8</v>
      </c>
      <c r="I115">
        <v>93.55</v>
      </c>
    </row>
    <row r="116" spans="1:9" x14ac:dyDescent="0.25">
      <c r="A116" s="1">
        <v>45515</v>
      </c>
      <c r="B116" t="s">
        <v>123</v>
      </c>
      <c r="C116" t="s">
        <v>509</v>
      </c>
      <c r="D116" t="s">
        <v>515</v>
      </c>
      <c r="E116" t="s">
        <v>523</v>
      </c>
      <c r="F116" t="s">
        <v>535</v>
      </c>
      <c r="G116">
        <v>641.42999999999995</v>
      </c>
      <c r="H116">
        <v>5</v>
      </c>
      <c r="I116">
        <v>111.26</v>
      </c>
    </row>
    <row r="117" spans="1:9" x14ac:dyDescent="0.25">
      <c r="A117" s="1">
        <v>45657</v>
      </c>
      <c r="B117" t="s">
        <v>124</v>
      </c>
      <c r="C117" t="s">
        <v>510</v>
      </c>
      <c r="D117" t="s">
        <v>515</v>
      </c>
      <c r="E117" t="s">
        <v>520</v>
      </c>
      <c r="F117" t="s">
        <v>529</v>
      </c>
      <c r="G117">
        <v>659.33</v>
      </c>
      <c r="H117">
        <v>10</v>
      </c>
      <c r="I117">
        <v>9.82</v>
      </c>
    </row>
    <row r="118" spans="1:9" x14ac:dyDescent="0.25">
      <c r="A118" s="1">
        <v>45568</v>
      </c>
      <c r="B118" t="s">
        <v>125</v>
      </c>
      <c r="C118" t="s">
        <v>513</v>
      </c>
      <c r="D118" t="s">
        <v>516</v>
      </c>
      <c r="E118" t="s">
        <v>524</v>
      </c>
      <c r="F118" t="s">
        <v>542</v>
      </c>
      <c r="G118">
        <v>734.17</v>
      </c>
      <c r="H118">
        <v>7</v>
      </c>
      <c r="I118">
        <v>-57.75</v>
      </c>
    </row>
    <row r="119" spans="1:9" x14ac:dyDescent="0.25">
      <c r="A119" s="1">
        <v>45512</v>
      </c>
      <c r="B119" t="s">
        <v>126</v>
      </c>
      <c r="C119" t="s">
        <v>509</v>
      </c>
      <c r="D119" t="s">
        <v>516</v>
      </c>
      <c r="E119" t="s">
        <v>522</v>
      </c>
      <c r="F119" t="s">
        <v>538</v>
      </c>
      <c r="G119">
        <v>921.22</v>
      </c>
      <c r="H119">
        <v>9</v>
      </c>
      <c r="I119">
        <v>-80</v>
      </c>
    </row>
    <row r="120" spans="1:9" x14ac:dyDescent="0.25">
      <c r="A120" s="1">
        <v>45637</v>
      </c>
      <c r="B120" t="s">
        <v>127</v>
      </c>
      <c r="C120" t="s">
        <v>509</v>
      </c>
      <c r="D120" t="s">
        <v>516</v>
      </c>
      <c r="E120" t="s">
        <v>519</v>
      </c>
      <c r="F120" t="s">
        <v>530</v>
      </c>
      <c r="G120">
        <v>545.03</v>
      </c>
      <c r="H120">
        <v>8</v>
      </c>
      <c r="I120">
        <v>-65.3</v>
      </c>
    </row>
    <row r="121" spans="1:9" x14ac:dyDescent="0.25">
      <c r="A121" s="1">
        <v>45514</v>
      </c>
      <c r="B121" t="s">
        <v>128</v>
      </c>
      <c r="C121" t="s">
        <v>510</v>
      </c>
      <c r="D121" t="s">
        <v>515</v>
      </c>
      <c r="E121" t="s">
        <v>520</v>
      </c>
      <c r="F121" t="s">
        <v>537</v>
      </c>
      <c r="G121">
        <v>58.45</v>
      </c>
      <c r="H121">
        <v>7</v>
      </c>
      <c r="I121">
        <v>-67.3</v>
      </c>
    </row>
    <row r="122" spans="1:9" x14ac:dyDescent="0.25">
      <c r="A122" s="1">
        <v>45530</v>
      </c>
      <c r="B122" t="s">
        <v>129</v>
      </c>
      <c r="C122" t="s">
        <v>513</v>
      </c>
      <c r="D122" t="s">
        <v>516</v>
      </c>
      <c r="E122" t="s">
        <v>524</v>
      </c>
      <c r="F122" t="s">
        <v>536</v>
      </c>
      <c r="G122">
        <v>40.369999999999997</v>
      </c>
      <c r="H122">
        <v>1</v>
      </c>
      <c r="I122">
        <v>208.8</v>
      </c>
    </row>
    <row r="123" spans="1:9" x14ac:dyDescent="0.25">
      <c r="A123" s="1">
        <v>45609</v>
      </c>
      <c r="B123" t="s">
        <v>130</v>
      </c>
      <c r="C123" t="s">
        <v>509</v>
      </c>
      <c r="D123" t="s">
        <v>515</v>
      </c>
      <c r="E123" t="s">
        <v>523</v>
      </c>
      <c r="F123" t="s">
        <v>535</v>
      </c>
      <c r="G123">
        <v>784.22</v>
      </c>
      <c r="H123">
        <v>10</v>
      </c>
      <c r="I123">
        <v>135.63999999999999</v>
      </c>
    </row>
    <row r="124" spans="1:9" x14ac:dyDescent="0.25">
      <c r="A124" s="1">
        <v>45695</v>
      </c>
      <c r="B124" t="s">
        <v>131</v>
      </c>
      <c r="C124" t="s">
        <v>511</v>
      </c>
      <c r="D124" t="s">
        <v>516</v>
      </c>
      <c r="E124" t="s">
        <v>522</v>
      </c>
      <c r="F124" t="s">
        <v>538</v>
      </c>
      <c r="G124">
        <v>879.23</v>
      </c>
      <c r="H124">
        <v>6</v>
      </c>
      <c r="I124">
        <v>182.16</v>
      </c>
    </row>
    <row r="125" spans="1:9" x14ac:dyDescent="0.25">
      <c r="A125" s="1">
        <v>45614</v>
      </c>
      <c r="B125" t="s">
        <v>132</v>
      </c>
      <c r="C125" t="s">
        <v>511</v>
      </c>
      <c r="D125" t="s">
        <v>516</v>
      </c>
      <c r="E125" t="s">
        <v>524</v>
      </c>
      <c r="F125" t="s">
        <v>542</v>
      </c>
      <c r="G125">
        <v>430.01</v>
      </c>
      <c r="H125">
        <v>1</v>
      </c>
      <c r="I125">
        <v>8.4600000000000009</v>
      </c>
    </row>
    <row r="126" spans="1:9" x14ac:dyDescent="0.25">
      <c r="A126" s="1">
        <v>45778</v>
      </c>
      <c r="B126" t="s">
        <v>133</v>
      </c>
      <c r="C126" t="s">
        <v>509</v>
      </c>
      <c r="D126" t="s">
        <v>515</v>
      </c>
      <c r="E126" t="s">
        <v>518</v>
      </c>
      <c r="F126" t="s">
        <v>540</v>
      </c>
      <c r="G126">
        <v>15.43</v>
      </c>
      <c r="H126">
        <v>6</v>
      </c>
      <c r="I126">
        <v>253.81</v>
      </c>
    </row>
    <row r="127" spans="1:9" x14ac:dyDescent="0.25">
      <c r="A127" s="1">
        <v>45804</v>
      </c>
      <c r="B127" t="s">
        <v>134</v>
      </c>
      <c r="C127" t="s">
        <v>509</v>
      </c>
      <c r="D127" t="s">
        <v>514</v>
      </c>
      <c r="E127" t="s">
        <v>521</v>
      </c>
      <c r="F127" t="s">
        <v>531</v>
      </c>
      <c r="G127">
        <v>496.89</v>
      </c>
      <c r="H127">
        <v>7</v>
      </c>
      <c r="I127">
        <v>-10.24</v>
      </c>
    </row>
    <row r="128" spans="1:9" x14ac:dyDescent="0.25">
      <c r="A128" s="1">
        <v>45570</v>
      </c>
      <c r="B128" t="s">
        <v>135</v>
      </c>
      <c r="C128" t="s">
        <v>513</v>
      </c>
      <c r="D128" t="s">
        <v>515</v>
      </c>
      <c r="E128" t="s">
        <v>518</v>
      </c>
      <c r="F128" t="s">
        <v>540</v>
      </c>
      <c r="G128">
        <v>579.01</v>
      </c>
      <c r="H128">
        <v>9</v>
      </c>
      <c r="I128">
        <v>-12.86</v>
      </c>
    </row>
    <row r="129" spans="1:9" x14ac:dyDescent="0.25">
      <c r="A129" s="1">
        <v>45694</v>
      </c>
      <c r="B129" t="s">
        <v>136</v>
      </c>
      <c r="C129" t="s">
        <v>510</v>
      </c>
      <c r="D129" t="s">
        <v>514</v>
      </c>
      <c r="E129" t="s">
        <v>525</v>
      </c>
      <c r="F129" t="s">
        <v>543</v>
      </c>
      <c r="G129">
        <v>109.03</v>
      </c>
      <c r="H129">
        <v>1</v>
      </c>
      <c r="I129">
        <v>212.39</v>
      </c>
    </row>
    <row r="130" spans="1:9" x14ac:dyDescent="0.25">
      <c r="A130" s="1">
        <v>45503</v>
      </c>
      <c r="B130" t="s">
        <v>137</v>
      </c>
      <c r="C130" t="s">
        <v>512</v>
      </c>
      <c r="D130" t="s">
        <v>516</v>
      </c>
      <c r="E130" t="s">
        <v>522</v>
      </c>
      <c r="F130" t="s">
        <v>538</v>
      </c>
      <c r="G130">
        <v>268.36</v>
      </c>
      <c r="H130">
        <v>3</v>
      </c>
      <c r="I130">
        <v>164.47</v>
      </c>
    </row>
    <row r="131" spans="1:9" x14ac:dyDescent="0.25">
      <c r="A131" s="1">
        <v>45643</v>
      </c>
      <c r="B131" t="s">
        <v>138</v>
      </c>
      <c r="C131" t="s">
        <v>509</v>
      </c>
      <c r="D131" t="s">
        <v>516</v>
      </c>
      <c r="E131" t="s">
        <v>524</v>
      </c>
      <c r="F131" t="s">
        <v>536</v>
      </c>
      <c r="G131">
        <v>321.75</v>
      </c>
      <c r="H131">
        <v>1</v>
      </c>
      <c r="I131">
        <v>206.25</v>
      </c>
    </row>
    <row r="132" spans="1:9" x14ac:dyDescent="0.25">
      <c r="A132" s="1">
        <v>45860</v>
      </c>
      <c r="B132" t="s">
        <v>139</v>
      </c>
      <c r="C132" t="s">
        <v>512</v>
      </c>
      <c r="D132" t="s">
        <v>515</v>
      </c>
      <c r="E132" t="s">
        <v>518</v>
      </c>
      <c r="F132" t="s">
        <v>527</v>
      </c>
      <c r="G132">
        <v>662.7</v>
      </c>
      <c r="H132">
        <v>10</v>
      </c>
      <c r="I132">
        <v>265.97000000000003</v>
      </c>
    </row>
    <row r="133" spans="1:9" x14ac:dyDescent="0.25">
      <c r="A133" s="1">
        <v>45616</v>
      </c>
      <c r="B133" t="s">
        <v>140</v>
      </c>
      <c r="C133" t="s">
        <v>510</v>
      </c>
      <c r="D133" t="s">
        <v>516</v>
      </c>
      <c r="E133" t="s">
        <v>522</v>
      </c>
      <c r="F133" t="s">
        <v>538</v>
      </c>
      <c r="G133">
        <v>496.25</v>
      </c>
      <c r="H133">
        <v>7</v>
      </c>
      <c r="I133">
        <v>1.28</v>
      </c>
    </row>
    <row r="134" spans="1:9" x14ac:dyDescent="0.25">
      <c r="A134" s="1">
        <v>45786</v>
      </c>
      <c r="B134" t="s">
        <v>141</v>
      </c>
      <c r="C134" t="s">
        <v>512</v>
      </c>
      <c r="D134" t="s">
        <v>514</v>
      </c>
      <c r="E134" t="s">
        <v>521</v>
      </c>
      <c r="F134" t="s">
        <v>531</v>
      </c>
      <c r="G134">
        <v>926.41</v>
      </c>
      <c r="H134">
        <v>3</v>
      </c>
      <c r="I134">
        <v>35.909999999999997</v>
      </c>
    </row>
    <row r="135" spans="1:9" x14ac:dyDescent="0.25">
      <c r="A135" s="1">
        <v>45607</v>
      </c>
      <c r="B135" t="s">
        <v>142</v>
      </c>
      <c r="C135" t="s">
        <v>509</v>
      </c>
      <c r="D135" t="s">
        <v>516</v>
      </c>
      <c r="E135" t="s">
        <v>524</v>
      </c>
      <c r="F135" t="s">
        <v>536</v>
      </c>
      <c r="G135">
        <v>169.55</v>
      </c>
      <c r="H135">
        <v>2</v>
      </c>
      <c r="I135">
        <v>-24.09</v>
      </c>
    </row>
    <row r="136" spans="1:9" x14ac:dyDescent="0.25">
      <c r="A136" s="1">
        <v>45601</v>
      </c>
      <c r="B136" t="s">
        <v>143</v>
      </c>
      <c r="C136" t="s">
        <v>513</v>
      </c>
      <c r="D136" t="s">
        <v>516</v>
      </c>
      <c r="E136" t="s">
        <v>519</v>
      </c>
      <c r="F136" t="s">
        <v>528</v>
      </c>
      <c r="G136">
        <v>993.36</v>
      </c>
      <c r="H136">
        <v>3</v>
      </c>
      <c r="I136">
        <v>119.43</v>
      </c>
    </row>
    <row r="137" spans="1:9" x14ac:dyDescent="0.25">
      <c r="A137" s="1">
        <v>45669</v>
      </c>
      <c r="B137" t="s">
        <v>144</v>
      </c>
      <c r="C137" t="s">
        <v>511</v>
      </c>
      <c r="D137" t="s">
        <v>514</v>
      </c>
      <c r="E137" t="s">
        <v>517</v>
      </c>
      <c r="F137" t="s">
        <v>526</v>
      </c>
      <c r="G137">
        <v>532.97</v>
      </c>
      <c r="H137">
        <v>5</v>
      </c>
      <c r="I137">
        <v>169.68</v>
      </c>
    </row>
    <row r="138" spans="1:9" x14ac:dyDescent="0.25">
      <c r="A138" s="1">
        <v>45573</v>
      </c>
      <c r="B138" t="s">
        <v>145</v>
      </c>
      <c r="C138" t="s">
        <v>513</v>
      </c>
      <c r="D138" t="s">
        <v>515</v>
      </c>
      <c r="E138" t="s">
        <v>520</v>
      </c>
      <c r="F138" t="s">
        <v>537</v>
      </c>
      <c r="G138">
        <v>718.82</v>
      </c>
      <c r="H138">
        <v>8</v>
      </c>
      <c r="I138">
        <v>-66.63</v>
      </c>
    </row>
    <row r="139" spans="1:9" x14ac:dyDescent="0.25">
      <c r="A139" s="1">
        <v>45532</v>
      </c>
      <c r="B139" t="s">
        <v>146</v>
      </c>
      <c r="C139" t="s">
        <v>509</v>
      </c>
      <c r="D139" t="s">
        <v>516</v>
      </c>
      <c r="E139" t="s">
        <v>524</v>
      </c>
      <c r="F139" t="s">
        <v>536</v>
      </c>
      <c r="G139">
        <v>622.01</v>
      </c>
      <c r="H139">
        <v>9</v>
      </c>
      <c r="I139">
        <v>186.33</v>
      </c>
    </row>
    <row r="140" spans="1:9" x14ac:dyDescent="0.25">
      <c r="A140" s="1">
        <v>45663</v>
      </c>
      <c r="B140" t="s">
        <v>147</v>
      </c>
      <c r="C140" t="s">
        <v>512</v>
      </c>
      <c r="D140" t="s">
        <v>516</v>
      </c>
      <c r="E140" t="s">
        <v>522</v>
      </c>
      <c r="F140" t="s">
        <v>533</v>
      </c>
      <c r="G140">
        <v>74.239999999999995</v>
      </c>
      <c r="H140">
        <v>5</v>
      </c>
      <c r="I140">
        <v>284.22000000000003</v>
      </c>
    </row>
    <row r="141" spans="1:9" x14ac:dyDescent="0.25">
      <c r="A141" s="1">
        <v>45689</v>
      </c>
      <c r="B141" t="s">
        <v>148</v>
      </c>
      <c r="C141" t="s">
        <v>513</v>
      </c>
      <c r="D141" t="s">
        <v>514</v>
      </c>
      <c r="E141" t="s">
        <v>521</v>
      </c>
      <c r="F141" t="s">
        <v>532</v>
      </c>
      <c r="G141">
        <v>897.85</v>
      </c>
      <c r="H141">
        <v>6</v>
      </c>
      <c r="I141">
        <v>166.34</v>
      </c>
    </row>
    <row r="142" spans="1:9" x14ac:dyDescent="0.25">
      <c r="A142" s="1">
        <v>45523</v>
      </c>
      <c r="B142" t="s">
        <v>149</v>
      </c>
      <c r="C142" t="s">
        <v>511</v>
      </c>
      <c r="D142" t="s">
        <v>515</v>
      </c>
      <c r="E142" t="s">
        <v>523</v>
      </c>
      <c r="F142" t="s">
        <v>535</v>
      </c>
      <c r="G142">
        <v>215.37</v>
      </c>
      <c r="H142">
        <v>10</v>
      </c>
      <c r="I142">
        <v>10.16</v>
      </c>
    </row>
    <row r="143" spans="1:9" x14ac:dyDescent="0.25">
      <c r="A143" s="1">
        <v>45547</v>
      </c>
      <c r="B143" t="s">
        <v>150</v>
      </c>
      <c r="C143" t="s">
        <v>509</v>
      </c>
      <c r="D143" t="s">
        <v>514</v>
      </c>
      <c r="E143" t="s">
        <v>517</v>
      </c>
      <c r="F143" t="s">
        <v>526</v>
      </c>
      <c r="G143">
        <v>527.30999999999995</v>
      </c>
      <c r="H143">
        <v>1</v>
      </c>
      <c r="I143">
        <v>-87.33</v>
      </c>
    </row>
    <row r="144" spans="1:9" x14ac:dyDescent="0.25">
      <c r="A144" s="1">
        <v>45779</v>
      </c>
      <c r="B144" t="s">
        <v>151</v>
      </c>
      <c r="C144" t="s">
        <v>511</v>
      </c>
      <c r="D144" t="s">
        <v>516</v>
      </c>
      <c r="E144" t="s">
        <v>522</v>
      </c>
      <c r="F144" t="s">
        <v>533</v>
      </c>
      <c r="G144">
        <v>964.24</v>
      </c>
      <c r="H144">
        <v>1</v>
      </c>
      <c r="I144">
        <v>171.68</v>
      </c>
    </row>
    <row r="145" spans="1:9" x14ac:dyDescent="0.25">
      <c r="A145" s="1">
        <v>45610</v>
      </c>
      <c r="B145" t="s">
        <v>152</v>
      </c>
      <c r="C145" t="s">
        <v>509</v>
      </c>
      <c r="D145" t="s">
        <v>516</v>
      </c>
      <c r="E145" t="s">
        <v>519</v>
      </c>
      <c r="F145" t="s">
        <v>528</v>
      </c>
      <c r="G145">
        <v>833.76</v>
      </c>
      <c r="H145">
        <v>5</v>
      </c>
      <c r="I145">
        <v>262.88</v>
      </c>
    </row>
    <row r="146" spans="1:9" x14ac:dyDescent="0.25">
      <c r="A146" s="1">
        <v>45739</v>
      </c>
      <c r="B146" t="s">
        <v>153</v>
      </c>
      <c r="C146" t="s">
        <v>511</v>
      </c>
      <c r="D146" t="s">
        <v>515</v>
      </c>
      <c r="E146" t="s">
        <v>523</v>
      </c>
      <c r="F146" t="s">
        <v>541</v>
      </c>
      <c r="G146">
        <v>230.51</v>
      </c>
      <c r="H146">
        <v>2</v>
      </c>
      <c r="I146">
        <v>-85.99</v>
      </c>
    </row>
    <row r="147" spans="1:9" x14ac:dyDescent="0.25">
      <c r="A147" s="1">
        <v>45729</v>
      </c>
      <c r="B147" t="s">
        <v>154</v>
      </c>
      <c r="C147" t="s">
        <v>512</v>
      </c>
      <c r="D147" t="s">
        <v>514</v>
      </c>
      <c r="E147" t="s">
        <v>517</v>
      </c>
      <c r="F147" t="s">
        <v>526</v>
      </c>
      <c r="G147">
        <v>132.76</v>
      </c>
      <c r="H147">
        <v>3</v>
      </c>
      <c r="I147">
        <v>203.2</v>
      </c>
    </row>
    <row r="148" spans="1:9" x14ac:dyDescent="0.25">
      <c r="A148" s="1">
        <v>45853</v>
      </c>
      <c r="B148" t="s">
        <v>155</v>
      </c>
      <c r="C148" t="s">
        <v>513</v>
      </c>
      <c r="D148" t="s">
        <v>514</v>
      </c>
      <c r="E148" t="s">
        <v>517</v>
      </c>
      <c r="F148" t="s">
        <v>526</v>
      </c>
      <c r="G148">
        <v>168.2</v>
      </c>
      <c r="H148">
        <v>6</v>
      </c>
      <c r="I148">
        <v>49.4</v>
      </c>
    </row>
    <row r="149" spans="1:9" x14ac:dyDescent="0.25">
      <c r="A149" s="1">
        <v>45623</v>
      </c>
      <c r="B149" t="s">
        <v>156</v>
      </c>
      <c r="C149" t="s">
        <v>511</v>
      </c>
      <c r="D149" t="s">
        <v>515</v>
      </c>
      <c r="E149" t="s">
        <v>518</v>
      </c>
      <c r="F149" t="s">
        <v>540</v>
      </c>
      <c r="G149">
        <v>360.35</v>
      </c>
      <c r="H149">
        <v>9</v>
      </c>
      <c r="I149">
        <v>-89.99</v>
      </c>
    </row>
    <row r="150" spans="1:9" x14ac:dyDescent="0.25">
      <c r="A150" s="1">
        <v>45742</v>
      </c>
      <c r="B150" t="s">
        <v>157</v>
      </c>
      <c r="C150" t="s">
        <v>513</v>
      </c>
      <c r="D150" t="s">
        <v>515</v>
      </c>
      <c r="E150" t="s">
        <v>518</v>
      </c>
      <c r="F150" t="s">
        <v>540</v>
      </c>
      <c r="G150">
        <v>716.99</v>
      </c>
      <c r="H150">
        <v>1</v>
      </c>
      <c r="I150">
        <v>-99.21</v>
      </c>
    </row>
    <row r="151" spans="1:9" x14ac:dyDescent="0.25">
      <c r="A151" s="1">
        <v>45602</v>
      </c>
      <c r="B151" t="s">
        <v>158</v>
      </c>
      <c r="C151" t="s">
        <v>513</v>
      </c>
      <c r="D151" t="s">
        <v>516</v>
      </c>
      <c r="E151" t="s">
        <v>524</v>
      </c>
      <c r="F151" t="s">
        <v>536</v>
      </c>
      <c r="G151">
        <v>372.9</v>
      </c>
      <c r="H151">
        <v>9</v>
      </c>
      <c r="I151">
        <v>231.94</v>
      </c>
    </row>
    <row r="152" spans="1:9" x14ac:dyDescent="0.25">
      <c r="A152" s="1">
        <v>45530</v>
      </c>
      <c r="B152" t="s">
        <v>159</v>
      </c>
      <c r="C152" t="s">
        <v>509</v>
      </c>
      <c r="D152" t="s">
        <v>516</v>
      </c>
      <c r="E152" t="s">
        <v>519</v>
      </c>
      <c r="F152" t="s">
        <v>530</v>
      </c>
      <c r="G152">
        <v>891.32</v>
      </c>
      <c r="H152">
        <v>7</v>
      </c>
      <c r="I152">
        <v>-58.67</v>
      </c>
    </row>
    <row r="153" spans="1:9" x14ac:dyDescent="0.25">
      <c r="A153" s="1">
        <v>45567</v>
      </c>
      <c r="B153" t="s">
        <v>160</v>
      </c>
      <c r="C153" t="s">
        <v>510</v>
      </c>
      <c r="D153" t="s">
        <v>514</v>
      </c>
      <c r="E153" t="s">
        <v>521</v>
      </c>
      <c r="F153" t="s">
        <v>532</v>
      </c>
      <c r="G153">
        <v>961.44</v>
      </c>
      <c r="H153">
        <v>3</v>
      </c>
      <c r="I153">
        <v>244.63</v>
      </c>
    </row>
    <row r="154" spans="1:9" x14ac:dyDescent="0.25">
      <c r="A154" s="1">
        <v>45789</v>
      </c>
      <c r="B154" t="s">
        <v>161</v>
      </c>
      <c r="C154" t="s">
        <v>513</v>
      </c>
      <c r="D154" t="s">
        <v>514</v>
      </c>
      <c r="E154" t="s">
        <v>521</v>
      </c>
      <c r="F154" t="s">
        <v>531</v>
      </c>
      <c r="G154">
        <v>44.68</v>
      </c>
      <c r="H154">
        <v>5</v>
      </c>
      <c r="I154">
        <v>-46.53</v>
      </c>
    </row>
    <row r="155" spans="1:9" x14ac:dyDescent="0.25">
      <c r="A155" s="1">
        <v>45782</v>
      </c>
      <c r="B155" t="s">
        <v>162</v>
      </c>
      <c r="C155" t="s">
        <v>510</v>
      </c>
      <c r="D155" t="s">
        <v>515</v>
      </c>
      <c r="E155" t="s">
        <v>518</v>
      </c>
      <c r="F155" t="s">
        <v>527</v>
      </c>
      <c r="G155">
        <v>110.48</v>
      </c>
      <c r="H155">
        <v>7</v>
      </c>
      <c r="I155">
        <v>88.15</v>
      </c>
    </row>
    <row r="156" spans="1:9" x14ac:dyDescent="0.25">
      <c r="A156" s="1">
        <v>45626</v>
      </c>
      <c r="B156" t="s">
        <v>163</v>
      </c>
      <c r="C156" t="s">
        <v>509</v>
      </c>
      <c r="D156" t="s">
        <v>516</v>
      </c>
      <c r="E156" t="s">
        <v>519</v>
      </c>
      <c r="F156" t="s">
        <v>530</v>
      </c>
      <c r="G156">
        <v>855.61</v>
      </c>
      <c r="H156">
        <v>8</v>
      </c>
      <c r="I156">
        <v>139.99</v>
      </c>
    </row>
    <row r="157" spans="1:9" x14ac:dyDescent="0.25">
      <c r="A157" s="1">
        <v>45831</v>
      </c>
      <c r="B157" t="s">
        <v>164</v>
      </c>
      <c r="C157" t="s">
        <v>513</v>
      </c>
      <c r="D157" t="s">
        <v>515</v>
      </c>
      <c r="E157" t="s">
        <v>523</v>
      </c>
      <c r="F157" t="s">
        <v>535</v>
      </c>
      <c r="G157">
        <v>954.62</v>
      </c>
      <c r="H157">
        <v>3</v>
      </c>
      <c r="I157">
        <v>216.5</v>
      </c>
    </row>
    <row r="158" spans="1:9" x14ac:dyDescent="0.25">
      <c r="A158" s="1">
        <v>45563</v>
      </c>
      <c r="B158" t="s">
        <v>165</v>
      </c>
      <c r="C158" t="s">
        <v>513</v>
      </c>
      <c r="D158" t="s">
        <v>514</v>
      </c>
      <c r="E158" t="s">
        <v>521</v>
      </c>
      <c r="F158" t="s">
        <v>532</v>
      </c>
      <c r="G158">
        <v>486.53</v>
      </c>
      <c r="H158">
        <v>6</v>
      </c>
      <c r="I158">
        <v>87.8</v>
      </c>
    </row>
    <row r="159" spans="1:9" x14ac:dyDescent="0.25">
      <c r="A159" s="1">
        <v>45598</v>
      </c>
      <c r="B159" t="s">
        <v>166</v>
      </c>
      <c r="C159" t="s">
        <v>510</v>
      </c>
      <c r="D159" t="s">
        <v>516</v>
      </c>
      <c r="E159" t="s">
        <v>522</v>
      </c>
      <c r="F159" t="s">
        <v>538</v>
      </c>
      <c r="G159">
        <v>350.22</v>
      </c>
      <c r="H159">
        <v>4</v>
      </c>
      <c r="I159">
        <v>149.30000000000001</v>
      </c>
    </row>
    <row r="160" spans="1:9" x14ac:dyDescent="0.25">
      <c r="A160" s="1">
        <v>45647</v>
      </c>
      <c r="B160" t="s">
        <v>167</v>
      </c>
      <c r="C160" t="s">
        <v>510</v>
      </c>
      <c r="D160" t="s">
        <v>516</v>
      </c>
      <c r="E160" t="s">
        <v>519</v>
      </c>
      <c r="F160" t="s">
        <v>528</v>
      </c>
      <c r="G160">
        <v>127.9</v>
      </c>
      <c r="H160">
        <v>8</v>
      </c>
      <c r="I160">
        <v>36.51</v>
      </c>
    </row>
    <row r="161" spans="1:9" x14ac:dyDescent="0.25">
      <c r="A161" s="1">
        <v>45505</v>
      </c>
      <c r="B161" t="s">
        <v>168</v>
      </c>
      <c r="C161" t="s">
        <v>511</v>
      </c>
      <c r="D161" t="s">
        <v>516</v>
      </c>
      <c r="E161" t="s">
        <v>522</v>
      </c>
      <c r="F161" t="s">
        <v>538</v>
      </c>
      <c r="G161">
        <v>579.79999999999995</v>
      </c>
      <c r="H161">
        <v>3</v>
      </c>
      <c r="I161">
        <v>-34.56</v>
      </c>
    </row>
    <row r="162" spans="1:9" x14ac:dyDescent="0.25">
      <c r="A162" s="1">
        <v>45798</v>
      </c>
      <c r="B162" t="s">
        <v>169</v>
      </c>
      <c r="C162" t="s">
        <v>510</v>
      </c>
      <c r="D162" t="s">
        <v>515</v>
      </c>
      <c r="E162" t="s">
        <v>518</v>
      </c>
      <c r="F162" t="s">
        <v>527</v>
      </c>
      <c r="G162">
        <v>543.09</v>
      </c>
      <c r="H162">
        <v>7</v>
      </c>
      <c r="I162">
        <v>-52.68</v>
      </c>
    </row>
    <row r="163" spans="1:9" x14ac:dyDescent="0.25">
      <c r="A163" s="1">
        <v>45789</v>
      </c>
      <c r="B163" t="s">
        <v>170</v>
      </c>
      <c r="C163" t="s">
        <v>509</v>
      </c>
      <c r="D163" t="s">
        <v>514</v>
      </c>
      <c r="E163" t="s">
        <v>525</v>
      </c>
      <c r="F163" t="s">
        <v>539</v>
      </c>
      <c r="G163">
        <v>475.84</v>
      </c>
      <c r="H163">
        <v>4</v>
      </c>
      <c r="I163">
        <v>219.18</v>
      </c>
    </row>
    <row r="164" spans="1:9" x14ac:dyDescent="0.25">
      <c r="A164" s="1">
        <v>45739</v>
      </c>
      <c r="B164" t="s">
        <v>171</v>
      </c>
      <c r="C164" t="s">
        <v>512</v>
      </c>
      <c r="D164" t="s">
        <v>515</v>
      </c>
      <c r="E164" t="s">
        <v>523</v>
      </c>
      <c r="F164" t="s">
        <v>541</v>
      </c>
      <c r="G164">
        <v>91.45</v>
      </c>
      <c r="H164">
        <v>5</v>
      </c>
      <c r="I164">
        <v>158.1</v>
      </c>
    </row>
    <row r="165" spans="1:9" x14ac:dyDescent="0.25">
      <c r="A165" s="1">
        <v>45856</v>
      </c>
      <c r="B165" t="s">
        <v>172</v>
      </c>
      <c r="C165" t="s">
        <v>511</v>
      </c>
      <c r="D165" t="s">
        <v>514</v>
      </c>
      <c r="E165" t="s">
        <v>521</v>
      </c>
      <c r="F165" t="s">
        <v>531</v>
      </c>
      <c r="G165">
        <v>603.4</v>
      </c>
      <c r="H165">
        <v>3</v>
      </c>
      <c r="I165">
        <v>-56.8</v>
      </c>
    </row>
    <row r="166" spans="1:9" x14ac:dyDescent="0.25">
      <c r="A166" s="1">
        <v>45652</v>
      </c>
      <c r="B166" t="s">
        <v>173</v>
      </c>
      <c r="C166" t="s">
        <v>513</v>
      </c>
      <c r="D166" t="s">
        <v>514</v>
      </c>
      <c r="E166" t="s">
        <v>525</v>
      </c>
      <c r="F166" t="s">
        <v>539</v>
      </c>
      <c r="G166">
        <v>660</v>
      </c>
      <c r="H166">
        <v>8</v>
      </c>
      <c r="I166">
        <v>138.05000000000001</v>
      </c>
    </row>
    <row r="167" spans="1:9" x14ac:dyDescent="0.25">
      <c r="A167" s="1">
        <v>45507</v>
      </c>
      <c r="B167" t="s">
        <v>174</v>
      </c>
      <c r="C167" t="s">
        <v>511</v>
      </c>
      <c r="D167" t="s">
        <v>515</v>
      </c>
      <c r="E167" t="s">
        <v>518</v>
      </c>
      <c r="F167" t="s">
        <v>540</v>
      </c>
      <c r="G167">
        <v>930.41</v>
      </c>
      <c r="H167">
        <v>10</v>
      </c>
      <c r="I167">
        <v>134.41</v>
      </c>
    </row>
    <row r="168" spans="1:9" x14ac:dyDescent="0.25">
      <c r="A168" s="1">
        <v>45555</v>
      </c>
      <c r="B168" t="s">
        <v>175</v>
      </c>
      <c r="C168" t="s">
        <v>510</v>
      </c>
      <c r="D168" t="s">
        <v>514</v>
      </c>
      <c r="E168" t="s">
        <v>517</v>
      </c>
      <c r="F168" t="s">
        <v>534</v>
      </c>
      <c r="G168">
        <v>212.22</v>
      </c>
      <c r="H168">
        <v>6</v>
      </c>
      <c r="I168">
        <v>57.81</v>
      </c>
    </row>
    <row r="169" spans="1:9" x14ac:dyDescent="0.25">
      <c r="A169" s="1">
        <v>45531</v>
      </c>
      <c r="B169" t="s">
        <v>176</v>
      </c>
      <c r="C169" t="s">
        <v>510</v>
      </c>
      <c r="D169" t="s">
        <v>514</v>
      </c>
      <c r="E169" t="s">
        <v>521</v>
      </c>
      <c r="F169" t="s">
        <v>531</v>
      </c>
      <c r="G169">
        <v>972.36</v>
      </c>
      <c r="H169">
        <v>7</v>
      </c>
      <c r="I169">
        <v>-11.04</v>
      </c>
    </row>
    <row r="170" spans="1:9" x14ac:dyDescent="0.25">
      <c r="A170" s="1">
        <v>45689</v>
      </c>
      <c r="B170" t="s">
        <v>177</v>
      </c>
      <c r="C170" t="s">
        <v>509</v>
      </c>
      <c r="D170" t="s">
        <v>516</v>
      </c>
      <c r="E170" t="s">
        <v>519</v>
      </c>
      <c r="F170" t="s">
        <v>530</v>
      </c>
      <c r="G170">
        <v>296.3</v>
      </c>
      <c r="H170">
        <v>10</v>
      </c>
      <c r="I170">
        <v>18.989999999999998</v>
      </c>
    </row>
    <row r="171" spans="1:9" x14ac:dyDescent="0.25">
      <c r="A171" s="1">
        <v>45647</v>
      </c>
      <c r="B171" t="s">
        <v>178</v>
      </c>
      <c r="C171" t="s">
        <v>512</v>
      </c>
      <c r="D171" t="s">
        <v>516</v>
      </c>
      <c r="E171" t="s">
        <v>524</v>
      </c>
      <c r="F171" t="s">
        <v>542</v>
      </c>
      <c r="G171">
        <v>764.49</v>
      </c>
      <c r="H171">
        <v>5</v>
      </c>
      <c r="I171">
        <v>-37.15</v>
      </c>
    </row>
    <row r="172" spans="1:9" x14ac:dyDescent="0.25">
      <c r="A172" s="1">
        <v>45541</v>
      </c>
      <c r="B172" t="s">
        <v>179</v>
      </c>
      <c r="C172" t="s">
        <v>512</v>
      </c>
      <c r="D172" t="s">
        <v>516</v>
      </c>
      <c r="E172" t="s">
        <v>524</v>
      </c>
      <c r="F172" t="s">
        <v>542</v>
      </c>
      <c r="G172">
        <v>120.4</v>
      </c>
      <c r="H172">
        <v>4</v>
      </c>
      <c r="I172">
        <v>133.57</v>
      </c>
    </row>
    <row r="173" spans="1:9" x14ac:dyDescent="0.25">
      <c r="A173" s="1">
        <v>45798</v>
      </c>
      <c r="B173" t="s">
        <v>180</v>
      </c>
      <c r="C173" t="s">
        <v>509</v>
      </c>
      <c r="D173" t="s">
        <v>515</v>
      </c>
      <c r="E173" t="s">
        <v>520</v>
      </c>
      <c r="F173" t="s">
        <v>529</v>
      </c>
      <c r="G173">
        <v>268.56</v>
      </c>
      <c r="H173">
        <v>10</v>
      </c>
      <c r="I173">
        <v>70.5</v>
      </c>
    </row>
    <row r="174" spans="1:9" x14ac:dyDescent="0.25">
      <c r="A174" s="1">
        <v>45523</v>
      </c>
      <c r="B174" t="s">
        <v>181</v>
      </c>
      <c r="C174" t="s">
        <v>511</v>
      </c>
      <c r="D174" t="s">
        <v>516</v>
      </c>
      <c r="E174" t="s">
        <v>519</v>
      </c>
      <c r="F174" t="s">
        <v>530</v>
      </c>
      <c r="G174">
        <v>996.74</v>
      </c>
      <c r="H174">
        <v>6</v>
      </c>
      <c r="I174">
        <v>152.15</v>
      </c>
    </row>
    <row r="175" spans="1:9" x14ac:dyDescent="0.25">
      <c r="A175" s="1">
        <v>45829</v>
      </c>
      <c r="B175" t="s">
        <v>182</v>
      </c>
      <c r="C175" t="s">
        <v>512</v>
      </c>
      <c r="D175" t="s">
        <v>514</v>
      </c>
      <c r="E175" t="s">
        <v>525</v>
      </c>
      <c r="F175" t="s">
        <v>543</v>
      </c>
      <c r="G175">
        <v>962.37</v>
      </c>
      <c r="H175">
        <v>10</v>
      </c>
      <c r="I175">
        <v>233.78</v>
      </c>
    </row>
    <row r="176" spans="1:9" x14ac:dyDescent="0.25">
      <c r="A176" s="1">
        <v>45766</v>
      </c>
      <c r="B176" t="s">
        <v>183</v>
      </c>
      <c r="C176" t="s">
        <v>513</v>
      </c>
      <c r="D176" t="s">
        <v>514</v>
      </c>
      <c r="E176" t="s">
        <v>525</v>
      </c>
      <c r="F176" t="s">
        <v>539</v>
      </c>
      <c r="G176">
        <v>811.28</v>
      </c>
      <c r="H176">
        <v>6</v>
      </c>
      <c r="I176">
        <v>6.17</v>
      </c>
    </row>
    <row r="177" spans="1:9" x14ac:dyDescent="0.25">
      <c r="A177" s="1">
        <v>45636</v>
      </c>
      <c r="B177" t="s">
        <v>184</v>
      </c>
      <c r="C177" t="s">
        <v>513</v>
      </c>
      <c r="D177" t="s">
        <v>514</v>
      </c>
      <c r="E177" t="s">
        <v>517</v>
      </c>
      <c r="F177" t="s">
        <v>526</v>
      </c>
      <c r="G177">
        <v>488.92</v>
      </c>
      <c r="H177">
        <v>4</v>
      </c>
      <c r="I177">
        <v>-63.18</v>
      </c>
    </row>
    <row r="178" spans="1:9" x14ac:dyDescent="0.25">
      <c r="A178" s="1">
        <v>45556</v>
      </c>
      <c r="B178" t="s">
        <v>185</v>
      </c>
      <c r="C178" t="s">
        <v>513</v>
      </c>
      <c r="D178" t="s">
        <v>515</v>
      </c>
      <c r="E178" t="s">
        <v>523</v>
      </c>
      <c r="F178" t="s">
        <v>535</v>
      </c>
      <c r="G178">
        <v>959.56</v>
      </c>
      <c r="H178">
        <v>9</v>
      </c>
      <c r="I178">
        <v>-90.8</v>
      </c>
    </row>
    <row r="179" spans="1:9" x14ac:dyDescent="0.25">
      <c r="A179" s="1">
        <v>45608</v>
      </c>
      <c r="B179" t="s">
        <v>186</v>
      </c>
      <c r="C179" t="s">
        <v>509</v>
      </c>
      <c r="D179" t="s">
        <v>516</v>
      </c>
      <c r="E179" t="s">
        <v>524</v>
      </c>
      <c r="F179" t="s">
        <v>536</v>
      </c>
      <c r="G179">
        <v>302.82</v>
      </c>
      <c r="H179">
        <v>9</v>
      </c>
      <c r="I179">
        <v>105.76</v>
      </c>
    </row>
    <row r="180" spans="1:9" x14ac:dyDescent="0.25">
      <c r="A180" s="1">
        <v>45828</v>
      </c>
      <c r="B180" t="s">
        <v>187</v>
      </c>
      <c r="C180" t="s">
        <v>513</v>
      </c>
      <c r="D180" t="s">
        <v>516</v>
      </c>
      <c r="E180" t="s">
        <v>522</v>
      </c>
      <c r="F180" t="s">
        <v>533</v>
      </c>
      <c r="G180">
        <v>781.28</v>
      </c>
      <c r="H180">
        <v>5</v>
      </c>
      <c r="I180">
        <v>24.13</v>
      </c>
    </row>
    <row r="181" spans="1:9" x14ac:dyDescent="0.25">
      <c r="A181" s="1">
        <v>45544</v>
      </c>
      <c r="B181" t="s">
        <v>188</v>
      </c>
      <c r="C181" t="s">
        <v>512</v>
      </c>
      <c r="D181" t="s">
        <v>514</v>
      </c>
      <c r="E181" t="s">
        <v>517</v>
      </c>
      <c r="F181" t="s">
        <v>526</v>
      </c>
      <c r="G181">
        <v>78.86</v>
      </c>
      <c r="H181">
        <v>10</v>
      </c>
      <c r="I181">
        <v>-89.84</v>
      </c>
    </row>
    <row r="182" spans="1:9" x14ac:dyDescent="0.25">
      <c r="A182" s="1">
        <v>45517</v>
      </c>
      <c r="B182" t="s">
        <v>189</v>
      </c>
      <c r="C182" t="s">
        <v>513</v>
      </c>
      <c r="D182" t="s">
        <v>516</v>
      </c>
      <c r="E182" t="s">
        <v>522</v>
      </c>
      <c r="F182" t="s">
        <v>538</v>
      </c>
      <c r="G182">
        <v>472.8</v>
      </c>
      <c r="H182">
        <v>10</v>
      </c>
      <c r="I182">
        <v>279.24</v>
      </c>
    </row>
    <row r="183" spans="1:9" x14ac:dyDescent="0.25">
      <c r="A183" s="1">
        <v>45704</v>
      </c>
      <c r="B183" t="s">
        <v>190</v>
      </c>
      <c r="C183" t="s">
        <v>512</v>
      </c>
      <c r="D183" t="s">
        <v>516</v>
      </c>
      <c r="E183" t="s">
        <v>524</v>
      </c>
      <c r="F183" t="s">
        <v>536</v>
      </c>
      <c r="G183">
        <v>724.98</v>
      </c>
      <c r="H183">
        <v>8</v>
      </c>
      <c r="I183">
        <v>205.76</v>
      </c>
    </row>
    <row r="184" spans="1:9" x14ac:dyDescent="0.25">
      <c r="A184" s="1">
        <v>45722</v>
      </c>
      <c r="B184" t="s">
        <v>191</v>
      </c>
      <c r="C184" t="s">
        <v>512</v>
      </c>
      <c r="D184" t="s">
        <v>515</v>
      </c>
      <c r="E184" t="s">
        <v>518</v>
      </c>
      <c r="F184" t="s">
        <v>540</v>
      </c>
      <c r="G184">
        <v>72.790000000000006</v>
      </c>
      <c r="H184">
        <v>1</v>
      </c>
      <c r="I184">
        <v>57.14</v>
      </c>
    </row>
    <row r="185" spans="1:9" x14ac:dyDescent="0.25">
      <c r="A185" s="1">
        <v>45646</v>
      </c>
      <c r="B185" t="s">
        <v>192</v>
      </c>
      <c r="C185" t="s">
        <v>509</v>
      </c>
      <c r="D185" t="s">
        <v>514</v>
      </c>
      <c r="E185" t="s">
        <v>521</v>
      </c>
      <c r="F185" t="s">
        <v>532</v>
      </c>
      <c r="G185">
        <v>434.78</v>
      </c>
      <c r="H185">
        <v>10</v>
      </c>
      <c r="I185">
        <v>208.27</v>
      </c>
    </row>
    <row r="186" spans="1:9" x14ac:dyDescent="0.25">
      <c r="A186" s="1">
        <v>45671</v>
      </c>
      <c r="B186" t="s">
        <v>193</v>
      </c>
      <c r="C186" t="s">
        <v>510</v>
      </c>
      <c r="D186" t="s">
        <v>516</v>
      </c>
      <c r="E186" t="s">
        <v>522</v>
      </c>
      <c r="F186" t="s">
        <v>533</v>
      </c>
      <c r="G186">
        <v>224.4</v>
      </c>
      <c r="H186">
        <v>10</v>
      </c>
      <c r="I186">
        <v>72.989999999999995</v>
      </c>
    </row>
    <row r="187" spans="1:9" x14ac:dyDescent="0.25">
      <c r="A187" s="1">
        <v>45565</v>
      </c>
      <c r="B187" t="s">
        <v>194</v>
      </c>
      <c r="C187" t="s">
        <v>509</v>
      </c>
      <c r="D187" t="s">
        <v>515</v>
      </c>
      <c r="E187" t="s">
        <v>518</v>
      </c>
      <c r="F187" t="s">
        <v>540</v>
      </c>
      <c r="G187">
        <v>207.05</v>
      </c>
      <c r="H187">
        <v>10</v>
      </c>
      <c r="I187">
        <v>255.23</v>
      </c>
    </row>
    <row r="188" spans="1:9" x14ac:dyDescent="0.25">
      <c r="A188" s="1">
        <v>45868</v>
      </c>
      <c r="B188" t="s">
        <v>195</v>
      </c>
      <c r="C188" t="s">
        <v>513</v>
      </c>
      <c r="D188" t="s">
        <v>515</v>
      </c>
      <c r="E188" t="s">
        <v>523</v>
      </c>
      <c r="F188" t="s">
        <v>541</v>
      </c>
      <c r="G188">
        <v>915.43</v>
      </c>
      <c r="H188">
        <v>8</v>
      </c>
      <c r="I188">
        <v>150.74</v>
      </c>
    </row>
    <row r="189" spans="1:9" x14ac:dyDescent="0.25">
      <c r="A189" s="1">
        <v>45686</v>
      </c>
      <c r="B189" t="s">
        <v>196</v>
      </c>
      <c r="C189" t="s">
        <v>510</v>
      </c>
      <c r="D189" t="s">
        <v>516</v>
      </c>
      <c r="E189" t="s">
        <v>522</v>
      </c>
      <c r="F189" t="s">
        <v>538</v>
      </c>
      <c r="G189">
        <v>203.42</v>
      </c>
      <c r="H189">
        <v>3</v>
      </c>
      <c r="I189">
        <v>268</v>
      </c>
    </row>
    <row r="190" spans="1:9" x14ac:dyDescent="0.25">
      <c r="A190" s="1">
        <v>45651</v>
      </c>
      <c r="B190" t="s">
        <v>197</v>
      </c>
      <c r="C190" t="s">
        <v>513</v>
      </c>
      <c r="D190" t="s">
        <v>514</v>
      </c>
      <c r="E190" t="s">
        <v>525</v>
      </c>
      <c r="F190" t="s">
        <v>543</v>
      </c>
      <c r="G190">
        <v>257.79000000000002</v>
      </c>
      <c r="H190">
        <v>3</v>
      </c>
      <c r="I190">
        <v>252.19</v>
      </c>
    </row>
    <row r="191" spans="1:9" x14ac:dyDescent="0.25">
      <c r="A191" s="1">
        <v>45788</v>
      </c>
      <c r="B191" t="s">
        <v>198</v>
      </c>
      <c r="C191" t="s">
        <v>509</v>
      </c>
      <c r="D191" t="s">
        <v>516</v>
      </c>
      <c r="E191" t="s">
        <v>519</v>
      </c>
      <c r="F191" t="s">
        <v>528</v>
      </c>
      <c r="G191">
        <v>973.47</v>
      </c>
      <c r="H191">
        <v>2</v>
      </c>
      <c r="I191">
        <v>7.46</v>
      </c>
    </row>
    <row r="192" spans="1:9" x14ac:dyDescent="0.25">
      <c r="A192" s="1">
        <v>45766</v>
      </c>
      <c r="B192" t="s">
        <v>199</v>
      </c>
      <c r="C192" t="s">
        <v>510</v>
      </c>
      <c r="D192" t="s">
        <v>514</v>
      </c>
      <c r="E192" t="s">
        <v>517</v>
      </c>
      <c r="F192" t="s">
        <v>526</v>
      </c>
      <c r="G192">
        <v>524.36</v>
      </c>
      <c r="H192">
        <v>3</v>
      </c>
      <c r="I192">
        <v>282.25</v>
      </c>
    </row>
    <row r="193" spans="1:9" x14ac:dyDescent="0.25">
      <c r="A193" s="1">
        <v>45848</v>
      </c>
      <c r="B193" t="s">
        <v>200</v>
      </c>
      <c r="C193" t="s">
        <v>510</v>
      </c>
      <c r="D193" t="s">
        <v>514</v>
      </c>
      <c r="E193" t="s">
        <v>525</v>
      </c>
      <c r="F193" t="s">
        <v>543</v>
      </c>
      <c r="G193">
        <v>901.71</v>
      </c>
      <c r="H193">
        <v>10</v>
      </c>
      <c r="I193">
        <v>164.07</v>
      </c>
    </row>
    <row r="194" spans="1:9" x14ac:dyDescent="0.25">
      <c r="A194" s="1">
        <v>45822</v>
      </c>
      <c r="B194" t="s">
        <v>201</v>
      </c>
      <c r="C194" t="s">
        <v>511</v>
      </c>
      <c r="D194" t="s">
        <v>516</v>
      </c>
      <c r="E194" t="s">
        <v>519</v>
      </c>
      <c r="F194" t="s">
        <v>528</v>
      </c>
      <c r="G194">
        <v>314.70999999999998</v>
      </c>
      <c r="H194">
        <v>6</v>
      </c>
      <c r="I194">
        <v>-13.99</v>
      </c>
    </row>
    <row r="195" spans="1:9" x14ac:dyDescent="0.25">
      <c r="A195" s="1">
        <v>45563</v>
      </c>
      <c r="B195" t="s">
        <v>202</v>
      </c>
      <c r="C195" t="s">
        <v>512</v>
      </c>
      <c r="D195" t="s">
        <v>515</v>
      </c>
      <c r="E195" t="s">
        <v>523</v>
      </c>
      <c r="F195" t="s">
        <v>541</v>
      </c>
      <c r="G195">
        <v>46.46</v>
      </c>
      <c r="H195">
        <v>10</v>
      </c>
      <c r="I195">
        <v>279.18</v>
      </c>
    </row>
    <row r="196" spans="1:9" x14ac:dyDescent="0.25">
      <c r="A196" s="1">
        <v>45708</v>
      </c>
      <c r="B196" t="s">
        <v>203</v>
      </c>
      <c r="C196" t="s">
        <v>511</v>
      </c>
      <c r="D196" t="s">
        <v>514</v>
      </c>
      <c r="E196" t="s">
        <v>517</v>
      </c>
      <c r="F196" t="s">
        <v>526</v>
      </c>
      <c r="G196">
        <v>521.72</v>
      </c>
      <c r="H196">
        <v>7</v>
      </c>
      <c r="I196">
        <v>-43.95</v>
      </c>
    </row>
    <row r="197" spans="1:9" x14ac:dyDescent="0.25">
      <c r="A197" s="1">
        <v>45853</v>
      </c>
      <c r="B197" t="s">
        <v>204</v>
      </c>
      <c r="C197" t="s">
        <v>513</v>
      </c>
      <c r="D197" t="s">
        <v>515</v>
      </c>
      <c r="E197" t="s">
        <v>523</v>
      </c>
      <c r="F197" t="s">
        <v>535</v>
      </c>
      <c r="G197">
        <v>330.93</v>
      </c>
      <c r="H197">
        <v>7</v>
      </c>
      <c r="I197">
        <v>138.4</v>
      </c>
    </row>
    <row r="198" spans="1:9" x14ac:dyDescent="0.25">
      <c r="A198" s="1">
        <v>45540</v>
      </c>
      <c r="B198" t="s">
        <v>205</v>
      </c>
      <c r="C198" t="s">
        <v>510</v>
      </c>
      <c r="D198" t="s">
        <v>514</v>
      </c>
      <c r="E198" t="s">
        <v>517</v>
      </c>
      <c r="F198" t="s">
        <v>526</v>
      </c>
      <c r="G198">
        <v>319.91000000000003</v>
      </c>
      <c r="H198">
        <v>2</v>
      </c>
      <c r="I198">
        <v>238.85</v>
      </c>
    </row>
    <row r="199" spans="1:9" x14ac:dyDescent="0.25">
      <c r="A199" s="1">
        <v>45561</v>
      </c>
      <c r="B199" t="s">
        <v>206</v>
      </c>
      <c r="C199" t="s">
        <v>510</v>
      </c>
      <c r="D199" t="s">
        <v>514</v>
      </c>
      <c r="E199" t="s">
        <v>517</v>
      </c>
      <c r="F199" t="s">
        <v>534</v>
      </c>
      <c r="G199">
        <v>973.43</v>
      </c>
      <c r="H199">
        <v>9</v>
      </c>
      <c r="I199">
        <v>-78.31</v>
      </c>
    </row>
    <row r="200" spans="1:9" x14ac:dyDescent="0.25">
      <c r="A200" s="1">
        <v>45848</v>
      </c>
      <c r="B200" t="s">
        <v>207</v>
      </c>
      <c r="C200" t="s">
        <v>509</v>
      </c>
      <c r="D200" t="s">
        <v>514</v>
      </c>
      <c r="E200" t="s">
        <v>521</v>
      </c>
      <c r="F200" t="s">
        <v>532</v>
      </c>
      <c r="G200">
        <v>214.2</v>
      </c>
      <c r="H200">
        <v>8</v>
      </c>
      <c r="I200">
        <v>-78.95</v>
      </c>
    </row>
    <row r="201" spans="1:9" x14ac:dyDescent="0.25">
      <c r="A201" s="1">
        <v>45666</v>
      </c>
      <c r="B201" t="s">
        <v>208</v>
      </c>
      <c r="C201" t="s">
        <v>509</v>
      </c>
      <c r="D201" t="s">
        <v>514</v>
      </c>
      <c r="E201" t="s">
        <v>521</v>
      </c>
      <c r="F201" t="s">
        <v>532</v>
      </c>
      <c r="G201">
        <v>937.59</v>
      </c>
      <c r="H201">
        <v>4</v>
      </c>
      <c r="I201">
        <v>135.02000000000001</v>
      </c>
    </row>
    <row r="202" spans="1:9" x14ac:dyDescent="0.25">
      <c r="A202" s="1">
        <v>45596</v>
      </c>
      <c r="B202" t="s">
        <v>209</v>
      </c>
      <c r="C202" t="s">
        <v>513</v>
      </c>
      <c r="D202" t="s">
        <v>514</v>
      </c>
      <c r="E202" t="s">
        <v>521</v>
      </c>
      <c r="F202" t="s">
        <v>532</v>
      </c>
      <c r="G202">
        <v>678.6</v>
      </c>
      <c r="H202">
        <v>8</v>
      </c>
      <c r="I202">
        <v>50.74</v>
      </c>
    </row>
    <row r="203" spans="1:9" x14ac:dyDescent="0.25">
      <c r="A203" s="1">
        <v>45823</v>
      </c>
      <c r="B203" t="s">
        <v>210</v>
      </c>
      <c r="C203" t="s">
        <v>509</v>
      </c>
      <c r="D203" t="s">
        <v>515</v>
      </c>
      <c r="E203" t="s">
        <v>520</v>
      </c>
      <c r="F203" t="s">
        <v>529</v>
      </c>
      <c r="G203">
        <v>454.19</v>
      </c>
      <c r="H203">
        <v>2</v>
      </c>
      <c r="I203">
        <v>21.22</v>
      </c>
    </row>
    <row r="204" spans="1:9" x14ac:dyDescent="0.25">
      <c r="A204" s="1">
        <v>45800</v>
      </c>
      <c r="B204" t="s">
        <v>211</v>
      </c>
      <c r="C204" t="s">
        <v>511</v>
      </c>
      <c r="D204" t="s">
        <v>516</v>
      </c>
      <c r="E204" t="s">
        <v>519</v>
      </c>
      <c r="F204" t="s">
        <v>530</v>
      </c>
      <c r="G204">
        <v>653.03</v>
      </c>
      <c r="H204">
        <v>3</v>
      </c>
      <c r="I204">
        <v>1.88</v>
      </c>
    </row>
    <row r="205" spans="1:9" x14ac:dyDescent="0.25">
      <c r="A205" s="1">
        <v>45833</v>
      </c>
      <c r="B205" t="s">
        <v>212</v>
      </c>
      <c r="C205" t="s">
        <v>510</v>
      </c>
      <c r="D205" t="s">
        <v>516</v>
      </c>
      <c r="E205" t="s">
        <v>519</v>
      </c>
      <c r="F205" t="s">
        <v>530</v>
      </c>
      <c r="G205">
        <v>360.22</v>
      </c>
      <c r="H205">
        <v>1</v>
      </c>
      <c r="I205">
        <v>79.17</v>
      </c>
    </row>
    <row r="206" spans="1:9" x14ac:dyDescent="0.25">
      <c r="A206" s="1">
        <v>45712</v>
      </c>
      <c r="B206" t="s">
        <v>213</v>
      </c>
      <c r="C206" t="s">
        <v>511</v>
      </c>
      <c r="D206" t="s">
        <v>516</v>
      </c>
      <c r="E206" t="s">
        <v>519</v>
      </c>
      <c r="F206" t="s">
        <v>528</v>
      </c>
      <c r="G206">
        <v>449.98</v>
      </c>
      <c r="H206">
        <v>6</v>
      </c>
      <c r="I206">
        <v>163.29</v>
      </c>
    </row>
    <row r="207" spans="1:9" x14ac:dyDescent="0.25">
      <c r="A207" s="1">
        <v>45725</v>
      </c>
      <c r="B207" t="s">
        <v>214</v>
      </c>
      <c r="C207" t="s">
        <v>512</v>
      </c>
      <c r="D207" t="s">
        <v>514</v>
      </c>
      <c r="E207" t="s">
        <v>525</v>
      </c>
      <c r="F207" t="s">
        <v>543</v>
      </c>
      <c r="G207">
        <v>69.3</v>
      </c>
      <c r="H207">
        <v>6</v>
      </c>
      <c r="I207">
        <v>-16.059999999999999</v>
      </c>
    </row>
    <row r="208" spans="1:9" x14ac:dyDescent="0.25">
      <c r="A208" s="1">
        <v>45683</v>
      </c>
      <c r="B208" t="s">
        <v>215</v>
      </c>
      <c r="C208" t="s">
        <v>510</v>
      </c>
      <c r="D208" t="s">
        <v>516</v>
      </c>
      <c r="E208" t="s">
        <v>519</v>
      </c>
      <c r="F208" t="s">
        <v>530</v>
      </c>
      <c r="G208">
        <v>195.42</v>
      </c>
      <c r="H208">
        <v>8</v>
      </c>
      <c r="I208">
        <v>110.21</v>
      </c>
    </row>
    <row r="209" spans="1:9" x14ac:dyDescent="0.25">
      <c r="A209" s="1">
        <v>45811</v>
      </c>
      <c r="B209" t="s">
        <v>216</v>
      </c>
      <c r="C209" t="s">
        <v>510</v>
      </c>
      <c r="D209" t="s">
        <v>514</v>
      </c>
      <c r="E209" t="s">
        <v>517</v>
      </c>
      <c r="F209" t="s">
        <v>534</v>
      </c>
      <c r="G209">
        <v>904.83</v>
      </c>
      <c r="H209">
        <v>4</v>
      </c>
      <c r="I209">
        <v>-76.760000000000005</v>
      </c>
    </row>
    <row r="210" spans="1:9" x14ac:dyDescent="0.25">
      <c r="A210" s="1">
        <v>45868</v>
      </c>
      <c r="B210" t="s">
        <v>217</v>
      </c>
      <c r="C210" t="s">
        <v>511</v>
      </c>
      <c r="D210" t="s">
        <v>514</v>
      </c>
      <c r="E210" t="s">
        <v>525</v>
      </c>
      <c r="F210" t="s">
        <v>539</v>
      </c>
      <c r="G210">
        <v>75.599999999999994</v>
      </c>
      <c r="H210">
        <v>2</v>
      </c>
      <c r="I210">
        <v>-25.94</v>
      </c>
    </row>
    <row r="211" spans="1:9" x14ac:dyDescent="0.25">
      <c r="A211" s="1">
        <v>45806</v>
      </c>
      <c r="B211" t="s">
        <v>218</v>
      </c>
      <c r="C211" t="s">
        <v>512</v>
      </c>
      <c r="D211" t="s">
        <v>515</v>
      </c>
      <c r="E211" t="s">
        <v>518</v>
      </c>
      <c r="F211" t="s">
        <v>527</v>
      </c>
      <c r="G211">
        <v>353.07</v>
      </c>
      <c r="H211">
        <v>7</v>
      </c>
      <c r="I211">
        <v>-53.25</v>
      </c>
    </row>
    <row r="212" spans="1:9" x14ac:dyDescent="0.25">
      <c r="A212" s="1">
        <v>45834</v>
      </c>
      <c r="B212" t="s">
        <v>219</v>
      </c>
      <c r="C212" t="s">
        <v>509</v>
      </c>
      <c r="D212" t="s">
        <v>516</v>
      </c>
      <c r="E212" t="s">
        <v>524</v>
      </c>
      <c r="F212" t="s">
        <v>536</v>
      </c>
      <c r="G212">
        <v>945.83</v>
      </c>
      <c r="H212">
        <v>4</v>
      </c>
      <c r="I212">
        <v>78.040000000000006</v>
      </c>
    </row>
    <row r="213" spans="1:9" x14ac:dyDescent="0.25">
      <c r="A213" s="1">
        <v>45619</v>
      </c>
      <c r="B213" t="s">
        <v>220</v>
      </c>
      <c r="C213" t="s">
        <v>513</v>
      </c>
      <c r="D213" t="s">
        <v>515</v>
      </c>
      <c r="E213" t="s">
        <v>523</v>
      </c>
      <c r="F213" t="s">
        <v>535</v>
      </c>
      <c r="G213">
        <v>226.44</v>
      </c>
      <c r="H213">
        <v>7</v>
      </c>
      <c r="I213">
        <v>241.67</v>
      </c>
    </row>
    <row r="214" spans="1:9" x14ac:dyDescent="0.25">
      <c r="A214" s="1">
        <v>45723</v>
      </c>
      <c r="B214" t="s">
        <v>221</v>
      </c>
      <c r="C214" t="s">
        <v>513</v>
      </c>
      <c r="D214" t="s">
        <v>515</v>
      </c>
      <c r="E214" t="s">
        <v>520</v>
      </c>
      <c r="F214" t="s">
        <v>537</v>
      </c>
      <c r="G214">
        <v>269.68</v>
      </c>
      <c r="H214">
        <v>10</v>
      </c>
      <c r="I214">
        <v>54.6</v>
      </c>
    </row>
    <row r="215" spans="1:9" x14ac:dyDescent="0.25">
      <c r="A215" s="1">
        <v>45834</v>
      </c>
      <c r="B215" t="s">
        <v>222</v>
      </c>
      <c r="C215" t="s">
        <v>509</v>
      </c>
      <c r="D215" t="s">
        <v>515</v>
      </c>
      <c r="E215" t="s">
        <v>520</v>
      </c>
      <c r="F215" t="s">
        <v>529</v>
      </c>
      <c r="G215">
        <v>100.33</v>
      </c>
      <c r="H215">
        <v>6</v>
      </c>
      <c r="I215">
        <v>-90.08</v>
      </c>
    </row>
    <row r="216" spans="1:9" x14ac:dyDescent="0.25">
      <c r="A216" s="1">
        <v>45669</v>
      </c>
      <c r="B216" t="s">
        <v>223</v>
      </c>
      <c r="C216" t="s">
        <v>513</v>
      </c>
      <c r="D216" t="s">
        <v>516</v>
      </c>
      <c r="E216" t="s">
        <v>519</v>
      </c>
      <c r="F216" t="s">
        <v>530</v>
      </c>
      <c r="G216">
        <v>459.24</v>
      </c>
      <c r="H216">
        <v>8</v>
      </c>
      <c r="I216">
        <v>125.71</v>
      </c>
    </row>
    <row r="217" spans="1:9" x14ac:dyDescent="0.25">
      <c r="A217" s="1">
        <v>45715</v>
      </c>
      <c r="B217" t="s">
        <v>224</v>
      </c>
      <c r="C217" t="s">
        <v>512</v>
      </c>
      <c r="D217" t="s">
        <v>516</v>
      </c>
      <c r="E217" t="s">
        <v>519</v>
      </c>
      <c r="F217" t="s">
        <v>528</v>
      </c>
      <c r="G217">
        <v>467.52</v>
      </c>
      <c r="H217">
        <v>3</v>
      </c>
      <c r="I217">
        <v>114.39</v>
      </c>
    </row>
    <row r="218" spans="1:9" x14ac:dyDescent="0.25">
      <c r="A218" s="1">
        <v>45529</v>
      </c>
      <c r="B218" t="s">
        <v>225</v>
      </c>
      <c r="C218" t="s">
        <v>513</v>
      </c>
      <c r="D218" t="s">
        <v>514</v>
      </c>
      <c r="E218" t="s">
        <v>525</v>
      </c>
      <c r="F218" t="s">
        <v>543</v>
      </c>
      <c r="G218">
        <v>155.26</v>
      </c>
      <c r="H218">
        <v>3</v>
      </c>
      <c r="I218">
        <v>-96.64</v>
      </c>
    </row>
    <row r="219" spans="1:9" x14ac:dyDescent="0.25">
      <c r="A219" s="1">
        <v>45563</v>
      </c>
      <c r="B219" t="s">
        <v>226</v>
      </c>
      <c r="C219" t="s">
        <v>511</v>
      </c>
      <c r="D219" t="s">
        <v>514</v>
      </c>
      <c r="E219" t="s">
        <v>521</v>
      </c>
      <c r="F219" t="s">
        <v>532</v>
      </c>
      <c r="G219">
        <v>138.1</v>
      </c>
      <c r="H219">
        <v>3</v>
      </c>
      <c r="I219">
        <v>-15.8</v>
      </c>
    </row>
    <row r="220" spans="1:9" x14ac:dyDescent="0.25">
      <c r="A220" s="1">
        <v>45855</v>
      </c>
      <c r="B220" t="s">
        <v>227</v>
      </c>
      <c r="C220" t="s">
        <v>509</v>
      </c>
      <c r="D220" t="s">
        <v>514</v>
      </c>
      <c r="E220" t="s">
        <v>525</v>
      </c>
      <c r="F220" t="s">
        <v>539</v>
      </c>
      <c r="G220">
        <v>181.8</v>
      </c>
      <c r="H220">
        <v>6</v>
      </c>
      <c r="I220">
        <v>-53.82</v>
      </c>
    </row>
    <row r="221" spans="1:9" x14ac:dyDescent="0.25">
      <c r="A221" s="1">
        <v>45596</v>
      </c>
      <c r="B221" t="s">
        <v>228</v>
      </c>
      <c r="C221" t="s">
        <v>511</v>
      </c>
      <c r="D221" t="s">
        <v>515</v>
      </c>
      <c r="E221" t="s">
        <v>520</v>
      </c>
      <c r="F221" t="s">
        <v>537</v>
      </c>
      <c r="G221">
        <v>889.93</v>
      </c>
      <c r="H221">
        <v>6</v>
      </c>
      <c r="I221">
        <v>69.95</v>
      </c>
    </row>
    <row r="222" spans="1:9" x14ac:dyDescent="0.25">
      <c r="A222" s="1">
        <v>45737</v>
      </c>
      <c r="B222" t="s">
        <v>229</v>
      </c>
      <c r="C222" t="s">
        <v>512</v>
      </c>
      <c r="D222" t="s">
        <v>515</v>
      </c>
      <c r="E222" t="s">
        <v>518</v>
      </c>
      <c r="F222" t="s">
        <v>527</v>
      </c>
      <c r="G222">
        <v>323.83</v>
      </c>
      <c r="H222">
        <v>7</v>
      </c>
      <c r="I222">
        <v>204.25</v>
      </c>
    </row>
    <row r="223" spans="1:9" x14ac:dyDescent="0.25">
      <c r="A223" s="1">
        <v>45821</v>
      </c>
      <c r="B223" t="s">
        <v>230</v>
      </c>
      <c r="C223" t="s">
        <v>509</v>
      </c>
      <c r="D223" t="s">
        <v>515</v>
      </c>
      <c r="E223" t="s">
        <v>523</v>
      </c>
      <c r="F223" t="s">
        <v>535</v>
      </c>
      <c r="G223">
        <v>104.38</v>
      </c>
      <c r="H223">
        <v>3</v>
      </c>
      <c r="I223">
        <v>76.59</v>
      </c>
    </row>
    <row r="224" spans="1:9" x14ac:dyDescent="0.25">
      <c r="A224" s="1">
        <v>45547</v>
      </c>
      <c r="B224" t="s">
        <v>231</v>
      </c>
      <c r="C224" t="s">
        <v>513</v>
      </c>
      <c r="D224" t="s">
        <v>516</v>
      </c>
      <c r="E224" t="s">
        <v>522</v>
      </c>
      <c r="F224" t="s">
        <v>533</v>
      </c>
      <c r="G224">
        <v>13.42</v>
      </c>
      <c r="H224">
        <v>2</v>
      </c>
      <c r="I224">
        <v>37.32</v>
      </c>
    </row>
    <row r="225" spans="1:9" x14ac:dyDescent="0.25">
      <c r="A225" s="1">
        <v>45521</v>
      </c>
      <c r="B225" t="s">
        <v>232</v>
      </c>
      <c r="C225" t="s">
        <v>512</v>
      </c>
      <c r="D225" t="s">
        <v>516</v>
      </c>
      <c r="E225" t="s">
        <v>519</v>
      </c>
      <c r="F225" t="s">
        <v>530</v>
      </c>
      <c r="G225">
        <v>362.82</v>
      </c>
      <c r="H225">
        <v>9</v>
      </c>
      <c r="I225">
        <v>292.57</v>
      </c>
    </row>
    <row r="226" spans="1:9" x14ac:dyDescent="0.25">
      <c r="A226" s="1">
        <v>45600</v>
      </c>
      <c r="B226" t="s">
        <v>233</v>
      </c>
      <c r="C226" t="s">
        <v>510</v>
      </c>
      <c r="D226" t="s">
        <v>515</v>
      </c>
      <c r="E226" t="s">
        <v>523</v>
      </c>
      <c r="F226" t="s">
        <v>541</v>
      </c>
      <c r="G226">
        <v>503.01</v>
      </c>
      <c r="H226">
        <v>10</v>
      </c>
      <c r="I226">
        <v>265.7</v>
      </c>
    </row>
    <row r="227" spans="1:9" x14ac:dyDescent="0.25">
      <c r="A227" s="1">
        <v>45573</v>
      </c>
      <c r="B227" t="s">
        <v>234</v>
      </c>
      <c r="C227" t="s">
        <v>512</v>
      </c>
      <c r="D227" t="s">
        <v>514</v>
      </c>
      <c r="E227" t="s">
        <v>517</v>
      </c>
      <c r="F227" t="s">
        <v>534</v>
      </c>
      <c r="G227">
        <v>607.21</v>
      </c>
      <c r="H227">
        <v>4</v>
      </c>
      <c r="I227">
        <v>51.16</v>
      </c>
    </row>
    <row r="228" spans="1:9" x14ac:dyDescent="0.25">
      <c r="A228" s="1">
        <v>45862</v>
      </c>
      <c r="B228" t="s">
        <v>235</v>
      </c>
      <c r="C228" t="s">
        <v>511</v>
      </c>
      <c r="D228" t="s">
        <v>514</v>
      </c>
      <c r="E228" t="s">
        <v>517</v>
      </c>
      <c r="F228" t="s">
        <v>526</v>
      </c>
      <c r="G228">
        <v>797.99</v>
      </c>
      <c r="H228">
        <v>1</v>
      </c>
      <c r="I228">
        <v>-69.040000000000006</v>
      </c>
    </row>
    <row r="229" spans="1:9" x14ac:dyDescent="0.25">
      <c r="A229" s="1">
        <v>45787</v>
      </c>
      <c r="B229" t="s">
        <v>236</v>
      </c>
      <c r="C229" t="s">
        <v>509</v>
      </c>
      <c r="D229" t="s">
        <v>514</v>
      </c>
      <c r="E229" t="s">
        <v>517</v>
      </c>
      <c r="F229" t="s">
        <v>534</v>
      </c>
      <c r="G229">
        <v>114.56</v>
      </c>
      <c r="H229">
        <v>8</v>
      </c>
      <c r="I229">
        <v>-56.92</v>
      </c>
    </row>
    <row r="230" spans="1:9" x14ac:dyDescent="0.25">
      <c r="A230" s="1">
        <v>45846</v>
      </c>
      <c r="B230" t="s">
        <v>237</v>
      </c>
      <c r="C230" t="s">
        <v>509</v>
      </c>
      <c r="D230" t="s">
        <v>516</v>
      </c>
      <c r="E230" t="s">
        <v>524</v>
      </c>
      <c r="F230" t="s">
        <v>542</v>
      </c>
      <c r="G230">
        <v>388.06</v>
      </c>
      <c r="H230">
        <v>10</v>
      </c>
      <c r="I230">
        <v>190.52</v>
      </c>
    </row>
    <row r="231" spans="1:9" x14ac:dyDescent="0.25">
      <c r="A231" s="1">
        <v>45661</v>
      </c>
      <c r="B231" t="s">
        <v>238</v>
      </c>
      <c r="C231" t="s">
        <v>513</v>
      </c>
      <c r="D231" t="s">
        <v>514</v>
      </c>
      <c r="E231" t="s">
        <v>521</v>
      </c>
      <c r="F231" t="s">
        <v>532</v>
      </c>
      <c r="G231">
        <v>137.36000000000001</v>
      </c>
      <c r="H231">
        <v>9</v>
      </c>
      <c r="I231">
        <v>189.34</v>
      </c>
    </row>
    <row r="232" spans="1:9" x14ac:dyDescent="0.25">
      <c r="A232" s="1">
        <v>45759</v>
      </c>
      <c r="B232" t="s">
        <v>239</v>
      </c>
      <c r="C232" t="s">
        <v>509</v>
      </c>
      <c r="D232" t="s">
        <v>514</v>
      </c>
      <c r="E232" t="s">
        <v>525</v>
      </c>
      <c r="F232" t="s">
        <v>539</v>
      </c>
      <c r="G232">
        <v>235.05</v>
      </c>
      <c r="H232">
        <v>2</v>
      </c>
      <c r="I232">
        <v>205.62</v>
      </c>
    </row>
    <row r="233" spans="1:9" x14ac:dyDescent="0.25">
      <c r="A233" s="1">
        <v>45503</v>
      </c>
      <c r="B233" t="s">
        <v>240</v>
      </c>
      <c r="C233" t="s">
        <v>510</v>
      </c>
      <c r="D233" t="s">
        <v>515</v>
      </c>
      <c r="E233" t="s">
        <v>518</v>
      </c>
      <c r="F233" t="s">
        <v>540</v>
      </c>
      <c r="G233">
        <v>588.45000000000005</v>
      </c>
      <c r="H233">
        <v>2</v>
      </c>
      <c r="I233">
        <v>10.78</v>
      </c>
    </row>
    <row r="234" spans="1:9" x14ac:dyDescent="0.25">
      <c r="A234" s="1">
        <v>45739</v>
      </c>
      <c r="B234" t="s">
        <v>241</v>
      </c>
      <c r="C234" t="s">
        <v>511</v>
      </c>
      <c r="D234" t="s">
        <v>515</v>
      </c>
      <c r="E234" t="s">
        <v>523</v>
      </c>
      <c r="F234" t="s">
        <v>541</v>
      </c>
      <c r="G234">
        <v>321.63</v>
      </c>
      <c r="H234">
        <v>7</v>
      </c>
      <c r="I234">
        <v>-49.03</v>
      </c>
    </row>
    <row r="235" spans="1:9" x14ac:dyDescent="0.25">
      <c r="A235" s="1">
        <v>45675</v>
      </c>
      <c r="B235" t="s">
        <v>242</v>
      </c>
      <c r="C235" t="s">
        <v>512</v>
      </c>
      <c r="D235" t="s">
        <v>514</v>
      </c>
      <c r="E235" t="s">
        <v>521</v>
      </c>
      <c r="F235" t="s">
        <v>532</v>
      </c>
      <c r="G235">
        <v>250.69</v>
      </c>
      <c r="H235">
        <v>5</v>
      </c>
      <c r="I235">
        <v>56.02</v>
      </c>
    </row>
    <row r="236" spans="1:9" x14ac:dyDescent="0.25">
      <c r="A236" s="1">
        <v>45768</v>
      </c>
      <c r="B236" t="s">
        <v>243</v>
      </c>
      <c r="C236" t="s">
        <v>511</v>
      </c>
      <c r="D236" t="s">
        <v>514</v>
      </c>
      <c r="E236" t="s">
        <v>517</v>
      </c>
      <c r="F236" t="s">
        <v>534</v>
      </c>
      <c r="G236">
        <v>98.94</v>
      </c>
      <c r="H236">
        <v>4</v>
      </c>
      <c r="I236">
        <v>-38.53</v>
      </c>
    </row>
    <row r="237" spans="1:9" x14ac:dyDescent="0.25">
      <c r="A237" s="1">
        <v>45733</v>
      </c>
      <c r="B237" t="s">
        <v>244</v>
      </c>
      <c r="C237" t="s">
        <v>511</v>
      </c>
      <c r="D237" t="s">
        <v>515</v>
      </c>
      <c r="E237" t="s">
        <v>520</v>
      </c>
      <c r="F237" t="s">
        <v>537</v>
      </c>
      <c r="G237">
        <v>300.99</v>
      </c>
      <c r="H237">
        <v>8</v>
      </c>
      <c r="I237">
        <v>-43.27</v>
      </c>
    </row>
    <row r="238" spans="1:9" x14ac:dyDescent="0.25">
      <c r="A238" s="1">
        <v>45652</v>
      </c>
      <c r="B238" t="s">
        <v>245</v>
      </c>
      <c r="C238" t="s">
        <v>511</v>
      </c>
      <c r="D238" t="s">
        <v>515</v>
      </c>
      <c r="E238" t="s">
        <v>523</v>
      </c>
      <c r="F238" t="s">
        <v>541</v>
      </c>
      <c r="G238">
        <v>614.83000000000004</v>
      </c>
      <c r="H238">
        <v>1</v>
      </c>
      <c r="I238">
        <v>-53.05</v>
      </c>
    </row>
    <row r="239" spans="1:9" x14ac:dyDescent="0.25">
      <c r="A239" s="1">
        <v>45812</v>
      </c>
      <c r="B239" t="s">
        <v>246</v>
      </c>
      <c r="C239" t="s">
        <v>512</v>
      </c>
      <c r="D239" t="s">
        <v>514</v>
      </c>
      <c r="E239" t="s">
        <v>517</v>
      </c>
      <c r="F239" t="s">
        <v>534</v>
      </c>
      <c r="G239">
        <v>368.73</v>
      </c>
      <c r="H239">
        <v>5</v>
      </c>
      <c r="I239">
        <v>-81.17</v>
      </c>
    </row>
    <row r="240" spans="1:9" x14ac:dyDescent="0.25">
      <c r="A240" s="1">
        <v>45732</v>
      </c>
      <c r="B240" t="s">
        <v>247</v>
      </c>
      <c r="C240" t="s">
        <v>509</v>
      </c>
      <c r="D240" t="s">
        <v>516</v>
      </c>
      <c r="E240" t="s">
        <v>519</v>
      </c>
      <c r="F240" t="s">
        <v>528</v>
      </c>
      <c r="G240">
        <v>676.3</v>
      </c>
      <c r="H240">
        <v>6</v>
      </c>
      <c r="I240">
        <v>283.86</v>
      </c>
    </row>
    <row r="241" spans="1:9" x14ac:dyDescent="0.25">
      <c r="A241" s="1">
        <v>45610</v>
      </c>
      <c r="B241" t="s">
        <v>248</v>
      </c>
      <c r="C241" t="s">
        <v>512</v>
      </c>
      <c r="D241" t="s">
        <v>515</v>
      </c>
      <c r="E241" t="s">
        <v>518</v>
      </c>
      <c r="F241" t="s">
        <v>527</v>
      </c>
      <c r="G241">
        <v>656.54</v>
      </c>
      <c r="H241">
        <v>8</v>
      </c>
      <c r="I241">
        <v>123.42</v>
      </c>
    </row>
    <row r="242" spans="1:9" x14ac:dyDescent="0.25">
      <c r="A242" s="1">
        <v>45788</v>
      </c>
      <c r="B242" t="s">
        <v>249</v>
      </c>
      <c r="C242" t="s">
        <v>512</v>
      </c>
      <c r="D242" t="s">
        <v>516</v>
      </c>
      <c r="E242" t="s">
        <v>524</v>
      </c>
      <c r="F242" t="s">
        <v>542</v>
      </c>
      <c r="G242">
        <v>747.46</v>
      </c>
      <c r="H242">
        <v>10</v>
      </c>
      <c r="I242">
        <v>276.42</v>
      </c>
    </row>
    <row r="243" spans="1:9" x14ac:dyDescent="0.25">
      <c r="A243" s="1">
        <v>45560</v>
      </c>
      <c r="B243" t="s">
        <v>250</v>
      </c>
      <c r="C243" t="s">
        <v>512</v>
      </c>
      <c r="D243" t="s">
        <v>516</v>
      </c>
      <c r="E243" t="s">
        <v>519</v>
      </c>
      <c r="F243" t="s">
        <v>528</v>
      </c>
      <c r="G243">
        <v>295.35000000000002</v>
      </c>
      <c r="H243">
        <v>5</v>
      </c>
      <c r="I243">
        <v>283.63</v>
      </c>
    </row>
    <row r="244" spans="1:9" x14ac:dyDescent="0.25">
      <c r="A244" s="1">
        <v>45604</v>
      </c>
      <c r="B244" t="s">
        <v>251</v>
      </c>
      <c r="C244" t="s">
        <v>512</v>
      </c>
      <c r="D244" t="s">
        <v>516</v>
      </c>
      <c r="E244" t="s">
        <v>519</v>
      </c>
      <c r="F244" t="s">
        <v>530</v>
      </c>
      <c r="G244">
        <v>123.99</v>
      </c>
      <c r="H244">
        <v>6</v>
      </c>
      <c r="I244">
        <v>157.31</v>
      </c>
    </row>
    <row r="245" spans="1:9" x14ac:dyDescent="0.25">
      <c r="A245" s="1">
        <v>45793</v>
      </c>
      <c r="B245" t="s">
        <v>252</v>
      </c>
      <c r="C245" t="s">
        <v>513</v>
      </c>
      <c r="D245" t="s">
        <v>515</v>
      </c>
      <c r="E245" t="s">
        <v>518</v>
      </c>
      <c r="F245" t="s">
        <v>527</v>
      </c>
      <c r="G245">
        <v>579.83000000000004</v>
      </c>
      <c r="H245">
        <v>8</v>
      </c>
      <c r="I245">
        <v>155.78</v>
      </c>
    </row>
    <row r="246" spans="1:9" x14ac:dyDescent="0.25">
      <c r="A246" s="1">
        <v>45565</v>
      </c>
      <c r="B246" t="s">
        <v>253</v>
      </c>
      <c r="C246" t="s">
        <v>512</v>
      </c>
      <c r="D246" t="s">
        <v>514</v>
      </c>
      <c r="E246" t="s">
        <v>525</v>
      </c>
      <c r="F246" t="s">
        <v>539</v>
      </c>
      <c r="G246">
        <v>625.46</v>
      </c>
      <c r="H246">
        <v>8</v>
      </c>
      <c r="I246">
        <v>88.95</v>
      </c>
    </row>
    <row r="247" spans="1:9" x14ac:dyDescent="0.25">
      <c r="A247" s="1">
        <v>45681</v>
      </c>
      <c r="B247" t="s">
        <v>254</v>
      </c>
      <c r="C247" t="s">
        <v>511</v>
      </c>
      <c r="D247" t="s">
        <v>514</v>
      </c>
      <c r="E247" t="s">
        <v>525</v>
      </c>
      <c r="F247" t="s">
        <v>539</v>
      </c>
      <c r="G247">
        <v>775.35</v>
      </c>
      <c r="H247">
        <v>1</v>
      </c>
      <c r="I247">
        <v>105.09</v>
      </c>
    </row>
    <row r="248" spans="1:9" x14ac:dyDescent="0.25">
      <c r="A248" s="1">
        <v>45760</v>
      </c>
      <c r="B248" t="s">
        <v>255</v>
      </c>
      <c r="C248" t="s">
        <v>510</v>
      </c>
      <c r="D248" t="s">
        <v>514</v>
      </c>
      <c r="E248" t="s">
        <v>517</v>
      </c>
      <c r="F248" t="s">
        <v>534</v>
      </c>
      <c r="G248">
        <v>702.96</v>
      </c>
      <c r="H248">
        <v>1</v>
      </c>
      <c r="I248">
        <v>175.56</v>
      </c>
    </row>
    <row r="249" spans="1:9" x14ac:dyDescent="0.25">
      <c r="A249" s="1">
        <v>45836</v>
      </c>
      <c r="B249" t="s">
        <v>256</v>
      </c>
      <c r="C249" t="s">
        <v>512</v>
      </c>
      <c r="D249" t="s">
        <v>514</v>
      </c>
      <c r="E249" t="s">
        <v>521</v>
      </c>
      <c r="F249" t="s">
        <v>531</v>
      </c>
      <c r="G249">
        <v>182.7</v>
      </c>
      <c r="H249">
        <v>8</v>
      </c>
      <c r="I249">
        <v>-7.52</v>
      </c>
    </row>
    <row r="250" spans="1:9" x14ac:dyDescent="0.25">
      <c r="A250" s="1">
        <v>45831</v>
      </c>
      <c r="B250" t="s">
        <v>257</v>
      </c>
      <c r="C250" t="s">
        <v>510</v>
      </c>
      <c r="D250" t="s">
        <v>515</v>
      </c>
      <c r="E250" t="s">
        <v>520</v>
      </c>
      <c r="F250" t="s">
        <v>529</v>
      </c>
      <c r="G250">
        <v>814.49</v>
      </c>
      <c r="H250">
        <v>5</v>
      </c>
      <c r="I250">
        <v>26.34</v>
      </c>
    </row>
    <row r="251" spans="1:9" x14ac:dyDescent="0.25">
      <c r="A251" s="1">
        <v>45550</v>
      </c>
      <c r="B251" t="s">
        <v>258</v>
      </c>
      <c r="C251" t="s">
        <v>510</v>
      </c>
      <c r="D251" t="s">
        <v>515</v>
      </c>
      <c r="E251" t="s">
        <v>523</v>
      </c>
      <c r="F251" t="s">
        <v>541</v>
      </c>
      <c r="G251">
        <v>346.16</v>
      </c>
      <c r="H251">
        <v>5</v>
      </c>
      <c r="I251">
        <v>84.43</v>
      </c>
    </row>
    <row r="252" spans="1:9" x14ac:dyDescent="0.25">
      <c r="A252" s="1">
        <v>45736</v>
      </c>
      <c r="B252" t="s">
        <v>259</v>
      </c>
      <c r="C252" t="s">
        <v>512</v>
      </c>
      <c r="D252" t="s">
        <v>515</v>
      </c>
      <c r="E252" t="s">
        <v>520</v>
      </c>
      <c r="F252" t="s">
        <v>529</v>
      </c>
      <c r="G252">
        <v>518.86</v>
      </c>
      <c r="H252">
        <v>4</v>
      </c>
      <c r="I252">
        <v>-82.42</v>
      </c>
    </row>
    <row r="253" spans="1:9" x14ac:dyDescent="0.25">
      <c r="A253" s="1">
        <v>45702</v>
      </c>
      <c r="B253" t="s">
        <v>260</v>
      </c>
      <c r="C253" t="s">
        <v>513</v>
      </c>
      <c r="D253" t="s">
        <v>515</v>
      </c>
      <c r="E253" t="s">
        <v>520</v>
      </c>
      <c r="F253" t="s">
        <v>537</v>
      </c>
      <c r="G253">
        <v>34.799999999999997</v>
      </c>
      <c r="H253">
        <v>3</v>
      </c>
      <c r="I253">
        <v>-4.62</v>
      </c>
    </row>
    <row r="254" spans="1:9" x14ac:dyDescent="0.25">
      <c r="A254" s="1">
        <v>45728</v>
      </c>
      <c r="B254" t="s">
        <v>261</v>
      </c>
      <c r="C254" t="s">
        <v>511</v>
      </c>
      <c r="D254" t="s">
        <v>514</v>
      </c>
      <c r="E254" t="s">
        <v>521</v>
      </c>
      <c r="F254" t="s">
        <v>532</v>
      </c>
      <c r="G254">
        <v>941.02</v>
      </c>
      <c r="H254">
        <v>9</v>
      </c>
      <c r="I254">
        <v>-54.25</v>
      </c>
    </row>
    <row r="255" spans="1:9" x14ac:dyDescent="0.25">
      <c r="A255" s="1">
        <v>45672</v>
      </c>
      <c r="B255" t="s">
        <v>262</v>
      </c>
      <c r="C255" t="s">
        <v>511</v>
      </c>
      <c r="D255" t="s">
        <v>515</v>
      </c>
      <c r="E255" t="s">
        <v>518</v>
      </c>
      <c r="F255" t="s">
        <v>540</v>
      </c>
      <c r="G255">
        <v>847.07</v>
      </c>
      <c r="H255">
        <v>2</v>
      </c>
      <c r="I255">
        <v>-66.760000000000005</v>
      </c>
    </row>
    <row r="256" spans="1:9" x14ac:dyDescent="0.25">
      <c r="A256" s="1">
        <v>45540</v>
      </c>
      <c r="B256" t="s">
        <v>263</v>
      </c>
      <c r="C256" t="s">
        <v>511</v>
      </c>
      <c r="D256" t="s">
        <v>516</v>
      </c>
      <c r="E256" t="s">
        <v>522</v>
      </c>
      <c r="F256" t="s">
        <v>533</v>
      </c>
      <c r="G256">
        <v>711.03</v>
      </c>
      <c r="H256">
        <v>9</v>
      </c>
      <c r="I256">
        <v>-2.7</v>
      </c>
    </row>
    <row r="257" spans="1:9" x14ac:dyDescent="0.25">
      <c r="A257" s="1">
        <v>45765</v>
      </c>
      <c r="B257" t="s">
        <v>264</v>
      </c>
      <c r="C257" t="s">
        <v>509</v>
      </c>
      <c r="D257" t="s">
        <v>514</v>
      </c>
      <c r="E257" t="s">
        <v>525</v>
      </c>
      <c r="F257" t="s">
        <v>543</v>
      </c>
      <c r="G257">
        <v>976.39</v>
      </c>
      <c r="H257">
        <v>2</v>
      </c>
      <c r="I257">
        <v>232.34</v>
      </c>
    </row>
    <row r="258" spans="1:9" x14ac:dyDescent="0.25">
      <c r="A258" s="1">
        <v>45503</v>
      </c>
      <c r="B258" t="s">
        <v>265</v>
      </c>
      <c r="C258" t="s">
        <v>513</v>
      </c>
      <c r="D258" t="s">
        <v>515</v>
      </c>
      <c r="E258" t="s">
        <v>520</v>
      </c>
      <c r="F258" t="s">
        <v>537</v>
      </c>
      <c r="G258">
        <v>808.69</v>
      </c>
      <c r="H258">
        <v>7</v>
      </c>
      <c r="I258">
        <v>87.4</v>
      </c>
    </row>
    <row r="259" spans="1:9" x14ac:dyDescent="0.25">
      <c r="A259" s="1">
        <v>45573</v>
      </c>
      <c r="B259" t="s">
        <v>266</v>
      </c>
      <c r="C259" t="s">
        <v>512</v>
      </c>
      <c r="D259" t="s">
        <v>516</v>
      </c>
      <c r="E259" t="s">
        <v>519</v>
      </c>
      <c r="F259" t="s">
        <v>528</v>
      </c>
      <c r="G259">
        <v>589.92999999999995</v>
      </c>
      <c r="H259">
        <v>1</v>
      </c>
      <c r="I259">
        <v>181.57</v>
      </c>
    </row>
    <row r="260" spans="1:9" x14ac:dyDescent="0.25">
      <c r="A260" s="1">
        <v>45833</v>
      </c>
      <c r="B260" t="s">
        <v>267</v>
      </c>
      <c r="C260" t="s">
        <v>511</v>
      </c>
      <c r="D260" t="s">
        <v>514</v>
      </c>
      <c r="E260" t="s">
        <v>517</v>
      </c>
      <c r="F260" t="s">
        <v>534</v>
      </c>
      <c r="G260">
        <v>153.33000000000001</v>
      </c>
      <c r="H260">
        <v>1</v>
      </c>
      <c r="I260">
        <v>88.09</v>
      </c>
    </row>
    <row r="261" spans="1:9" x14ac:dyDescent="0.25">
      <c r="A261" s="1">
        <v>45621</v>
      </c>
      <c r="B261" t="s">
        <v>268</v>
      </c>
      <c r="C261" t="s">
        <v>512</v>
      </c>
      <c r="D261" t="s">
        <v>516</v>
      </c>
      <c r="E261" t="s">
        <v>519</v>
      </c>
      <c r="F261" t="s">
        <v>528</v>
      </c>
      <c r="G261">
        <v>316.33999999999997</v>
      </c>
      <c r="H261">
        <v>7</v>
      </c>
      <c r="I261">
        <v>228.61</v>
      </c>
    </row>
    <row r="262" spans="1:9" x14ac:dyDescent="0.25">
      <c r="A262" s="1">
        <v>45694</v>
      </c>
      <c r="B262" t="s">
        <v>269</v>
      </c>
      <c r="C262" t="s">
        <v>509</v>
      </c>
      <c r="D262" t="s">
        <v>516</v>
      </c>
      <c r="E262" t="s">
        <v>524</v>
      </c>
      <c r="F262" t="s">
        <v>536</v>
      </c>
      <c r="G262">
        <v>341.79</v>
      </c>
      <c r="H262">
        <v>1</v>
      </c>
      <c r="I262">
        <v>252.47</v>
      </c>
    </row>
    <row r="263" spans="1:9" x14ac:dyDescent="0.25">
      <c r="A263" s="1">
        <v>45724</v>
      </c>
      <c r="B263" t="s">
        <v>270</v>
      </c>
      <c r="C263" t="s">
        <v>513</v>
      </c>
      <c r="D263" t="s">
        <v>515</v>
      </c>
      <c r="E263" t="s">
        <v>518</v>
      </c>
      <c r="F263" t="s">
        <v>540</v>
      </c>
      <c r="G263">
        <v>329.31</v>
      </c>
      <c r="H263">
        <v>3</v>
      </c>
      <c r="I263">
        <v>44.82</v>
      </c>
    </row>
    <row r="264" spans="1:9" x14ac:dyDescent="0.25">
      <c r="A264" s="1">
        <v>45659</v>
      </c>
      <c r="B264" t="s">
        <v>271</v>
      </c>
      <c r="C264" t="s">
        <v>511</v>
      </c>
      <c r="D264" t="s">
        <v>516</v>
      </c>
      <c r="E264" t="s">
        <v>522</v>
      </c>
      <c r="F264" t="s">
        <v>538</v>
      </c>
      <c r="G264">
        <v>549.03</v>
      </c>
      <c r="H264">
        <v>4</v>
      </c>
      <c r="I264">
        <v>-3.02</v>
      </c>
    </row>
    <row r="265" spans="1:9" x14ac:dyDescent="0.25">
      <c r="A265" s="1">
        <v>45536</v>
      </c>
      <c r="B265" t="s">
        <v>272</v>
      </c>
      <c r="C265" t="s">
        <v>513</v>
      </c>
      <c r="D265" t="s">
        <v>514</v>
      </c>
      <c r="E265" t="s">
        <v>525</v>
      </c>
      <c r="F265" t="s">
        <v>543</v>
      </c>
      <c r="G265">
        <v>347.3</v>
      </c>
      <c r="H265">
        <v>8</v>
      </c>
      <c r="I265">
        <v>74.95</v>
      </c>
    </row>
    <row r="266" spans="1:9" x14ac:dyDescent="0.25">
      <c r="A266" s="1">
        <v>45699</v>
      </c>
      <c r="B266" t="s">
        <v>273</v>
      </c>
      <c r="C266" t="s">
        <v>510</v>
      </c>
      <c r="D266" t="s">
        <v>516</v>
      </c>
      <c r="E266" t="s">
        <v>524</v>
      </c>
      <c r="F266" t="s">
        <v>542</v>
      </c>
      <c r="G266">
        <v>701.86</v>
      </c>
      <c r="H266">
        <v>7</v>
      </c>
      <c r="I266">
        <v>-64.78</v>
      </c>
    </row>
    <row r="267" spans="1:9" x14ac:dyDescent="0.25">
      <c r="A267" s="1">
        <v>45769</v>
      </c>
      <c r="B267" t="s">
        <v>274</v>
      </c>
      <c r="C267" t="s">
        <v>511</v>
      </c>
      <c r="D267" t="s">
        <v>516</v>
      </c>
      <c r="E267" t="s">
        <v>519</v>
      </c>
      <c r="F267" t="s">
        <v>530</v>
      </c>
      <c r="G267">
        <v>558.65</v>
      </c>
      <c r="H267">
        <v>2</v>
      </c>
      <c r="I267">
        <v>36.1</v>
      </c>
    </row>
    <row r="268" spans="1:9" x14ac:dyDescent="0.25">
      <c r="A268" s="1">
        <v>45540</v>
      </c>
      <c r="B268" t="s">
        <v>275</v>
      </c>
      <c r="C268" t="s">
        <v>510</v>
      </c>
      <c r="D268" t="s">
        <v>515</v>
      </c>
      <c r="E268" t="s">
        <v>518</v>
      </c>
      <c r="F268" t="s">
        <v>527</v>
      </c>
      <c r="G268">
        <v>64.150000000000006</v>
      </c>
      <c r="H268">
        <v>3</v>
      </c>
      <c r="I268">
        <v>135.28</v>
      </c>
    </row>
    <row r="269" spans="1:9" x14ac:dyDescent="0.25">
      <c r="A269" s="1">
        <v>45561</v>
      </c>
      <c r="B269" t="s">
        <v>276</v>
      </c>
      <c r="C269" t="s">
        <v>513</v>
      </c>
      <c r="D269" t="s">
        <v>514</v>
      </c>
      <c r="E269" t="s">
        <v>521</v>
      </c>
      <c r="F269" t="s">
        <v>531</v>
      </c>
      <c r="G269">
        <v>343.55</v>
      </c>
      <c r="H269">
        <v>3</v>
      </c>
      <c r="I269">
        <v>166.67</v>
      </c>
    </row>
    <row r="270" spans="1:9" x14ac:dyDescent="0.25">
      <c r="A270" s="1">
        <v>45770</v>
      </c>
      <c r="B270" t="s">
        <v>277</v>
      </c>
      <c r="C270" t="s">
        <v>511</v>
      </c>
      <c r="D270" t="s">
        <v>514</v>
      </c>
      <c r="E270" t="s">
        <v>521</v>
      </c>
      <c r="F270" t="s">
        <v>532</v>
      </c>
      <c r="G270">
        <v>358.56</v>
      </c>
      <c r="H270">
        <v>1</v>
      </c>
      <c r="I270">
        <v>234.3</v>
      </c>
    </row>
    <row r="271" spans="1:9" x14ac:dyDescent="0.25">
      <c r="A271" s="1">
        <v>45729</v>
      </c>
      <c r="B271" t="s">
        <v>278</v>
      </c>
      <c r="C271" t="s">
        <v>509</v>
      </c>
      <c r="D271" t="s">
        <v>515</v>
      </c>
      <c r="E271" t="s">
        <v>520</v>
      </c>
      <c r="F271" t="s">
        <v>529</v>
      </c>
      <c r="G271">
        <v>238.14</v>
      </c>
      <c r="H271">
        <v>5</v>
      </c>
      <c r="I271">
        <v>-23.93</v>
      </c>
    </row>
    <row r="272" spans="1:9" x14ac:dyDescent="0.25">
      <c r="A272" s="1">
        <v>45654</v>
      </c>
      <c r="B272" t="s">
        <v>279</v>
      </c>
      <c r="C272" t="s">
        <v>511</v>
      </c>
      <c r="D272" t="s">
        <v>514</v>
      </c>
      <c r="E272" t="s">
        <v>525</v>
      </c>
      <c r="F272" t="s">
        <v>539</v>
      </c>
      <c r="G272">
        <v>939.88</v>
      </c>
      <c r="H272">
        <v>2</v>
      </c>
      <c r="I272">
        <v>18.510000000000002</v>
      </c>
    </row>
    <row r="273" spans="1:9" x14ac:dyDescent="0.25">
      <c r="A273" s="1">
        <v>45737</v>
      </c>
      <c r="B273" t="s">
        <v>280</v>
      </c>
      <c r="C273" t="s">
        <v>512</v>
      </c>
      <c r="D273" t="s">
        <v>514</v>
      </c>
      <c r="E273" t="s">
        <v>525</v>
      </c>
      <c r="F273" t="s">
        <v>543</v>
      </c>
      <c r="G273">
        <v>284.49</v>
      </c>
      <c r="H273">
        <v>6</v>
      </c>
      <c r="I273">
        <v>183.22</v>
      </c>
    </row>
    <row r="274" spans="1:9" x14ac:dyDescent="0.25">
      <c r="A274" s="1">
        <v>45731</v>
      </c>
      <c r="B274" t="s">
        <v>281</v>
      </c>
      <c r="C274" t="s">
        <v>511</v>
      </c>
      <c r="D274" t="s">
        <v>514</v>
      </c>
      <c r="E274" t="s">
        <v>521</v>
      </c>
      <c r="F274" t="s">
        <v>532</v>
      </c>
      <c r="G274">
        <v>658.78</v>
      </c>
      <c r="H274">
        <v>6</v>
      </c>
      <c r="I274">
        <v>-96.11</v>
      </c>
    </row>
    <row r="275" spans="1:9" x14ac:dyDescent="0.25">
      <c r="A275" s="1">
        <v>45738</v>
      </c>
      <c r="B275" t="s">
        <v>282</v>
      </c>
      <c r="C275" t="s">
        <v>513</v>
      </c>
      <c r="D275" t="s">
        <v>515</v>
      </c>
      <c r="E275" t="s">
        <v>523</v>
      </c>
      <c r="F275" t="s">
        <v>535</v>
      </c>
      <c r="G275">
        <v>380.45</v>
      </c>
      <c r="H275">
        <v>7</v>
      </c>
      <c r="I275">
        <v>280.24</v>
      </c>
    </row>
    <row r="276" spans="1:9" x14ac:dyDescent="0.25">
      <c r="A276" s="1">
        <v>45838</v>
      </c>
      <c r="B276" t="s">
        <v>283</v>
      </c>
      <c r="C276" t="s">
        <v>510</v>
      </c>
      <c r="D276" t="s">
        <v>514</v>
      </c>
      <c r="E276" t="s">
        <v>517</v>
      </c>
      <c r="F276" t="s">
        <v>534</v>
      </c>
      <c r="G276">
        <v>245.44</v>
      </c>
      <c r="H276">
        <v>1</v>
      </c>
      <c r="I276">
        <v>85.74</v>
      </c>
    </row>
    <row r="277" spans="1:9" x14ac:dyDescent="0.25">
      <c r="A277" s="1">
        <v>45522</v>
      </c>
      <c r="B277" t="s">
        <v>284</v>
      </c>
      <c r="C277" t="s">
        <v>511</v>
      </c>
      <c r="D277" t="s">
        <v>516</v>
      </c>
      <c r="E277" t="s">
        <v>524</v>
      </c>
      <c r="F277" t="s">
        <v>542</v>
      </c>
      <c r="G277">
        <v>557.79999999999995</v>
      </c>
      <c r="H277">
        <v>9</v>
      </c>
      <c r="I277">
        <v>133.58000000000001</v>
      </c>
    </row>
    <row r="278" spans="1:9" x14ac:dyDescent="0.25">
      <c r="A278" s="1">
        <v>45525</v>
      </c>
      <c r="B278" t="s">
        <v>285</v>
      </c>
      <c r="C278" t="s">
        <v>509</v>
      </c>
      <c r="D278" t="s">
        <v>515</v>
      </c>
      <c r="E278" t="s">
        <v>518</v>
      </c>
      <c r="F278" t="s">
        <v>540</v>
      </c>
      <c r="G278">
        <v>13.9</v>
      </c>
      <c r="H278">
        <v>5</v>
      </c>
      <c r="I278">
        <v>30.74</v>
      </c>
    </row>
    <row r="279" spans="1:9" x14ac:dyDescent="0.25">
      <c r="A279" s="1">
        <v>45865</v>
      </c>
      <c r="B279" t="s">
        <v>286</v>
      </c>
      <c r="C279" t="s">
        <v>511</v>
      </c>
      <c r="D279" t="s">
        <v>515</v>
      </c>
      <c r="E279" t="s">
        <v>523</v>
      </c>
      <c r="F279" t="s">
        <v>541</v>
      </c>
      <c r="G279">
        <v>100.24</v>
      </c>
      <c r="H279">
        <v>6</v>
      </c>
      <c r="I279">
        <v>85.44</v>
      </c>
    </row>
    <row r="280" spans="1:9" x14ac:dyDescent="0.25">
      <c r="A280" s="1">
        <v>45726</v>
      </c>
      <c r="B280" t="s">
        <v>287</v>
      </c>
      <c r="C280" t="s">
        <v>509</v>
      </c>
      <c r="D280" t="s">
        <v>516</v>
      </c>
      <c r="E280" t="s">
        <v>524</v>
      </c>
      <c r="F280" t="s">
        <v>542</v>
      </c>
      <c r="G280">
        <v>393.38</v>
      </c>
      <c r="H280">
        <v>9</v>
      </c>
      <c r="I280">
        <v>-5.87</v>
      </c>
    </row>
    <row r="281" spans="1:9" x14ac:dyDescent="0.25">
      <c r="A281" s="1">
        <v>45687</v>
      </c>
      <c r="B281" t="s">
        <v>288</v>
      </c>
      <c r="C281" t="s">
        <v>509</v>
      </c>
      <c r="D281" t="s">
        <v>515</v>
      </c>
      <c r="E281" t="s">
        <v>520</v>
      </c>
      <c r="F281" t="s">
        <v>529</v>
      </c>
      <c r="G281">
        <v>938.67</v>
      </c>
      <c r="H281">
        <v>9</v>
      </c>
      <c r="I281">
        <v>22.94</v>
      </c>
    </row>
    <row r="282" spans="1:9" x14ac:dyDescent="0.25">
      <c r="A282" s="1">
        <v>45837</v>
      </c>
      <c r="B282" t="s">
        <v>289</v>
      </c>
      <c r="C282" t="s">
        <v>513</v>
      </c>
      <c r="D282" t="s">
        <v>516</v>
      </c>
      <c r="E282" t="s">
        <v>519</v>
      </c>
      <c r="F282" t="s">
        <v>530</v>
      </c>
      <c r="G282">
        <v>490.66</v>
      </c>
      <c r="H282">
        <v>4</v>
      </c>
      <c r="I282">
        <v>98.18</v>
      </c>
    </row>
    <row r="283" spans="1:9" x14ac:dyDescent="0.25">
      <c r="A283" s="1">
        <v>45648</v>
      </c>
      <c r="B283" t="s">
        <v>290</v>
      </c>
      <c r="C283" t="s">
        <v>511</v>
      </c>
      <c r="D283" t="s">
        <v>515</v>
      </c>
      <c r="E283" t="s">
        <v>523</v>
      </c>
      <c r="F283" t="s">
        <v>535</v>
      </c>
      <c r="G283">
        <v>753.91</v>
      </c>
      <c r="H283">
        <v>2</v>
      </c>
      <c r="I283">
        <v>-64.69</v>
      </c>
    </row>
    <row r="284" spans="1:9" x14ac:dyDescent="0.25">
      <c r="A284" s="1">
        <v>45548</v>
      </c>
      <c r="B284" t="s">
        <v>291</v>
      </c>
      <c r="C284" t="s">
        <v>512</v>
      </c>
      <c r="D284" t="s">
        <v>514</v>
      </c>
      <c r="E284" t="s">
        <v>525</v>
      </c>
      <c r="F284" t="s">
        <v>543</v>
      </c>
      <c r="G284">
        <v>329.3</v>
      </c>
      <c r="H284">
        <v>7</v>
      </c>
      <c r="I284">
        <v>124.55</v>
      </c>
    </row>
    <row r="285" spans="1:9" x14ac:dyDescent="0.25">
      <c r="A285" s="1">
        <v>45745</v>
      </c>
      <c r="B285" t="s">
        <v>292</v>
      </c>
      <c r="C285" t="s">
        <v>511</v>
      </c>
      <c r="D285" t="s">
        <v>516</v>
      </c>
      <c r="E285" t="s">
        <v>522</v>
      </c>
      <c r="F285" t="s">
        <v>533</v>
      </c>
      <c r="G285">
        <v>147.15</v>
      </c>
      <c r="H285">
        <v>2</v>
      </c>
      <c r="I285">
        <v>32.770000000000003</v>
      </c>
    </row>
    <row r="286" spans="1:9" x14ac:dyDescent="0.25">
      <c r="A286" s="1">
        <v>45556</v>
      </c>
      <c r="B286" t="s">
        <v>293</v>
      </c>
      <c r="C286" t="s">
        <v>511</v>
      </c>
      <c r="D286" t="s">
        <v>516</v>
      </c>
      <c r="E286" t="s">
        <v>524</v>
      </c>
      <c r="F286" t="s">
        <v>536</v>
      </c>
      <c r="G286">
        <v>607.77</v>
      </c>
      <c r="H286">
        <v>4</v>
      </c>
      <c r="I286">
        <v>139.55000000000001</v>
      </c>
    </row>
    <row r="287" spans="1:9" x14ac:dyDescent="0.25">
      <c r="A287" s="1">
        <v>45558</v>
      </c>
      <c r="B287" t="s">
        <v>294</v>
      </c>
      <c r="C287" t="s">
        <v>509</v>
      </c>
      <c r="D287" t="s">
        <v>515</v>
      </c>
      <c r="E287" t="s">
        <v>518</v>
      </c>
      <c r="F287" t="s">
        <v>527</v>
      </c>
      <c r="G287">
        <v>492.97</v>
      </c>
      <c r="H287">
        <v>2</v>
      </c>
      <c r="I287">
        <v>-61.61</v>
      </c>
    </row>
    <row r="288" spans="1:9" x14ac:dyDescent="0.25">
      <c r="A288" s="1">
        <v>45537</v>
      </c>
      <c r="B288" t="s">
        <v>295</v>
      </c>
      <c r="C288" t="s">
        <v>510</v>
      </c>
      <c r="D288" t="s">
        <v>515</v>
      </c>
      <c r="E288" t="s">
        <v>523</v>
      </c>
      <c r="F288" t="s">
        <v>541</v>
      </c>
      <c r="G288">
        <v>205.43</v>
      </c>
      <c r="H288">
        <v>4</v>
      </c>
      <c r="I288">
        <v>-95.95</v>
      </c>
    </row>
    <row r="289" spans="1:9" x14ac:dyDescent="0.25">
      <c r="A289" s="1">
        <v>45700</v>
      </c>
      <c r="B289" t="s">
        <v>296</v>
      </c>
      <c r="C289" t="s">
        <v>512</v>
      </c>
      <c r="D289" t="s">
        <v>515</v>
      </c>
      <c r="E289" t="s">
        <v>518</v>
      </c>
      <c r="F289" t="s">
        <v>527</v>
      </c>
      <c r="G289">
        <v>151.22</v>
      </c>
      <c r="H289">
        <v>9</v>
      </c>
      <c r="I289">
        <v>40.46</v>
      </c>
    </row>
    <row r="290" spans="1:9" x14ac:dyDescent="0.25">
      <c r="A290" s="1">
        <v>45711</v>
      </c>
      <c r="B290" t="s">
        <v>297</v>
      </c>
      <c r="C290" t="s">
        <v>510</v>
      </c>
      <c r="D290" t="s">
        <v>514</v>
      </c>
      <c r="E290" t="s">
        <v>517</v>
      </c>
      <c r="F290" t="s">
        <v>526</v>
      </c>
      <c r="G290">
        <v>907.58</v>
      </c>
      <c r="H290">
        <v>4</v>
      </c>
      <c r="I290">
        <v>133.38999999999999</v>
      </c>
    </row>
    <row r="291" spans="1:9" x14ac:dyDescent="0.25">
      <c r="A291" s="1">
        <v>45747</v>
      </c>
      <c r="B291" t="s">
        <v>298</v>
      </c>
      <c r="C291" t="s">
        <v>512</v>
      </c>
      <c r="D291" t="s">
        <v>514</v>
      </c>
      <c r="E291" t="s">
        <v>525</v>
      </c>
      <c r="F291" t="s">
        <v>539</v>
      </c>
      <c r="G291">
        <v>964.79</v>
      </c>
      <c r="H291">
        <v>6</v>
      </c>
      <c r="I291">
        <v>-28.45</v>
      </c>
    </row>
    <row r="292" spans="1:9" x14ac:dyDescent="0.25">
      <c r="A292" s="1">
        <v>45708</v>
      </c>
      <c r="B292" t="s">
        <v>299</v>
      </c>
      <c r="C292" t="s">
        <v>510</v>
      </c>
      <c r="D292" t="s">
        <v>515</v>
      </c>
      <c r="E292" t="s">
        <v>520</v>
      </c>
      <c r="F292" t="s">
        <v>529</v>
      </c>
      <c r="G292">
        <v>868.53</v>
      </c>
      <c r="H292">
        <v>9</v>
      </c>
      <c r="I292">
        <v>132.35</v>
      </c>
    </row>
    <row r="293" spans="1:9" x14ac:dyDescent="0.25">
      <c r="A293" s="1">
        <v>45859</v>
      </c>
      <c r="B293" t="s">
        <v>300</v>
      </c>
      <c r="C293" t="s">
        <v>512</v>
      </c>
      <c r="D293" t="s">
        <v>516</v>
      </c>
      <c r="E293" t="s">
        <v>522</v>
      </c>
      <c r="F293" t="s">
        <v>533</v>
      </c>
      <c r="G293">
        <v>501.47</v>
      </c>
      <c r="H293">
        <v>4</v>
      </c>
      <c r="I293">
        <v>149.16</v>
      </c>
    </row>
    <row r="294" spans="1:9" x14ac:dyDescent="0.25">
      <c r="A294" s="1">
        <v>45782</v>
      </c>
      <c r="B294" t="s">
        <v>301</v>
      </c>
      <c r="C294" t="s">
        <v>510</v>
      </c>
      <c r="D294" t="s">
        <v>514</v>
      </c>
      <c r="E294" t="s">
        <v>517</v>
      </c>
      <c r="F294" t="s">
        <v>534</v>
      </c>
      <c r="G294">
        <v>151.78</v>
      </c>
      <c r="H294">
        <v>7</v>
      </c>
      <c r="I294">
        <v>71.930000000000007</v>
      </c>
    </row>
    <row r="295" spans="1:9" x14ac:dyDescent="0.25">
      <c r="A295" s="1">
        <v>45736</v>
      </c>
      <c r="B295" t="s">
        <v>302</v>
      </c>
      <c r="C295" t="s">
        <v>511</v>
      </c>
      <c r="D295" t="s">
        <v>514</v>
      </c>
      <c r="E295" t="s">
        <v>517</v>
      </c>
      <c r="F295" t="s">
        <v>526</v>
      </c>
      <c r="G295">
        <v>874.2</v>
      </c>
      <c r="H295">
        <v>8</v>
      </c>
      <c r="I295">
        <v>12.34</v>
      </c>
    </row>
    <row r="296" spans="1:9" x14ac:dyDescent="0.25">
      <c r="A296" s="1">
        <v>45678</v>
      </c>
      <c r="B296" t="s">
        <v>303</v>
      </c>
      <c r="C296" t="s">
        <v>509</v>
      </c>
      <c r="D296" t="s">
        <v>516</v>
      </c>
      <c r="E296" t="s">
        <v>522</v>
      </c>
      <c r="F296" t="s">
        <v>538</v>
      </c>
      <c r="G296">
        <v>437.17</v>
      </c>
      <c r="H296">
        <v>7</v>
      </c>
      <c r="I296">
        <v>235.77</v>
      </c>
    </row>
    <row r="297" spans="1:9" x14ac:dyDescent="0.25">
      <c r="A297" s="1">
        <v>45549</v>
      </c>
      <c r="B297" t="s">
        <v>304</v>
      </c>
      <c r="C297" t="s">
        <v>511</v>
      </c>
      <c r="D297" t="s">
        <v>515</v>
      </c>
      <c r="E297" t="s">
        <v>523</v>
      </c>
      <c r="F297" t="s">
        <v>541</v>
      </c>
      <c r="G297">
        <v>853.41</v>
      </c>
      <c r="H297">
        <v>4</v>
      </c>
      <c r="I297">
        <v>-86.53</v>
      </c>
    </row>
    <row r="298" spans="1:9" x14ac:dyDescent="0.25">
      <c r="A298" s="1">
        <v>45693</v>
      </c>
      <c r="B298" t="s">
        <v>305</v>
      </c>
      <c r="C298" t="s">
        <v>511</v>
      </c>
      <c r="D298" t="s">
        <v>516</v>
      </c>
      <c r="E298" t="s">
        <v>519</v>
      </c>
      <c r="F298" t="s">
        <v>528</v>
      </c>
      <c r="G298">
        <v>302.77</v>
      </c>
      <c r="H298">
        <v>3</v>
      </c>
      <c r="I298">
        <v>-45.22</v>
      </c>
    </row>
    <row r="299" spans="1:9" x14ac:dyDescent="0.25">
      <c r="A299" s="1">
        <v>45791</v>
      </c>
      <c r="B299" t="s">
        <v>306</v>
      </c>
      <c r="C299" t="s">
        <v>513</v>
      </c>
      <c r="D299" t="s">
        <v>516</v>
      </c>
      <c r="E299" t="s">
        <v>519</v>
      </c>
      <c r="F299" t="s">
        <v>530</v>
      </c>
      <c r="G299">
        <v>250.87</v>
      </c>
      <c r="H299">
        <v>2</v>
      </c>
      <c r="I299">
        <v>232.63</v>
      </c>
    </row>
    <row r="300" spans="1:9" x14ac:dyDescent="0.25">
      <c r="A300" s="1">
        <v>45611</v>
      </c>
      <c r="B300" t="s">
        <v>307</v>
      </c>
      <c r="C300" t="s">
        <v>511</v>
      </c>
      <c r="D300" t="s">
        <v>515</v>
      </c>
      <c r="E300" t="s">
        <v>523</v>
      </c>
      <c r="F300" t="s">
        <v>541</v>
      </c>
      <c r="G300">
        <v>724.04</v>
      </c>
      <c r="H300">
        <v>3</v>
      </c>
      <c r="I300">
        <v>124.99</v>
      </c>
    </row>
    <row r="301" spans="1:9" x14ac:dyDescent="0.25">
      <c r="A301" s="1">
        <v>45834</v>
      </c>
      <c r="B301" t="s">
        <v>308</v>
      </c>
      <c r="C301" t="s">
        <v>511</v>
      </c>
      <c r="D301" t="s">
        <v>515</v>
      </c>
      <c r="E301" t="s">
        <v>520</v>
      </c>
      <c r="F301" t="s">
        <v>529</v>
      </c>
      <c r="G301">
        <v>715.88</v>
      </c>
      <c r="H301">
        <v>5</v>
      </c>
      <c r="I301">
        <v>-20.34</v>
      </c>
    </row>
    <row r="302" spans="1:9" x14ac:dyDescent="0.25">
      <c r="A302" s="1">
        <v>45764</v>
      </c>
      <c r="B302" t="s">
        <v>309</v>
      </c>
      <c r="C302" t="s">
        <v>513</v>
      </c>
      <c r="D302" t="s">
        <v>516</v>
      </c>
      <c r="E302" t="s">
        <v>519</v>
      </c>
      <c r="F302" t="s">
        <v>528</v>
      </c>
      <c r="G302">
        <v>822.76</v>
      </c>
      <c r="H302">
        <v>7</v>
      </c>
      <c r="I302">
        <v>75.239999999999995</v>
      </c>
    </row>
    <row r="303" spans="1:9" x14ac:dyDescent="0.25">
      <c r="A303" s="1">
        <v>45782</v>
      </c>
      <c r="B303" t="s">
        <v>310</v>
      </c>
      <c r="C303" t="s">
        <v>513</v>
      </c>
      <c r="D303" t="s">
        <v>515</v>
      </c>
      <c r="E303" t="s">
        <v>523</v>
      </c>
      <c r="F303" t="s">
        <v>535</v>
      </c>
      <c r="G303">
        <v>577.01</v>
      </c>
      <c r="H303">
        <v>7</v>
      </c>
      <c r="I303">
        <v>19.09</v>
      </c>
    </row>
    <row r="304" spans="1:9" x14ac:dyDescent="0.25">
      <c r="A304" s="1">
        <v>45854</v>
      </c>
      <c r="B304" t="s">
        <v>311</v>
      </c>
      <c r="C304" t="s">
        <v>509</v>
      </c>
      <c r="D304" t="s">
        <v>516</v>
      </c>
      <c r="E304" t="s">
        <v>522</v>
      </c>
      <c r="F304" t="s">
        <v>533</v>
      </c>
      <c r="G304">
        <v>441.27</v>
      </c>
      <c r="H304">
        <v>3</v>
      </c>
      <c r="I304">
        <v>103.04</v>
      </c>
    </row>
    <row r="305" spans="1:9" x14ac:dyDescent="0.25">
      <c r="A305" s="1">
        <v>45866</v>
      </c>
      <c r="B305" t="s">
        <v>312</v>
      </c>
      <c r="C305" t="s">
        <v>509</v>
      </c>
      <c r="D305" t="s">
        <v>514</v>
      </c>
      <c r="E305" t="s">
        <v>525</v>
      </c>
      <c r="F305" t="s">
        <v>539</v>
      </c>
      <c r="G305">
        <v>710.9</v>
      </c>
      <c r="H305">
        <v>2</v>
      </c>
      <c r="I305">
        <v>-67.61</v>
      </c>
    </row>
    <row r="306" spans="1:9" x14ac:dyDescent="0.25">
      <c r="A306" s="1">
        <v>45638</v>
      </c>
      <c r="B306" t="s">
        <v>313</v>
      </c>
      <c r="C306" t="s">
        <v>513</v>
      </c>
      <c r="D306" t="s">
        <v>516</v>
      </c>
      <c r="E306" t="s">
        <v>524</v>
      </c>
      <c r="F306" t="s">
        <v>542</v>
      </c>
      <c r="G306">
        <v>48.97</v>
      </c>
      <c r="H306">
        <v>1</v>
      </c>
      <c r="I306">
        <v>46.03</v>
      </c>
    </row>
    <row r="307" spans="1:9" x14ac:dyDescent="0.25">
      <c r="A307" s="1">
        <v>45517</v>
      </c>
      <c r="B307" t="s">
        <v>314</v>
      </c>
      <c r="C307" t="s">
        <v>513</v>
      </c>
      <c r="D307" t="s">
        <v>516</v>
      </c>
      <c r="E307" t="s">
        <v>522</v>
      </c>
      <c r="F307" t="s">
        <v>533</v>
      </c>
      <c r="G307">
        <v>219.59</v>
      </c>
      <c r="H307">
        <v>4</v>
      </c>
      <c r="I307">
        <v>289.32</v>
      </c>
    </row>
    <row r="308" spans="1:9" x14ac:dyDescent="0.25">
      <c r="A308" s="1">
        <v>45805</v>
      </c>
      <c r="B308" t="s">
        <v>315</v>
      </c>
      <c r="C308" t="s">
        <v>513</v>
      </c>
      <c r="D308" t="s">
        <v>514</v>
      </c>
      <c r="E308" t="s">
        <v>521</v>
      </c>
      <c r="F308" t="s">
        <v>532</v>
      </c>
      <c r="G308">
        <v>993.78</v>
      </c>
      <c r="H308">
        <v>4</v>
      </c>
      <c r="I308">
        <v>214.98</v>
      </c>
    </row>
    <row r="309" spans="1:9" x14ac:dyDescent="0.25">
      <c r="A309" s="1">
        <v>45719</v>
      </c>
      <c r="B309" t="s">
        <v>316</v>
      </c>
      <c r="C309" t="s">
        <v>513</v>
      </c>
      <c r="D309" t="s">
        <v>516</v>
      </c>
      <c r="E309" t="s">
        <v>519</v>
      </c>
      <c r="F309" t="s">
        <v>528</v>
      </c>
      <c r="G309">
        <v>728.16</v>
      </c>
      <c r="H309">
        <v>9</v>
      </c>
      <c r="I309">
        <v>182.67</v>
      </c>
    </row>
    <row r="310" spans="1:9" x14ac:dyDescent="0.25">
      <c r="A310" s="1">
        <v>45603</v>
      </c>
      <c r="B310" t="s">
        <v>317</v>
      </c>
      <c r="C310" t="s">
        <v>509</v>
      </c>
      <c r="D310" t="s">
        <v>515</v>
      </c>
      <c r="E310" t="s">
        <v>520</v>
      </c>
      <c r="F310" t="s">
        <v>537</v>
      </c>
      <c r="G310">
        <v>113.45</v>
      </c>
      <c r="H310">
        <v>8</v>
      </c>
      <c r="I310">
        <v>-7.05</v>
      </c>
    </row>
    <row r="311" spans="1:9" x14ac:dyDescent="0.25">
      <c r="A311" s="1">
        <v>45741</v>
      </c>
      <c r="B311" t="s">
        <v>318</v>
      </c>
      <c r="C311" t="s">
        <v>511</v>
      </c>
      <c r="D311" t="s">
        <v>515</v>
      </c>
      <c r="E311" t="s">
        <v>520</v>
      </c>
      <c r="F311" t="s">
        <v>529</v>
      </c>
      <c r="G311">
        <v>736.73</v>
      </c>
      <c r="H311">
        <v>3</v>
      </c>
      <c r="I311">
        <v>161.1</v>
      </c>
    </row>
    <row r="312" spans="1:9" x14ac:dyDescent="0.25">
      <c r="A312" s="1">
        <v>45515</v>
      </c>
      <c r="B312" t="s">
        <v>319</v>
      </c>
      <c r="C312" t="s">
        <v>510</v>
      </c>
      <c r="D312" t="s">
        <v>515</v>
      </c>
      <c r="E312" t="s">
        <v>518</v>
      </c>
      <c r="F312" t="s">
        <v>527</v>
      </c>
      <c r="G312">
        <v>564.53</v>
      </c>
      <c r="H312">
        <v>9</v>
      </c>
      <c r="I312">
        <v>107.18</v>
      </c>
    </row>
    <row r="313" spans="1:9" x14ac:dyDescent="0.25">
      <c r="A313" s="1">
        <v>45819</v>
      </c>
      <c r="B313" t="s">
        <v>320</v>
      </c>
      <c r="C313" t="s">
        <v>510</v>
      </c>
      <c r="D313" t="s">
        <v>514</v>
      </c>
      <c r="E313" t="s">
        <v>517</v>
      </c>
      <c r="F313" t="s">
        <v>534</v>
      </c>
      <c r="G313">
        <v>968.68</v>
      </c>
      <c r="H313">
        <v>9</v>
      </c>
      <c r="I313">
        <v>71.040000000000006</v>
      </c>
    </row>
    <row r="314" spans="1:9" x14ac:dyDescent="0.25">
      <c r="A314" s="1">
        <v>45842</v>
      </c>
      <c r="B314" t="s">
        <v>321</v>
      </c>
      <c r="C314" t="s">
        <v>513</v>
      </c>
      <c r="D314" t="s">
        <v>516</v>
      </c>
      <c r="E314" t="s">
        <v>524</v>
      </c>
      <c r="F314" t="s">
        <v>536</v>
      </c>
      <c r="G314">
        <v>341.03</v>
      </c>
      <c r="H314">
        <v>1</v>
      </c>
      <c r="I314">
        <v>205.69</v>
      </c>
    </row>
    <row r="315" spans="1:9" x14ac:dyDescent="0.25">
      <c r="A315" s="1">
        <v>45769</v>
      </c>
      <c r="B315" t="s">
        <v>322</v>
      </c>
      <c r="C315" t="s">
        <v>512</v>
      </c>
      <c r="D315" t="s">
        <v>516</v>
      </c>
      <c r="E315" t="s">
        <v>524</v>
      </c>
      <c r="F315" t="s">
        <v>542</v>
      </c>
      <c r="G315">
        <v>893.3</v>
      </c>
      <c r="H315">
        <v>10</v>
      </c>
      <c r="I315">
        <v>-22.81</v>
      </c>
    </row>
    <row r="316" spans="1:9" x14ac:dyDescent="0.25">
      <c r="A316" s="1">
        <v>45617</v>
      </c>
      <c r="B316" t="s">
        <v>323</v>
      </c>
      <c r="C316" t="s">
        <v>513</v>
      </c>
      <c r="D316" t="s">
        <v>516</v>
      </c>
      <c r="E316" t="s">
        <v>519</v>
      </c>
      <c r="F316" t="s">
        <v>530</v>
      </c>
      <c r="G316">
        <v>36.43</v>
      </c>
      <c r="H316">
        <v>1</v>
      </c>
      <c r="I316">
        <v>82.74</v>
      </c>
    </row>
    <row r="317" spans="1:9" x14ac:dyDescent="0.25">
      <c r="A317" s="1">
        <v>45611</v>
      </c>
      <c r="B317" t="s">
        <v>324</v>
      </c>
      <c r="C317" t="s">
        <v>513</v>
      </c>
      <c r="D317" t="s">
        <v>515</v>
      </c>
      <c r="E317" t="s">
        <v>520</v>
      </c>
      <c r="F317" t="s">
        <v>529</v>
      </c>
      <c r="G317">
        <v>70.709999999999994</v>
      </c>
      <c r="H317">
        <v>5</v>
      </c>
      <c r="I317">
        <v>-61.9</v>
      </c>
    </row>
    <row r="318" spans="1:9" x14ac:dyDescent="0.25">
      <c r="A318" s="1">
        <v>45777</v>
      </c>
      <c r="B318" t="s">
        <v>325</v>
      </c>
      <c r="C318" t="s">
        <v>513</v>
      </c>
      <c r="D318" t="s">
        <v>514</v>
      </c>
      <c r="E318" t="s">
        <v>521</v>
      </c>
      <c r="F318" t="s">
        <v>531</v>
      </c>
      <c r="G318">
        <v>513.53</v>
      </c>
      <c r="H318">
        <v>5</v>
      </c>
      <c r="I318">
        <v>27.38</v>
      </c>
    </row>
    <row r="319" spans="1:9" x14ac:dyDescent="0.25">
      <c r="A319" s="1">
        <v>45818</v>
      </c>
      <c r="B319" t="s">
        <v>326</v>
      </c>
      <c r="C319" t="s">
        <v>513</v>
      </c>
      <c r="D319" t="s">
        <v>516</v>
      </c>
      <c r="E319" t="s">
        <v>524</v>
      </c>
      <c r="F319" t="s">
        <v>536</v>
      </c>
      <c r="G319">
        <v>321.10000000000002</v>
      </c>
      <c r="H319">
        <v>7</v>
      </c>
      <c r="I319">
        <v>-83.27</v>
      </c>
    </row>
    <row r="320" spans="1:9" x14ac:dyDescent="0.25">
      <c r="A320" s="1">
        <v>45658</v>
      </c>
      <c r="B320" t="s">
        <v>327</v>
      </c>
      <c r="C320" t="s">
        <v>509</v>
      </c>
      <c r="D320" t="s">
        <v>516</v>
      </c>
      <c r="E320" t="s">
        <v>522</v>
      </c>
      <c r="F320" t="s">
        <v>533</v>
      </c>
      <c r="G320">
        <v>839.94</v>
      </c>
      <c r="H320">
        <v>8</v>
      </c>
      <c r="I320">
        <v>56.04</v>
      </c>
    </row>
    <row r="321" spans="1:9" x14ac:dyDescent="0.25">
      <c r="A321" s="1">
        <v>45509</v>
      </c>
      <c r="B321" t="s">
        <v>328</v>
      </c>
      <c r="C321" t="s">
        <v>510</v>
      </c>
      <c r="D321" t="s">
        <v>515</v>
      </c>
      <c r="E321" t="s">
        <v>523</v>
      </c>
      <c r="F321" t="s">
        <v>535</v>
      </c>
      <c r="G321">
        <v>802.15</v>
      </c>
      <c r="H321">
        <v>10</v>
      </c>
      <c r="I321">
        <v>-71.7</v>
      </c>
    </row>
    <row r="322" spans="1:9" x14ac:dyDescent="0.25">
      <c r="A322" s="1">
        <v>45598</v>
      </c>
      <c r="B322" t="s">
        <v>329</v>
      </c>
      <c r="C322" t="s">
        <v>509</v>
      </c>
      <c r="D322" t="s">
        <v>516</v>
      </c>
      <c r="E322" t="s">
        <v>519</v>
      </c>
      <c r="F322" t="s">
        <v>530</v>
      </c>
      <c r="G322">
        <v>339.11</v>
      </c>
      <c r="H322">
        <v>7</v>
      </c>
      <c r="I322">
        <v>141.13999999999999</v>
      </c>
    </row>
    <row r="323" spans="1:9" x14ac:dyDescent="0.25">
      <c r="A323" s="1">
        <v>45709</v>
      </c>
      <c r="B323" t="s">
        <v>330</v>
      </c>
      <c r="C323" t="s">
        <v>510</v>
      </c>
      <c r="D323" t="s">
        <v>516</v>
      </c>
      <c r="E323" t="s">
        <v>522</v>
      </c>
      <c r="F323" t="s">
        <v>533</v>
      </c>
      <c r="G323">
        <v>97.75</v>
      </c>
      <c r="H323">
        <v>6</v>
      </c>
      <c r="I323">
        <v>296.12</v>
      </c>
    </row>
    <row r="324" spans="1:9" x14ac:dyDescent="0.25">
      <c r="A324" s="1">
        <v>45568</v>
      </c>
      <c r="B324" t="s">
        <v>331</v>
      </c>
      <c r="C324" t="s">
        <v>509</v>
      </c>
      <c r="D324" t="s">
        <v>514</v>
      </c>
      <c r="E324" t="s">
        <v>521</v>
      </c>
      <c r="F324" t="s">
        <v>531</v>
      </c>
      <c r="G324">
        <v>836.51</v>
      </c>
      <c r="H324">
        <v>2</v>
      </c>
      <c r="I324">
        <v>204.65</v>
      </c>
    </row>
    <row r="325" spans="1:9" x14ac:dyDescent="0.25">
      <c r="A325" s="1">
        <v>45853</v>
      </c>
      <c r="B325" t="s">
        <v>332</v>
      </c>
      <c r="C325" t="s">
        <v>513</v>
      </c>
      <c r="D325" t="s">
        <v>515</v>
      </c>
      <c r="E325" t="s">
        <v>518</v>
      </c>
      <c r="F325" t="s">
        <v>540</v>
      </c>
      <c r="G325">
        <v>396.73</v>
      </c>
      <c r="H325">
        <v>3</v>
      </c>
      <c r="I325">
        <v>296.62</v>
      </c>
    </row>
    <row r="326" spans="1:9" x14ac:dyDescent="0.25">
      <c r="A326" s="1">
        <v>45601</v>
      </c>
      <c r="B326" t="s">
        <v>333</v>
      </c>
      <c r="C326" t="s">
        <v>512</v>
      </c>
      <c r="D326" t="s">
        <v>514</v>
      </c>
      <c r="E326" t="s">
        <v>517</v>
      </c>
      <c r="F326" t="s">
        <v>534</v>
      </c>
      <c r="G326">
        <v>524.79999999999995</v>
      </c>
      <c r="H326">
        <v>6</v>
      </c>
      <c r="I326">
        <v>49.36</v>
      </c>
    </row>
    <row r="327" spans="1:9" x14ac:dyDescent="0.25">
      <c r="A327" s="1">
        <v>45629</v>
      </c>
      <c r="B327" t="s">
        <v>334</v>
      </c>
      <c r="C327" t="s">
        <v>513</v>
      </c>
      <c r="D327" t="s">
        <v>515</v>
      </c>
      <c r="E327" t="s">
        <v>523</v>
      </c>
      <c r="F327" t="s">
        <v>535</v>
      </c>
      <c r="G327">
        <v>580.54</v>
      </c>
      <c r="H327">
        <v>10</v>
      </c>
      <c r="I327">
        <v>-72.739999999999995</v>
      </c>
    </row>
    <row r="328" spans="1:9" x14ac:dyDescent="0.25">
      <c r="A328" s="1">
        <v>45564</v>
      </c>
      <c r="B328" t="s">
        <v>335</v>
      </c>
      <c r="C328" t="s">
        <v>511</v>
      </c>
      <c r="D328" t="s">
        <v>514</v>
      </c>
      <c r="E328" t="s">
        <v>517</v>
      </c>
      <c r="F328" t="s">
        <v>526</v>
      </c>
      <c r="G328">
        <v>460.99</v>
      </c>
      <c r="H328">
        <v>3</v>
      </c>
      <c r="I328">
        <v>115</v>
      </c>
    </row>
    <row r="329" spans="1:9" x14ac:dyDescent="0.25">
      <c r="A329" s="1">
        <v>45580</v>
      </c>
      <c r="B329" t="s">
        <v>336</v>
      </c>
      <c r="C329" t="s">
        <v>509</v>
      </c>
      <c r="D329" t="s">
        <v>514</v>
      </c>
      <c r="E329" t="s">
        <v>521</v>
      </c>
      <c r="F329" t="s">
        <v>531</v>
      </c>
      <c r="G329">
        <v>691.15</v>
      </c>
      <c r="H329">
        <v>4</v>
      </c>
      <c r="I329">
        <v>-61.79</v>
      </c>
    </row>
    <row r="330" spans="1:9" x14ac:dyDescent="0.25">
      <c r="A330" s="1">
        <v>45595</v>
      </c>
      <c r="B330" t="s">
        <v>337</v>
      </c>
      <c r="C330" t="s">
        <v>509</v>
      </c>
      <c r="D330" t="s">
        <v>516</v>
      </c>
      <c r="E330" t="s">
        <v>522</v>
      </c>
      <c r="F330" t="s">
        <v>533</v>
      </c>
      <c r="G330">
        <v>306.92</v>
      </c>
      <c r="H330">
        <v>9</v>
      </c>
      <c r="I330">
        <v>-83.57</v>
      </c>
    </row>
    <row r="331" spans="1:9" x14ac:dyDescent="0.25">
      <c r="A331" s="1">
        <v>45786</v>
      </c>
      <c r="B331" t="s">
        <v>338</v>
      </c>
      <c r="C331" t="s">
        <v>511</v>
      </c>
      <c r="D331" t="s">
        <v>515</v>
      </c>
      <c r="E331" t="s">
        <v>523</v>
      </c>
      <c r="F331" t="s">
        <v>541</v>
      </c>
      <c r="G331">
        <v>454.89</v>
      </c>
      <c r="H331">
        <v>6</v>
      </c>
      <c r="I331">
        <v>6.86</v>
      </c>
    </row>
    <row r="332" spans="1:9" x14ac:dyDescent="0.25">
      <c r="A332" s="1">
        <v>45860</v>
      </c>
      <c r="B332" t="s">
        <v>339</v>
      </c>
      <c r="C332" t="s">
        <v>513</v>
      </c>
      <c r="D332" t="s">
        <v>514</v>
      </c>
      <c r="E332" t="s">
        <v>517</v>
      </c>
      <c r="F332" t="s">
        <v>534</v>
      </c>
      <c r="G332">
        <v>64.44</v>
      </c>
      <c r="H332">
        <v>1</v>
      </c>
      <c r="I332">
        <v>221.95</v>
      </c>
    </row>
    <row r="333" spans="1:9" x14ac:dyDescent="0.25">
      <c r="A333" s="1">
        <v>45828</v>
      </c>
      <c r="B333" t="s">
        <v>340</v>
      </c>
      <c r="C333" t="s">
        <v>510</v>
      </c>
      <c r="D333" t="s">
        <v>516</v>
      </c>
      <c r="E333" t="s">
        <v>524</v>
      </c>
      <c r="F333" t="s">
        <v>536</v>
      </c>
      <c r="G333">
        <v>167.69</v>
      </c>
      <c r="H333">
        <v>7</v>
      </c>
      <c r="I333">
        <v>99.79</v>
      </c>
    </row>
    <row r="334" spans="1:9" x14ac:dyDescent="0.25">
      <c r="A334" s="1">
        <v>45633</v>
      </c>
      <c r="B334" t="s">
        <v>341</v>
      </c>
      <c r="C334" t="s">
        <v>513</v>
      </c>
      <c r="D334" t="s">
        <v>514</v>
      </c>
      <c r="E334" t="s">
        <v>525</v>
      </c>
      <c r="F334" t="s">
        <v>543</v>
      </c>
      <c r="G334">
        <v>444.77</v>
      </c>
      <c r="H334">
        <v>3</v>
      </c>
      <c r="I334">
        <v>15.72</v>
      </c>
    </row>
    <row r="335" spans="1:9" x14ac:dyDescent="0.25">
      <c r="A335" s="1">
        <v>45734</v>
      </c>
      <c r="B335" t="s">
        <v>342</v>
      </c>
      <c r="C335" t="s">
        <v>510</v>
      </c>
      <c r="D335" t="s">
        <v>514</v>
      </c>
      <c r="E335" t="s">
        <v>517</v>
      </c>
      <c r="F335" t="s">
        <v>534</v>
      </c>
      <c r="G335">
        <v>910.8</v>
      </c>
      <c r="H335">
        <v>1</v>
      </c>
      <c r="I335">
        <v>-0.56999999999999995</v>
      </c>
    </row>
    <row r="336" spans="1:9" x14ac:dyDescent="0.25">
      <c r="A336" s="1">
        <v>45654</v>
      </c>
      <c r="B336" t="s">
        <v>343</v>
      </c>
      <c r="C336" t="s">
        <v>511</v>
      </c>
      <c r="D336" t="s">
        <v>516</v>
      </c>
      <c r="E336" t="s">
        <v>522</v>
      </c>
      <c r="F336" t="s">
        <v>538</v>
      </c>
      <c r="G336">
        <v>230.54</v>
      </c>
      <c r="H336">
        <v>10</v>
      </c>
      <c r="I336">
        <v>144.16999999999999</v>
      </c>
    </row>
    <row r="337" spans="1:9" x14ac:dyDescent="0.25">
      <c r="A337" s="1">
        <v>45699</v>
      </c>
      <c r="B337" t="s">
        <v>344</v>
      </c>
      <c r="C337" t="s">
        <v>511</v>
      </c>
      <c r="D337" t="s">
        <v>514</v>
      </c>
      <c r="E337" t="s">
        <v>521</v>
      </c>
      <c r="F337" t="s">
        <v>531</v>
      </c>
      <c r="G337">
        <v>513.20000000000005</v>
      </c>
      <c r="H337">
        <v>8</v>
      </c>
      <c r="I337">
        <v>-73.39</v>
      </c>
    </row>
    <row r="338" spans="1:9" x14ac:dyDescent="0.25">
      <c r="A338" s="1">
        <v>45523</v>
      </c>
      <c r="B338" t="s">
        <v>345</v>
      </c>
      <c r="C338" t="s">
        <v>510</v>
      </c>
      <c r="D338" t="s">
        <v>514</v>
      </c>
      <c r="E338" t="s">
        <v>521</v>
      </c>
      <c r="F338" t="s">
        <v>531</v>
      </c>
      <c r="G338">
        <v>15.38</v>
      </c>
      <c r="H338">
        <v>7</v>
      </c>
      <c r="I338">
        <v>22.31</v>
      </c>
    </row>
    <row r="339" spans="1:9" x14ac:dyDescent="0.25">
      <c r="A339" s="1">
        <v>45838</v>
      </c>
      <c r="B339" t="s">
        <v>346</v>
      </c>
      <c r="C339" t="s">
        <v>513</v>
      </c>
      <c r="D339" t="s">
        <v>514</v>
      </c>
      <c r="E339" t="s">
        <v>521</v>
      </c>
      <c r="F339" t="s">
        <v>532</v>
      </c>
      <c r="G339">
        <v>14.24</v>
      </c>
      <c r="H339">
        <v>1</v>
      </c>
      <c r="I339">
        <v>93.61</v>
      </c>
    </row>
    <row r="340" spans="1:9" x14ac:dyDescent="0.25">
      <c r="A340" s="1">
        <v>45759</v>
      </c>
      <c r="B340" t="s">
        <v>347</v>
      </c>
      <c r="C340" t="s">
        <v>513</v>
      </c>
      <c r="D340" t="s">
        <v>514</v>
      </c>
      <c r="E340" t="s">
        <v>521</v>
      </c>
      <c r="F340" t="s">
        <v>531</v>
      </c>
      <c r="G340">
        <v>337.94</v>
      </c>
      <c r="H340">
        <v>2</v>
      </c>
      <c r="I340">
        <v>112.83</v>
      </c>
    </row>
    <row r="341" spans="1:9" x14ac:dyDescent="0.25">
      <c r="A341" s="1">
        <v>45508</v>
      </c>
      <c r="B341" t="s">
        <v>348</v>
      </c>
      <c r="C341" t="s">
        <v>510</v>
      </c>
      <c r="D341" t="s">
        <v>516</v>
      </c>
      <c r="E341" t="s">
        <v>519</v>
      </c>
      <c r="F341" t="s">
        <v>528</v>
      </c>
      <c r="G341">
        <v>617.63</v>
      </c>
      <c r="H341">
        <v>8</v>
      </c>
      <c r="I341">
        <v>-1.68</v>
      </c>
    </row>
    <row r="342" spans="1:9" x14ac:dyDescent="0.25">
      <c r="A342" s="1">
        <v>45552</v>
      </c>
      <c r="B342" t="s">
        <v>349</v>
      </c>
      <c r="C342" t="s">
        <v>513</v>
      </c>
      <c r="D342" t="s">
        <v>514</v>
      </c>
      <c r="E342" t="s">
        <v>525</v>
      </c>
      <c r="F342" t="s">
        <v>543</v>
      </c>
      <c r="G342">
        <v>131.15</v>
      </c>
      <c r="H342">
        <v>7</v>
      </c>
      <c r="I342">
        <v>-17.54</v>
      </c>
    </row>
    <row r="343" spans="1:9" x14ac:dyDescent="0.25">
      <c r="A343" s="1">
        <v>45690</v>
      </c>
      <c r="B343" t="s">
        <v>350</v>
      </c>
      <c r="C343" t="s">
        <v>510</v>
      </c>
      <c r="D343" t="s">
        <v>515</v>
      </c>
      <c r="E343" t="s">
        <v>523</v>
      </c>
      <c r="F343" t="s">
        <v>535</v>
      </c>
      <c r="G343">
        <v>599</v>
      </c>
      <c r="H343">
        <v>2</v>
      </c>
      <c r="I343">
        <v>62.52</v>
      </c>
    </row>
    <row r="344" spans="1:9" x14ac:dyDescent="0.25">
      <c r="A344" s="1">
        <v>45545</v>
      </c>
      <c r="B344" t="s">
        <v>351</v>
      </c>
      <c r="C344" t="s">
        <v>513</v>
      </c>
      <c r="D344" t="s">
        <v>516</v>
      </c>
      <c r="E344" t="s">
        <v>524</v>
      </c>
      <c r="F344" t="s">
        <v>542</v>
      </c>
      <c r="G344">
        <v>840.42</v>
      </c>
      <c r="H344">
        <v>5</v>
      </c>
      <c r="I344">
        <v>248.4</v>
      </c>
    </row>
    <row r="345" spans="1:9" x14ac:dyDescent="0.25">
      <c r="A345" s="1">
        <v>45853</v>
      </c>
      <c r="B345" t="s">
        <v>352</v>
      </c>
      <c r="C345" t="s">
        <v>511</v>
      </c>
      <c r="D345" t="s">
        <v>516</v>
      </c>
      <c r="E345" t="s">
        <v>519</v>
      </c>
      <c r="F345" t="s">
        <v>530</v>
      </c>
      <c r="G345">
        <v>847.81</v>
      </c>
      <c r="H345">
        <v>4</v>
      </c>
      <c r="I345">
        <v>175.16</v>
      </c>
    </row>
    <row r="346" spans="1:9" x14ac:dyDescent="0.25">
      <c r="A346" s="1">
        <v>45727</v>
      </c>
      <c r="B346" t="s">
        <v>353</v>
      </c>
      <c r="C346" t="s">
        <v>510</v>
      </c>
      <c r="D346" t="s">
        <v>515</v>
      </c>
      <c r="E346" t="s">
        <v>518</v>
      </c>
      <c r="F346" t="s">
        <v>540</v>
      </c>
      <c r="G346">
        <v>137.24</v>
      </c>
      <c r="H346">
        <v>10</v>
      </c>
      <c r="I346">
        <v>50.3</v>
      </c>
    </row>
    <row r="347" spans="1:9" x14ac:dyDescent="0.25">
      <c r="A347" s="1">
        <v>45751</v>
      </c>
      <c r="B347" t="s">
        <v>354</v>
      </c>
      <c r="C347" t="s">
        <v>512</v>
      </c>
      <c r="D347" t="s">
        <v>516</v>
      </c>
      <c r="E347" t="s">
        <v>522</v>
      </c>
      <c r="F347" t="s">
        <v>538</v>
      </c>
      <c r="G347">
        <v>621.29999999999995</v>
      </c>
      <c r="H347">
        <v>9</v>
      </c>
      <c r="I347">
        <v>168.88</v>
      </c>
    </row>
    <row r="348" spans="1:9" x14ac:dyDescent="0.25">
      <c r="A348" s="1">
        <v>45715</v>
      </c>
      <c r="B348" t="s">
        <v>355</v>
      </c>
      <c r="C348" t="s">
        <v>509</v>
      </c>
      <c r="D348" t="s">
        <v>515</v>
      </c>
      <c r="E348" t="s">
        <v>523</v>
      </c>
      <c r="F348" t="s">
        <v>541</v>
      </c>
      <c r="G348">
        <v>36.81</v>
      </c>
      <c r="H348">
        <v>4</v>
      </c>
      <c r="I348">
        <v>96.17</v>
      </c>
    </row>
    <row r="349" spans="1:9" x14ac:dyDescent="0.25">
      <c r="A349" s="1">
        <v>45788</v>
      </c>
      <c r="B349" t="s">
        <v>356</v>
      </c>
      <c r="C349" t="s">
        <v>512</v>
      </c>
      <c r="D349" t="s">
        <v>514</v>
      </c>
      <c r="E349" t="s">
        <v>525</v>
      </c>
      <c r="F349" t="s">
        <v>543</v>
      </c>
      <c r="G349">
        <v>768.7</v>
      </c>
      <c r="H349">
        <v>3</v>
      </c>
      <c r="I349">
        <v>15.04</v>
      </c>
    </row>
    <row r="350" spans="1:9" x14ac:dyDescent="0.25">
      <c r="A350" s="1">
        <v>45540</v>
      </c>
      <c r="B350" t="s">
        <v>357</v>
      </c>
      <c r="C350" t="s">
        <v>512</v>
      </c>
      <c r="D350" t="s">
        <v>514</v>
      </c>
      <c r="E350" t="s">
        <v>517</v>
      </c>
      <c r="F350" t="s">
        <v>526</v>
      </c>
      <c r="G350">
        <v>880.15</v>
      </c>
      <c r="H350">
        <v>3</v>
      </c>
      <c r="I350">
        <v>-43.18</v>
      </c>
    </row>
    <row r="351" spans="1:9" x14ac:dyDescent="0.25">
      <c r="A351" s="1">
        <v>45738</v>
      </c>
      <c r="B351" t="s">
        <v>358</v>
      </c>
      <c r="C351" t="s">
        <v>513</v>
      </c>
      <c r="D351" t="s">
        <v>515</v>
      </c>
      <c r="E351" t="s">
        <v>520</v>
      </c>
      <c r="F351" t="s">
        <v>529</v>
      </c>
      <c r="G351">
        <v>746.24</v>
      </c>
      <c r="H351">
        <v>6</v>
      </c>
      <c r="I351">
        <v>117</v>
      </c>
    </row>
    <row r="352" spans="1:9" x14ac:dyDescent="0.25">
      <c r="A352" s="1">
        <v>45726</v>
      </c>
      <c r="B352" t="s">
        <v>359</v>
      </c>
      <c r="C352" t="s">
        <v>512</v>
      </c>
      <c r="D352" t="s">
        <v>516</v>
      </c>
      <c r="E352" t="s">
        <v>522</v>
      </c>
      <c r="F352" t="s">
        <v>538</v>
      </c>
      <c r="G352">
        <v>393.84</v>
      </c>
      <c r="H352">
        <v>6</v>
      </c>
      <c r="I352">
        <v>129.63999999999999</v>
      </c>
    </row>
    <row r="353" spans="1:9" x14ac:dyDescent="0.25">
      <c r="A353" s="1">
        <v>45848</v>
      </c>
      <c r="B353" t="s">
        <v>360</v>
      </c>
      <c r="C353" t="s">
        <v>510</v>
      </c>
      <c r="D353" t="s">
        <v>514</v>
      </c>
      <c r="E353" t="s">
        <v>517</v>
      </c>
      <c r="F353" t="s">
        <v>526</v>
      </c>
      <c r="G353">
        <v>252.06</v>
      </c>
      <c r="H353">
        <v>9</v>
      </c>
      <c r="I353">
        <v>90.54</v>
      </c>
    </row>
    <row r="354" spans="1:9" x14ac:dyDescent="0.25">
      <c r="A354" s="1">
        <v>45704</v>
      </c>
      <c r="B354" t="s">
        <v>361</v>
      </c>
      <c r="C354" t="s">
        <v>511</v>
      </c>
      <c r="D354" t="s">
        <v>515</v>
      </c>
      <c r="E354" t="s">
        <v>523</v>
      </c>
      <c r="F354" t="s">
        <v>541</v>
      </c>
      <c r="G354">
        <v>988.97</v>
      </c>
      <c r="H354">
        <v>3</v>
      </c>
      <c r="I354">
        <v>146.36000000000001</v>
      </c>
    </row>
    <row r="355" spans="1:9" x14ac:dyDescent="0.25">
      <c r="A355" s="1">
        <v>45530</v>
      </c>
      <c r="B355" t="s">
        <v>362</v>
      </c>
      <c r="C355" t="s">
        <v>510</v>
      </c>
      <c r="D355" t="s">
        <v>514</v>
      </c>
      <c r="E355" t="s">
        <v>521</v>
      </c>
      <c r="F355" t="s">
        <v>531</v>
      </c>
      <c r="G355">
        <v>770.42</v>
      </c>
      <c r="H355">
        <v>7</v>
      </c>
      <c r="I355">
        <v>-3.91</v>
      </c>
    </row>
    <row r="356" spans="1:9" x14ac:dyDescent="0.25">
      <c r="A356" s="1">
        <v>45672</v>
      </c>
      <c r="B356" t="s">
        <v>363</v>
      </c>
      <c r="C356" t="s">
        <v>510</v>
      </c>
      <c r="D356" t="s">
        <v>515</v>
      </c>
      <c r="E356" t="s">
        <v>523</v>
      </c>
      <c r="F356" t="s">
        <v>535</v>
      </c>
      <c r="G356">
        <v>646.66</v>
      </c>
      <c r="H356">
        <v>10</v>
      </c>
      <c r="I356">
        <v>289.19</v>
      </c>
    </row>
    <row r="357" spans="1:9" x14ac:dyDescent="0.25">
      <c r="A357" s="1">
        <v>45711</v>
      </c>
      <c r="B357" t="s">
        <v>364</v>
      </c>
      <c r="C357" t="s">
        <v>509</v>
      </c>
      <c r="D357" t="s">
        <v>514</v>
      </c>
      <c r="E357" t="s">
        <v>517</v>
      </c>
      <c r="F357" t="s">
        <v>526</v>
      </c>
      <c r="G357">
        <v>524.26</v>
      </c>
      <c r="H357">
        <v>9</v>
      </c>
      <c r="I357">
        <v>41.87</v>
      </c>
    </row>
    <row r="358" spans="1:9" x14ac:dyDescent="0.25">
      <c r="A358" s="1">
        <v>45751</v>
      </c>
      <c r="B358" t="s">
        <v>365</v>
      </c>
      <c r="C358" t="s">
        <v>511</v>
      </c>
      <c r="D358" t="s">
        <v>516</v>
      </c>
      <c r="E358" t="s">
        <v>524</v>
      </c>
      <c r="F358" t="s">
        <v>536</v>
      </c>
      <c r="G358">
        <v>899.74</v>
      </c>
      <c r="H358">
        <v>2</v>
      </c>
      <c r="I358">
        <v>289.83999999999997</v>
      </c>
    </row>
    <row r="359" spans="1:9" x14ac:dyDescent="0.25">
      <c r="A359" s="1">
        <v>45641</v>
      </c>
      <c r="B359" t="s">
        <v>366</v>
      </c>
      <c r="C359" t="s">
        <v>510</v>
      </c>
      <c r="D359" t="s">
        <v>515</v>
      </c>
      <c r="E359" t="s">
        <v>520</v>
      </c>
      <c r="F359" t="s">
        <v>529</v>
      </c>
      <c r="G359">
        <v>339.72</v>
      </c>
      <c r="H359">
        <v>5</v>
      </c>
      <c r="I359">
        <v>163.72</v>
      </c>
    </row>
    <row r="360" spans="1:9" x14ac:dyDescent="0.25">
      <c r="A360" s="1">
        <v>45702</v>
      </c>
      <c r="B360" t="s">
        <v>367</v>
      </c>
      <c r="C360" t="s">
        <v>511</v>
      </c>
      <c r="D360" t="s">
        <v>516</v>
      </c>
      <c r="E360" t="s">
        <v>524</v>
      </c>
      <c r="F360" t="s">
        <v>536</v>
      </c>
      <c r="G360">
        <v>499.44</v>
      </c>
      <c r="H360">
        <v>3</v>
      </c>
      <c r="I360">
        <v>91.66</v>
      </c>
    </row>
    <row r="361" spans="1:9" x14ac:dyDescent="0.25">
      <c r="A361" s="1">
        <v>45786</v>
      </c>
      <c r="B361" t="s">
        <v>368</v>
      </c>
      <c r="C361" t="s">
        <v>513</v>
      </c>
      <c r="D361" t="s">
        <v>516</v>
      </c>
      <c r="E361" t="s">
        <v>522</v>
      </c>
      <c r="F361" t="s">
        <v>533</v>
      </c>
      <c r="G361">
        <v>629.11</v>
      </c>
      <c r="H361">
        <v>7</v>
      </c>
      <c r="I361">
        <v>157.33000000000001</v>
      </c>
    </row>
    <row r="362" spans="1:9" x14ac:dyDescent="0.25">
      <c r="A362" s="1">
        <v>45630</v>
      </c>
      <c r="B362" t="s">
        <v>369</v>
      </c>
      <c r="C362" t="s">
        <v>513</v>
      </c>
      <c r="D362" t="s">
        <v>514</v>
      </c>
      <c r="E362" t="s">
        <v>521</v>
      </c>
      <c r="F362" t="s">
        <v>531</v>
      </c>
      <c r="G362">
        <v>978.52</v>
      </c>
      <c r="H362">
        <v>9</v>
      </c>
      <c r="I362">
        <v>-26.29</v>
      </c>
    </row>
    <row r="363" spans="1:9" x14ac:dyDescent="0.25">
      <c r="A363" s="1">
        <v>45757</v>
      </c>
      <c r="B363" t="s">
        <v>370</v>
      </c>
      <c r="C363" t="s">
        <v>513</v>
      </c>
      <c r="D363" t="s">
        <v>514</v>
      </c>
      <c r="E363" t="s">
        <v>525</v>
      </c>
      <c r="F363" t="s">
        <v>543</v>
      </c>
      <c r="G363">
        <v>513.44000000000005</v>
      </c>
      <c r="H363">
        <v>7</v>
      </c>
      <c r="I363">
        <v>-38.5</v>
      </c>
    </row>
    <row r="364" spans="1:9" x14ac:dyDescent="0.25">
      <c r="A364" s="1">
        <v>45791</v>
      </c>
      <c r="B364" t="s">
        <v>371</v>
      </c>
      <c r="C364" t="s">
        <v>513</v>
      </c>
      <c r="D364" t="s">
        <v>516</v>
      </c>
      <c r="E364" t="s">
        <v>524</v>
      </c>
      <c r="F364" t="s">
        <v>536</v>
      </c>
      <c r="G364">
        <v>488.97</v>
      </c>
      <c r="H364">
        <v>9</v>
      </c>
      <c r="I364">
        <v>233.72</v>
      </c>
    </row>
    <row r="365" spans="1:9" x14ac:dyDescent="0.25">
      <c r="A365" s="1">
        <v>45866</v>
      </c>
      <c r="B365" t="s">
        <v>372</v>
      </c>
      <c r="C365" t="s">
        <v>510</v>
      </c>
      <c r="D365" t="s">
        <v>515</v>
      </c>
      <c r="E365" t="s">
        <v>523</v>
      </c>
      <c r="F365" t="s">
        <v>541</v>
      </c>
      <c r="G365">
        <v>965.73</v>
      </c>
      <c r="H365">
        <v>7</v>
      </c>
      <c r="I365">
        <v>-26.73</v>
      </c>
    </row>
    <row r="366" spans="1:9" x14ac:dyDescent="0.25">
      <c r="A366" s="1">
        <v>45633</v>
      </c>
      <c r="B366" t="s">
        <v>373</v>
      </c>
      <c r="C366" t="s">
        <v>512</v>
      </c>
      <c r="D366" t="s">
        <v>516</v>
      </c>
      <c r="E366" t="s">
        <v>519</v>
      </c>
      <c r="F366" t="s">
        <v>528</v>
      </c>
      <c r="G366">
        <v>232.37</v>
      </c>
      <c r="H366">
        <v>2</v>
      </c>
      <c r="I366">
        <v>144.58000000000001</v>
      </c>
    </row>
    <row r="367" spans="1:9" x14ac:dyDescent="0.25">
      <c r="A367" s="1">
        <v>45866</v>
      </c>
      <c r="B367" t="s">
        <v>374</v>
      </c>
      <c r="C367" t="s">
        <v>510</v>
      </c>
      <c r="D367" t="s">
        <v>516</v>
      </c>
      <c r="E367" t="s">
        <v>524</v>
      </c>
      <c r="F367" t="s">
        <v>542</v>
      </c>
      <c r="G367">
        <v>143.61000000000001</v>
      </c>
      <c r="H367">
        <v>2</v>
      </c>
      <c r="I367">
        <v>103.87</v>
      </c>
    </row>
    <row r="368" spans="1:9" x14ac:dyDescent="0.25">
      <c r="A368" s="1">
        <v>45723</v>
      </c>
      <c r="B368" t="s">
        <v>375</v>
      </c>
      <c r="C368" t="s">
        <v>512</v>
      </c>
      <c r="D368" t="s">
        <v>516</v>
      </c>
      <c r="E368" t="s">
        <v>519</v>
      </c>
      <c r="F368" t="s">
        <v>530</v>
      </c>
      <c r="G368">
        <v>772.71</v>
      </c>
      <c r="H368">
        <v>3</v>
      </c>
      <c r="I368">
        <v>121.54</v>
      </c>
    </row>
    <row r="369" spans="1:9" x14ac:dyDescent="0.25">
      <c r="A369" s="1">
        <v>45855</v>
      </c>
      <c r="B369" t="s">
        <v>376</v>
      </c>
      <c r="C369" t="s">
        <v>513</v>
      </c>
      <c r="D369" t="s">
        <v>515</v>
      </c>
      <c r="E369" t="s">
        <v>520</v>
      </c>
      <c r="F369" t="s">
        <v>537</v>
      </c>
      <c r="G369">
        <v>918.59</v>
      </c>
      <c r="H369">
        <v>3</v>
      </c>
      <c r="I369">
        <v>81.44</v>
      </c>
    </row>
    <row r="370" spans="1:9" x14ac:dyDescent="0.25">
      <c r="A370" s="1">
        <v>45857</v>
      </c>
      <c r="B370" t="s">
        <v>377</v>
      </c>
      <c r="C370" t="s">
        <v>509</v>
      </c>
      <c r="D370" t="s">
        <v>515</v>
      </c>
      <c r="E370" t="s">
        <v>520</v>
      </c>
      <c r="F370" t="s">
        <v>529</v>
      </c>
      <c r="G370">
        <v>129.80000000000001</v>
      </c>
      <c r="H370">
        <v>7</v>
      </c>
      <c r="I370">
        <v>88.13</v>
      </c>
    </row>
    <row r="371" spans="1:9" x14ac:dyDescent="0.25">
      <c r="A371" s="1">
        <v>45603</v>
      </c>
      <c r="B371" t="s">
        <v>378</v>
      </c>
      <c r="C371" t="s">
        <v>512</v>
      </c>
      <c r="D371" t="s">
        <v>516</v>
      </c>
      <c r="E371" t="s">
        <v>519</v>
      </c>
      <c r="F371" t="s">
        <v>530</v>
      </c>
      <c r="G371">
        <v>532.71</v>
      </c>
      <c r="H371">
        <v>4</v>
      </c>
      <c r="I371">
        <v>-56.62</v>
      </c>
    </row>
    <row r="372" spans="1:9" x14ac:dyDescent="0.25">
      <c r="A372" s="1">
        <v>45535</v>
      </c>
      <c r="B372" t="s">
        <v>379</v>
      </c>
      <c r="C372" t="s">
        <v>512</v>
      </c>
      <c r="D372" t="s">
        <v>515</v>
      </c>
      <c r="E372" t="s">
        <v>518</v>
      </c>
      <c r="F372" t="s">
        <v>540</v>
      </c>
      <c r="G372">
        <v>317.20999999999998</v>
      </c>
      <c r="H372">
        <v>8</v>
      </c>
      <c r="I372">
        <v>-68.06</v>
      </c>
    </row>
    <row r="373" spans="1:9" x14ac:dyDescent="0.25">
      <c r="A373" s="1">
        <v>45816</v>
      </c>
      <c r="B373" t="s">
        <v>380</v>
      </c>
      <c r="C373" t="s">
        <v>513</v>
      </c>
      <c r="D373" t="s">
        <v>514</v>
      </c>
      <c r="E373" t="s">
        <v>525</v>
      </c>
      <c r="F373" t="s">
        <v>543</v>
      </c>
      <c r="G373">
        <v>309.04000000000002</v>
      </c>
      <c r="H373">
        <v>6</v>
      </c>
      <c r="I373">
        <v>138.41</v>
      </c>
    </row>
    <row r="374" spans="1:9" x14ac:dyDescent="0.25">
      <c r="A374" s="1">
        <v>45839</v>
      </c>
      <c r="B374" t="s">
        <v>381</v>
      </c>
      <c r="C374" t="s">
        <v>509</v>
      </c>
      <c r="D374" t="s">
        <v>516</v>
      </c>
      <c r="E374" t="s">
        <v>524</v>
      </c>
      <c r="F374" t="s">
        <v>536</v>
      </c>
      <c r="G374">
        <v>738.66</v>
      </c>
      <c r="H374">
        <v>8</v>
      </c>
      <c r="I374">
        <v>14.92</v>
      </c>
    </row>
    <row r="375" spans="1:9" x14ac:dyDescent="0.25">
      <c r="A375" s="1">
        <v>45835</v>
      </c>
      <c r="B375" t="s">
        <v>382</v>
      </c>
      <c r="C375" t="s">
        <v>509</v>
      </c>
      <c r="D375" t="s">
        <v>515</v>
      </c>
      <c r="E375" t="s">
        <v>523</v>
      </c>
      <c r="F375" t="s">
        <v>535</v>
      </c>
      <c r="G375">
        <v>25.88</v>
      </c>
      <c r="H375">
        <v>8</v>
      </c>
      <c r="I375">
        <v>-59.46</v>
      </c>
    </row>
    <row r="376" spans="1:9" x14ac:dyDescent="0.25">
      <c r="A376" s="1">
        <v>45594</v>
      </c>
      <c r="B376" t="s">
        <v>383</v>
      </c>
      <c r="C376" t="s">
        <v>513</v>
      </c>
      <c r="D376" t="s">
        <v>515</v>
      </c>
      <c r="E376" t="s">
        <v>520</v>
      </c>
      <c r="F376" t="s">
        <v>537</v>
      </c>
      <c r="G376">
        <v>47.03</v>
      </c>
      <c r="H376">
        <v>3</v>
      </c>
      <c r="I376">
        <v>109.32</v>
      </c>
    </row>
    <row r="377" spans="1:9" x14ac:dyDescent="0.25">
      <c r="A377" s="1">
        <v>45624</v>
      </c>
      <c r="B377" t="s">
        <v>384</v>
      </c>
      <c r="C377" t="s">
        <v>509</v>
      </c>
      <c r="D377" t="s">
        <v>516</v>
      </c>
      <c r="E377" t="s">
        <v>522</v>
      </c>
      <c r="F377" t="s">
        <v>538</v>
      </c>
      <c r="G377">
        <v>571.17999999999995</v>
      </c>
      <c r="H377">
        <v>4</v>
      </c>
      <c r="I377">
        <v>69.81</v>
      </c>
    </row>
    <row r="378" spans="1:9" x14ac:dyDescent="0.25">
      <c r="A378" s="1">
        <v>45534</v>
      </c>
      <c r="B378" t="s">
        <v>385</v>
      </c>
      <c r="C378" t="s">
        <v>509</v>
      </c>
      <c r="D378" t="s">
        <v>515</v>
      </c>
      <c r="E378" t="s">
        <v>518</v>
      </c>
      <c r="F378" t="s">
        <v>527</v>
      </c>
      <c r="G378">
        <v>464.82</v>
      </c>
      <c r="H378">
        <v>3</v>
      </c>
      <c r="I378">
        <v>87.51</v>
      </c>
    </row>
    <row r="379" spans="1:9" x14ac:dyDescent="0.25">
      <c r="A379" s="1">
        <v>45508</v>
      </c>
      <c r="B379" t="s">
        <v>386</v>
      </c>
      <c r="C379" t="s">
        <v>513</v>
      </c>
      <c r="D379" t="s">
        <v>516</v>
      </c>
      <c r="E379" t="s">
        <v>519</v>
      </c>
      <c r="F379" t="s">
        <v>530</v>
      </c>
      <c r="G379">
        <v>945.26</v>
      </c>
      <c r="H379">
        <v>2</v>
      </c>
      <c r="I379">
        <v>128.72</v>
      </c>
    </row>
    <row r="380" spans="1:9" x14ac:dyDescent="0.25">
      <c r="A380" s="1">
        <v>45666</v>
      </c>
      <c r="B380" t="s">
        <v>387</v>
      </c>
      <c r="C380" t="s">
        <v>510</v>
      </c>
      <c r="D380" t="s">
        <v>516</v>
      </c>
      <c r="E380" t="s">
        <v>524</v>
      </c>
      <c r="F380" t="s">
        <v>536</v>
      </c>
      <c r="G380">
        <v>195.32</v>
      </c>
      <c r="H380">
        <v>9</v>
      </c>
      <c r="I380">
        <v>244.74</v>
      </c>
    </row>
    <row r="381" spans="1:9" x14ac:dyDescent="0.25">
      <c r="A381" s="1">
        <v>45760</v>
      </c>
      <c r="B381" t="s">
        <v>388</v>
      </c>
      <c r="C381" t="s">
        <v>511</v>
      </c>
      <c r="D381" t="s">
        <v>515</v>
      </c>
      <c r="E381" t="s">
        <v>520</v>
      </c>
      <c r="F381" t="s">
        <v>537</v>
      </c>
      <c r="G381">
        <v>509.59</v>
      </c>
      <c r="H381">
        <v>3</v>
      </c>
      <c r="I381">
        <v>166.74</v>
      </c>
    </row>
    <row r="382" spans="1:9" x14ac:dyDescent="0.25">
      <c r="A382" s="1">
        <v>45828</v>
      </c>
      <c r="B382" t="s">
        <v>389</v>
      </c>
      <c r="C382" t="s">
        <v>511</v>
      </c>
      <c r="D382" t="s">
        <v>514</v>
      </c>
      <c r="E382" t="s">
        <v>525</v>
      </c>
      <c r="F382" t="s">
        <v>539</v>
      </c>
      <c r="G382">
        <v>233.64</v>
      </c>
      <c r="H382">
        <v>3</v>
      </c>
      <c r="I382">
        <v>-39.19</v>
      </c>
    </row>
    <row r="383" spans="1:9" x14ac:dyDescent="0.25">
      <c r="A383" s="1">
        <v>45587</v>
      </c>
      <c r="B383" t="s">
        <v>390</v>
      </c>
      <c r="C383" t="s">
        <v>509</v>
      </c>
      <c r="D383" t="s">
        <v>514</v>
      </c>
      <c r="E383" t="s">
        <v>517</v>
      </c>
      <c r="F383" t="s">
        <v>526</v>
      </c>
      <c r="G383">
        <v>614.97</v>
      </c>
      <c r="H383">
        <v>9</v>
      </c>
      <c r="I383">
        <v>-93.13</v>
      </c>
    </row>
    <row r="384" spans="1:9" x14ac:dyDescent="0.25">
      <c r="A384" s="1">
        <v>45661</v>
      </c>
      <c r="B384" t="s">
        <v>391</v>
      </c>
      <c r="C384" t="s">
        <v>509</v>
      </c>
      <c r="D384" t="s">
        <v>515</v>
      </c>
      <c r="E384" t="s">
        <v>518</v>
      </c>
      <c r="F384" t="s">
        <v>527</v>
      </c>
      <c r="G384">
        <v>32.130000000000003</v>
      </c>
      <c r="H384">
        <v>7</v>
      </c>
      <c r="I384">
        <v>-44.28</v>
      </c>
    </row>
    <row r="385" spans="1:9" x14ac:dyDescent="0.25">
      <c r="A385" s="1">
        <v>45769</v>
      </c>
      <c r="B385" t="s">
        <v>392</v>
      </c>
      <c r="C385" t="s">
        <v>510</v>
      </c>
      <c r="D385" t="s">
        <v>515</v>
      </c>
      <c r="E385" t="s">
        <v>523</v>
      </c>
      <c r="F385" t="s">
        <v>535</v>
      </c>
      <c r="G385">
        <v>522.79999999999995</v>
      </c>
      <c r="H385">
        <v>9</v>
      </c>
      <c r="I385">
        <v>127.84</v>
      </c>
    </row>
    <row r="386" spans="1:9" x14ac:dyDescent="0.25">
      <c r="A386" s="1">
        <v>45637</v>
      </c>
      <c r="B386" t="s">
        <v>393</v>
      </c>
      <c r="C386" t="s">
        <v>509</v>
      </c>
      <c r="D386" t="s">
        <v>514</v>
      </c>
      <c r="E386" t="s">
        <v>517</v>
      </c>
      <c r="F386" t="s">
        <v>534</v>
      </c>
      <c r="G386">
        <v>630.79999999999995</v>
      </c>
      <c r="H386">
        <v>6</v>
      </c>
      <c r="I386">
        <v>-98.16</v>
      </c>
    </row>
    <row r="387" spans="1:9" x14ac:dyDescent="0.25">
      <c r="A387" s="1">
        <v>45534</v>
      </c>
      <c r="B387" t="s">
        <v>394</v>
      </c>
      <c r="C387" t="s">
        <v>513</v>
      </c>
      <c r="D387" t="s">
        <v>514</v>
      </c>
      <c r="E387" t="s">
        <v>517</v>
      </c>
      <c r="F387" t="s">
        <v>526</v>
      </c>
      <c r="G387">
        <v>562.63</v>
      </c>
      <c r="H387">
        <v>6</v>
      </c>
      <c r="I387">
        <v>206.09</v>
      </c>
    </row>
    <row r="388" spans="1:9" x14ac:dyDescent="0.25">
      <c r="A388" s="1">
        <v>45601</v>
      </c>
      <c r="B388" t="s">
        <v>395</v>
      </c>
      <c r="C388" t="s">
        <v>512</v>
      </c>
      <c r="D388" t="s">
        <v>515</v>
      </c>
      <c r="E388" t="s">
        <v>523</v>
      </c>
      <c r="F388" t="s">
        <v>535</v>
      </c>
      <c r="G388">
        <v>794.07</v>
      </c>
      <c r="H388">
        <v>4</v>
      </c>
      <c r="I388">
        <v>68.56</v>
      </c>
    </row>
    <row r="389" spans="1:9" x14ac:dyDescent="0.25">
      <c r="A389" s="1">
        <v>45763</v>
      </c>
      <c r="B389" t="s">
        <v>396</v>
      </c>
      <c r="C389" t="s">
        <v>510</v>
      </c>
      <c r="D389" t="s">
        <v>515</v>
      </c>
      <c r="E389" t="s">
        <v>520</v>
      </c>
      <c r="F389" t="s">
        <v>537</v>
      </c>
      <c r="G389">
        <v>445.77</v>
      </c>
      <c r="H389">
        <v>4</v>
      </c>
      <c r="I389">
        <v>252.87</v>
      </c>
    </row>
    <row r="390" spans="1:9" x14ac:dyDescent="0.25">
      <c r="A390" s="1">
        <v>45512</v>
      </c>
      <c r="B390" t="s">
        <v>397</v>
      </c>
      <c r="C390" t="s">
        <v>511</v>
      </c>
      <c r="D390" t="s">
        <v>516</v>
      </c>
      <c r="E390" t="s">
        <v>519</v>
      </c>
      <c r="F390" t="s">
        <v>530</v>
      </c>
      <c r="G390">
        <v>455.54</v>
      </c>
      <c r="H390">
        <v>7</v>
      </c>
      <c r="I390">
        <v>255.24</v>
      </c>
    </row>
    <row r="391" spans="1:9" x14ac:dyDescent="0.25">
      <c r="A391" s="1">
        <v>45747</v>
      </c>
      <c r="B391" t="s">
        <v>398</v>
      </c>
      <c r="C391" t="s">
        <v>511</v>
      </c>
      <c r="D391" t="s">
        <v>516</v>
      </c>
      <c r="E391" t="s">
        <v>519</v>
      </c>
      <c r="F391" t="s">
        <v>528</v>
      </c>
      <c r="G391">
        <v>461.47</v>
      </c>
      <c r="H391">
        <v>9</v>
      </c>
      <c r="I391">
        <v>-93.4</v>
      </c>
    </row>
    <row r="392" spans="1:9" x14ac:dyDescent="0.25">
      <c r="A392" s="1">
        <v>45793</v>
      </c>
      <c r="B392" t="s">
        <v>399</v>
      </c>
      <c r="C392" t="s">
        <v>511</v>
      </c>
      <c r="D392" t="s">
        <v>514</v>
      </c>
      <c r="E392" t="s">
        <v>525</v>
      </c>
      <c r="F392" t="s">
        <v>539</v>
      </c>
      <c r="G392">
        <v>454.87</v>
      </c>
      <c r="H392">
        <v>5</v>
      </c>
      <c r="I392">
        <v>121.57</v>
      </c>
    </row>
    <row r="393" spans="1:9" x14ac:dyDescent="0.25">
      <c r="A393" s="1">
        <v>45664</v>
      </c>
      <c r="B393" t="s">
        <v>400</v>
      </c>
      <c r="C393" t="s">
        <v>513</v>
      </c>
      <c r="D393" t="s">
        <v>516</v>
      </c>
      <c r="E393" t="s">
        <v>522</v>
      </c>
      <c r="F393" t="s">
        <v>533</v>
      </c>
      <c r="G393">
        <v>381.7</v>
      </c>
      <c r="H393">
        <v>2</v>
      </c>
      <c r="I393">
        <v>-70.13</v>
      </c>
    </row>
    <row r="394" spans="1:9" x14ac:dyDescent="0.25">
      <c r="A394" s="1">
        <v>45716</v>
      </c>
      <c r="B394" t="s">
        <v>401</v>
      </c>
      <c r="C394" t="s">
        <v>509</v>
      </c>
      <c r="D394" t="s">
        <v>515</v>
      </c>
      <c r="E394" t="s">
        <v>518</v>
      </c>
      <c r="F394" t="s">
        <v>527</v>
      </c>
      <c r="G394">
        <v>229.41</v>
      </c>
      <c r="H394">
        <v>3</v>
      </c>
      <c r="I394">
        <v>-6.27</v>
      </c>
    </row>
    <row r="395" spans="1:9" x14ac:dyDescent="0.25">
      <c r="A395" s="1">
        <v>45752</v>
      </c>
      <c r="B395" t="s">
        <v>402</v>
      </c>
      <c r="C395" t="s">
        <v>509</v>
      </c>
      <c r="D395" t="s">
        <v>515</v>
      </c>
      <c r="E395" t="s">
        <v>520</v>
      </c>
      <c r="F395" t="s">
        <v>537</v>
      </c>
      <c r="G395">
        <v>105.91</v>
      </c>
      <c r="H395">
        <v>10</v>
      </c>
      <c r="I395">
        <v>105.35</v>
      </c>
    </row>
    <row r="396" spans="1:9" x14ac:dyDescent="0.25">
      <c r="A396" s="1">
        <v>45674</v>
      </c>
      <c r="B396" t="s">
        <v>403</v>
      </c>
      <c r="C396" t="s">
        <v>511</v>
      </c>
      <c r="D396" t="s">
        <v>515</v>
      </c>
      <c r="E396" t="s">
        <v>520</v>
      </c>
      <c r="F396" t="s">
        <v>537</v>
      </c>
      <c r="G396">
        <v>832.42</v>
      </c>
      <c r="H396">
        <v>1</v>
      </c>
      <c r="I396">
        <v>239.61</v>
      </c>
    </row>
    <row r="397" spans="1:9" x14ac:dyDescent="0.25">
      <c r="A397" s="1">
        <v>45718</v>
      </c>
      <c r="B397" t="s">
        <v>404</v>
      </c>
      <c r="C397" t="s">
        <v>513</v>
      </c>
      <c r="D397" t="s">
        <v>514</v>
      </c>
      <c r="E397" t="s">
        <v>521</v>
      </c>
      <c r="F397" t="s">
        <v>531</v>
      </c>
      <c r="G397">
        <v>413.67</v>
      </c>
      <c r="H397">
        <v>3</v>
      </c>
      <c r="I397">
        <v>285.58</v>
      </c>
    </row>
    <row r="398" spans="1:9" x14ac:dyDescent="0.25">
      <c r="A398" s="1">
        <v>45841</v>
      </c>
      <c r="B398" t="s">
        <v>405</v>
      </c>
      <c r="C398" t="s">
        <v>512</v>
      </c>
      <c r="D398" t="s">
        <v>514</v>
      </c>
      <c r="E398" t="s">
        <v>525</v>
      </c>
      <c r="F398" t="s">
        <v>539</v>
      </c>
      <c r="G398">
        <v>939.15</v>
      </c>
      <c r="H398">
        <v>5</v>
      </c>
      <c r="I398">
        <v>-95.87</v>
      </c>
    </row>
    <row r="399" spans="1:9" x14ac:dyDescent="0.25">
      <c r="A399" s="1">
        <v>45509</v>
      </c>
      <c r="B399" t="s">
        <v>406</v>
      </c>
      <c r="C399" t="s">
        <v>510</v>
      </c>
      <c r="D399" t="s">
        <v>516</v>
      </c>
      <c r="E399" t="s">
        <v>519</v>
      </c>
      <c r="F399" t="s">
        <v>530</v>
      </c>
      <c r="G399">
        <v>535.24</v>
      </c>
      <c r="H399">
        <v>10</v>
      </c>
      <c r="I399">
        <v>124.93</v>
      </c>
    </row>
    <row r="400" spans="1:9" x14ac:dyDescent="0.25">
      <c r="A400" s="1">
        <v>45712</v>
      </c>
      <c r="B400" t="s">
        <v>407</v>
      </c>
      <c r="C400" t="s">
        <v>513</v>
      </c>
      <c r="D400" t="s">
        <v>515</v>
      </c>
      <c r="E400" t="s">
        <v>520</v>
      </c>
      <c r="F400" t="s">
        <v>529</v>
      </c>
      <c r="G400">
        <v>964.5</v>
      </c>
      <c r="H400">
        <v>2</v>
      </c>
      <c r="I400">
        <v>220.75</v>
      </c>
    </row>
    <row r="401" spans="1:9" x14ac:dyDescent="0.25">
      <c r="A401" s="1">
        <v>45551</v>
      </c>
      <c r="B401" t="s">
        <v>408</v>
      </c>
      <c r="C401" t="s">
        <v>509</v>
      </c>
      <c r="D401" t="s">
        <v>514</v>
      </c>
      <c r="E401" t="s">
        <v>517</v>
      </c>
      <c r="F401" t="s">
        <v>534</v>
      </c>
      <c r="G401">
        <v>571.72</v>
      </c>
      <c r="H401">
        <v>10</v>
      </c>
      <c r="I401">
        <v>257.98</v>
      </c>
    </row>
    <row r="402" spans="1:9" x14ac:dyDescent="0.25">
      <c r="A402" s="1">
        <v>45639</v>
      </c>
      <c r="B402" t="s">
        <v>409</v>
      </c>
      <c r="C402" t="s">
        <v>509</v>
      </c>
      <c r="D402" t="s">
        <v>515</v>
      </c>
      <c r="E402" t="s">
        <v>523</v>
      </c>
      <c r="F402" t="s">
        <v>541</v>
      </c>
      <c r="G402">
        <v>567.75</v>
      </c>
      <c r="H402">
        <v>2</v>
      </c>
      <c r="I402">
        <v>-23.92</v>
      </c>
    </row>
    <row r="403" spans="1:9" x14ac:dyDescent="0.25">
      <c r="A403" s="1">
        <v>45503</v>
      </c>
      <c r="B403" t="s">
        <v>410</v>
      </c>
      <c r="C403" t="s">
        <v>509</v>
      </c>
      <c r="D403" t="s">
        <v>514</v>
      </c>
      <c r="E403" t="s">
        <v>521</v>
      </c>
      <c r="F403" t="s">
        <v>531</v>
      </c>
      <c r="G403">
        <v>624.13</v>
      </c>
      <c r="H403">
        <v>7</v>
      </c>
      <c r="I403">
        <v>89.6</v>
      </c>
    </row>
    <row r="404" spans="1:9" x14ac:dyDescent="0.25">
      <c r="A404" s="1">
        <v>45521</v>
      </c>
      <c r="B404" t="s">
        <v>411</v>
      </c>
      <c r="C404" t="s">
        <v>511</v>
      </c>
      <c r="D404" t="s">
        <v>515</v>
      </c>
      <c r="E404" t="s">
        <v>523</v>
      </c>
      <c r="F404" t="s">
        <v>541</v>
      </c>
      <c r="G404">
        <v>648.08000000000004</v>
      </c>
      <c r="H404">
        <v>9</v>
      </c>
      <c r="I404">
        <v>-22.23</v>
      </c>
    </row>
    <row r="405" spans="1:9" x14ac:dyDescent="0.25">
      <c r="A405" s="1">
        <v>45699</v>
      </c>
      <c r="B405" t="s">
        <v>412</v>
      </c>
      <c r="C405" t="s">
        <v>511</v>
      </c>
      <c r="D405" t="s">
        <v>515</v>
      </c>
      <c r="E405" t="s">
        <v>520</v>
      </c>
      <c r="F405" t="s">
        <v>537</v>
      </c>
      <c r="G405">
        <v>557.6</v>
      </c>
      <c r="H405">
        <v>1</v>
      </c>
      <c r="I405">
        <v>124.49</v>
      </c>
    </row>
    <row r="406" spans="1:9" x14ac:dyDescent="0.25">
      <c r="A406" s="1">
        <v>45576</v>
      </c>
      <c r="B406" t="s">
        <v>413</v>
      </c>
      <c r="C406" t="s">
        <v>510</v>
      </c>
      <c r="D406" t="s">
        <v>514</v>
      </c>
      <c r="E406" t="s">
        <v>517</v>
      </c>
      <c r="F406" t="s">
        <v>526</v>
      </c>
      <c r="G406">
        <v>986.68</v>
      </c>
      <c r="H406">
        <v>3</v>
      </c>
      <c r="I406">
        <v>-99.7</v>
      </c>
    </row>
    <row r="407" spans="1:9" x14ac:dyDescent="0.25">
      <c r="A407" s="1">
        <v>45725</v>
      </c>
      <c r="B407" t="s">
        <v>414</v>
      </c>
      <c r="C407" t="s">
        <v>511</v>
      </c>
      <c r="D407" t="s">
        <v>515</v>
      </c>
      <c r="E407" t="s">
        <v>523</v>
      </c>
      <c r="F407" t="s">
        <v>541</v>
      </c>
      <c r="G407">
        <v>822.77</v>
      </c>
      <c r="H407">
        <v>1</v>
      </c>
      <c r="I407">
        <v>37.75</v>
      </c>
    </row>
    <row r="408" spans="1:9" x14ac:dyDescent="0.25">
      <c r="A408" s="1">
        <v>45568</v>
      </c>
      <c r="B408" t="s">
        <v>415</v>
      </c>
      <c r="C408" t="s">
        <v>512</v>
      </c>
      <c r="D408" t="s">
        <v>514</v>
      </c>
      <c r="E408" t="s">
        <v>517</v>
      </c>
      <c r="F408" t="s">
        <v>534</v>
      </c>
      <c r="G408">
        <v>896.91</v>
      </c>
      <c r="H408">
        <v>6</v>
      </c>
      <c r="I408">
        <v>-73.87</v>
      </c>
    </row>
    <row r="409" spans="1:9" x14ac:dyDescent="0.25">
      <c r="A409" s="1">
        <v>45577</v>
      </c>
      <c r="B409" t="s">
        <v>416</v>
      </c>
      <c r="C409" t="s">
        <v>511</v>
      </c>
      <c r="D409" t="s">
        <v>515</v>
      </c>
      <c r="E409" t="s">
        <v>520</v>
      </c>
      <c r="F409" t="s">
        <v>537</v>
      </c>
      <c r="G409">
        <v>427.85</v>
      </c>
      <c r="H409">
        <v>1</v>
      </c>
      <c r="I409">
        <v>-29.02</v>
      </c>
    </row>
    <row r="410" spans="1:9" x14ac:dyDescent="0.25">
      <c r="A410" s="1">
        <v>45682</v>
      </c>
      <c r="B410" t="s">
        <v>417</v>
      </c>
      <c r="C410" t="s">
        <v>512</v>
      </c>
      <c r="D410" t="s">
        <v>516</v>
      </c>
      <c r="E410" t="s">
        <v>519</v>
      </c>
      <c r="F410" t="s">
        <v>530</v>
      </c>
      <c r="G410">
        <v>687.57</v>
      </c>
      <c r="H410">
        <v>7</v>
      </c>
      <c r="I410">
        <v>-12.27</v>
      </c>
    </row>
    <row r="411" spans="1:9" x14ac:dyDescent="0.25">
      <c r="A411" s="1">
        <v>45558</v>
      </c>
      <c r="B411" t="s">
        <v>418</v>
      </c>
      <c r="C411" t="s">
        <v>513</v>
      </c>
      <c r="D411" t="s">
        <v>515</v>
      </c>
      <c r="E411" t="s">
        <v>523</v>
      </c>
      <c r="F411" t="s">
        <v>541</v>
      </c>
      <c r="G411">
        <v>363.37</v>
      </c>
      <c r="H411">
        <v>4</v>
      </c>
      <c r="I411">
        <v>259.89</v>
      </c>
    </row>
    <row r="412" spans="1:9" x14ac:dyDescent="0.25">
      <c r="A412" s="1">
        <v>45710</v>
      </c>
      <c r="B412" t="s">
        <v>419</v>
      </c>
      <c r="C412" t="s">
        <v>512</v>
      </c>
      <c r="D412" t="s">
        <v>515</v>
      </c>
      <c r="E412" t="s">
        <v>523</v>
      </c>
      <c r="F412" t="s">
        <v>541</v>
      </c>
      <c r="G412">
        <v>301.16000000000003</v>
      </c>
      <c r="H412">
        <v>10</v>
      </c>
      <c r="I412">
        <v>152.07</v>
      </c>
    </row>
    <row r="413" spans="1:9" x14ac:dyDescent="0.25">
      <c r="A413" s="1">
        <v>45713</v>
      </c>
      <c r="B413" t="s">
        <v>420</v>
      </c>
      <c r="C413" t="s">
        <v>512</v>
      </c>
      <c r="D413" t="s">
        <v>515</v>
      </c>
      <c r="E413" t="s">
        <v>523</v>
      </c>
      <c r="F413" t="s">
        <v>541</v>
      </c>
      <c r="G413">
        <v>427.08</v>
      </c>
      <c r="H413">
        <v>10</v>
      </c>
      <c r="I413">
        <v>65.7</v>
      </c>
    </row>
    <row r="414" spans="1:9" x14ac:dyDescent="0.25">
      <c r="A414" s="1">
        <v>45726</v>
      </c>
      <c r="B414" t="s">
        <v>421</v>
      </c>
      <c r="C414" t="s">
        <v>512</v>
      </c>
      <c r="D414" t="s">
        <v>515</v>
      </c>
      <c r="E414" t="s">
        <v>520</v>
      </c>
      <c r="F414" t="s">
        <v>537</v>
      </c>
      <c r="G414">
        <v>112.14</v>
      </c>
      <c r="H414">
        <v>1</v>
      </c>
      <c r="I414">
        <v>281.04000000000002</v>
      </c>
    </row>
    <row r="415" spans="1:9" x14ac:dyDescent="0.25">
      <c r="A415" s="1">
        <v>45506</v>
      </c>
      <c r="B415" t="s">
        <v>422</v>
      </c>
      <c r="C415" t="s">
        <v>511</v>
      </c>
      <c r="D415" t="s">
        <v>516</v>
      </c>
      <c r="E415" t="s">
        <v>522</v>
      </c>
      <c r="F415" t="s">
        <v>538</v>
      </c>
      <c r="G415">
        <v>996.61</v>
      </c>
      <c r="H415">
        <v>5</v>
      </c>
      <c r="I415">
        <v>-30.61</v>
      </c>
    </row>
    <row r="416" spans="1:9" x14ac:dyDescent="0.25">
      <c r="A416" s="1">
        <v>45626</v>
      </c>
      <c r="B416" t="s">
        <v>423</v>
      </c>
      <c r="C416" t="s">
        <v>510</v>
      </c>
      <c r="D416" t="s">
        <v>516</v>
      </c>
      <c r="E416" t="s">
        <v>522</v>
      </c>
      <c r="F416" t="s">
        <v>533</v>
      </c>
      <c r="G416">
        <v>617.53</v>
      </c>
      <c r="H416">
        <v>8</v>
      </c>
      <c r="I416">
        <v>149.53</v>
      </c>
    </row>
    <row r="417" spans="1:9" x14ac:dyDescent="0.25">
      <c r="A417" s="1">
        <v>45577</v>
      </c>
      <c r="B417" t="s">
        <v>424</v>
      </c>
      <c r="C417" t="s">
        <v>513</v>
      </c>
      <c r="D417" t="s">
        <v>515</v>
      </c>
      <c r="E417" t="s">
        <v>520</v>
      </c>
      <c r="F417" t="s">
        <v>529</v>
      </c>
      <c r="G417">
        <v>467.86</v>
      </c>
      <c r="H417">
        <v>10</v>
      </c>
      <c r="I417">
        <v>-94.07</v>
      </c>
    </row>
    <row r="418" spans="1:9" x14ac:dyDescent="0.25">
      <c r="A418" s="1">
        <v>45866</v>
      </c>
      <c r="B418" t="s">
        <v>425</v>
      </c>
      <c r="C418" t="s">
        <v>512</v>
      </c>
      <c r="D418" t="s">
        <v>515</v>
      </c>
      <c r="E418" t="s">
        <v>520</v>
      </c>
      <c r="F418" t="s">
        <v>537</v>
      </c>
      <c r="G418">
        <v>471.07</v>
      </c>
      <c r="H418">
        <v>9</v>
      </c>
      <c r="I418">
        <v>-98.87</v>
      </c>
    </row>
    <row r="419" spans="1:9" x14ac:dyDescent="0.25">
      <c r="A419" s="1">
        <v>45517</v>
      </c>
      <c r="B419" t="s">
        <v>426</v>
      </c>
      <c r="C419" t="s">
        <v>513</v>
      </c>
      <c r="D419" t="s">
        <v>515</v>
      </c>
      <c r="E419" t="s">
        <v>518</v>
      </c>
      <c r="F419" t="s">
        <v>527</v>
      </c>
      <c r="G419">
        <v>601.92999999999995</v>
      </c>
      <c r="H419">
        <v>4</v>
      </c>
      <c r="I419">
        <v>180.18</v>
      </c>
    </row>
    <row r="420" spans="1:9" x14ac:dyDescent="0.25">
      <c r="A420" s="1">
        <v>45595</v>
      </c>
      <c r="B420" t="s">
        <v>427</v>
      </c>
      <c r="C420" t="s">
        <v>513</v>
      </c>
      <c r="D420" t="s">
        <v>516</v>
      </c>
      <c r="E420" t="s">
        <v>522</v>
      </c>
      <c r="F420" t="s">
        <v>538</v>
      </c>
      <c r="G420">
        <v>876.87</v>
      </c>
      <c r="H420">
        <v>9</v>
      </c>
      <c r="I420">
        <v>105.49</v>
      </c>
    </row>
    <row r="421" spans="1:9" x14ac:dyDescent="0.25">
      <c r="A421" s="1">
        <v>45724</v>
      </c>
      <c r="B421" t="s">
        <v>428</v>
      </c>
      <c r="C421" t="s">
        <v>510</v>
      </c>
      <c r="D421" t="s">
        <v>515</v>
      </c>
      <c r="E421" t="s">
        <v>523</v>
      </c>
      <c r="F421" t="s">
        <v>541</v>
      </c>
      <c r="G421">
        <v>416.3</v>
      </c>
      <c r="H421">
        <v>6</v>
      </c>
      <c r="I421">
        <v>248.69</v>
      </c>
    </row>
    <row r="422" spans="1:9" x14ac:dyDescent="0.25">
      <c r="A422" s="1">
        <v>45527</v>
      </c>
      <c r="B422" t="s">
        <v>429</v>
      </c>
      <c r="C422" t="s">
        <v>510</v>
      </c>
      <c r="D422" t="s">
        <v>514</v>
      </c>
      <c r="E422" t="s">
        <v>521</v>
      </c>
      <c r="F422" t="s">
        <v>532</v>
      </c>
      <c r="G422">
        <v>540.29</v>
      </c>
      <c r="H422">
        <v>3</v>
      </c>
      <c r="I422">
        <v>20.25</v>
      </c>
    </row>
    <row r="423" spans="1:9" x14ac:dyDescent="0.25">
      <c r="A423" s="1">
        <v>45573</v>
      </c>
      <c r="B423" t="s">
        <v>430</v>
      </c>
      <c r="C423" t="s">
        <v>509</v>
      </c>
      <c r="D423" t="s">
        <v>515</v>
      </c>
      <c r="E423" t="s">
        <v>518</v>
      </c>
      <c r="F423" t="s">
        <v>527</v>
      </c>
      <c r="G423">
        <v>542.79999999999995</v>
      </c>
      <c r="H423">
        <v>1</v>
      </c>
      <c r="I423">
        <v>-83.97</v>
      </c>
    </row>
    <row r="424" spans="1:9" x14ac:dyDescent="0.25">
      <c r="A424" s="1">
        <v>45796</v>
      </c>
      <c r="B424" t="s">
        <v>431</v>
      </c>
      <c r="C424" t="s">
        <v>513</v>
      </c>
      <c r="D424" t="s">
        <v>515</v>
      </c>
      <c r="E424" t="s">
        <v>520</v>
      </c>
      <c r="F424" t="s">
        <v>537</v>
      </c>
      <c r="G424">
        <v>676.77</v>
      </c>
      <c r="H424">
        <v>1</v>
      </c>
      <c r="I424">
        <v>213.06</v>
      </c>
    </row>
    <row r="425" spans="1:9" x14ac:dyDescent="0.25">
      <c r="A425" s="1">
        <v>45515</v>
      </c>
      <c r="B425" t="s">
        <v>432</v>
      </c>
      <c r="C425" t="s">
        <v>509</v>
      </c>
      <c r="D425" t="s">
        <v>515</v>
      </c>
      <c r="E425" t="s">
        <v>520</v>
      </c>
      <c r="F425" t="s">
        <v>529</v>
      </c>
      <c r="G425">
        <v>591.51</v>
      </c>
      <c r="H425">
        <v>7</v>
      </c>
      <c r="I425">
        <v>227.9</v>
      </c>
    </row>
    <row r="426" spans="1:9" x14ac:dyDescent="0.25">
      <c r="A426" s="1">
        <v>45611</v>
      </c>
      <c r="B426" t="s">
        <v>433</v>
      </c>
      <c r="C426" t="s">
        <v>509</v>
      </c>
      <c r="D426" t="s">
        <v>515</v>
      </c>
      <c r="E426" t="s">
        <v>523</v>
      </c>
      <c r="F426" t="s">
        <v>541</v>
      </c>
      <c r="G426">
        <v>462.99</v>
      </c>
      <c r="H426">
        <v>3</v>
      </c>
      <c r="I426">
        <v>55.34</v>
      </c>
    </row>
    <row r="427" spans="1:9" x14ac:dyDescent="0.25">
      <c r="A427" s="1">
        <v>45619</v>
      </c>
      <c r="B427" t="s">
        <v>434</v>
      </c>
      <c r="C427" t="s">
        <v>513</v>
      </c>
      <c r="D427" t="s">
        <v>516</v>
      </c>
      <c r="E427" t="s">
        <v>519</v>
      </c>
      <c r="F427" t="s">
        <v>528</v>
      </c>
      <c r="G427">
        <v>763.93</v>
      </c>
      <c r="H427">
        <v>4</v>
      </c>
      <c r="I427">
        <v>282.20999999999998</v>
      </c>
    </row>
    <row r="428" spans="1:9" x14ac:dyDescent="0.25">
      <c r="A428" s="1">
        <v>45523</v>
      </c>
      <c r="B428" t="s">
        <v>435</v>
      </c>
      <c r="C428" t="s">
        <v>513</v>
      </c>
      <c r="D428" t="s">
        <v>515</v>
      </c>
      <c r="E428" t="s">
        <v>518</v>
      </c>
      <c r="F428" t="s">
        <v>540</v>
      </c>
      <c r="G428">
        <v>754.62</v>
      </c>
      <c r="H428">
        <v>9</v>
      </c>
      <c r="I428">
        <v>2.06</v>
      </c>
    </row>
    <row r="429" spans="1:9" x14ac:dyDescent="0.25">
      <c r="A429" s="1">
        <v>45529</v>
      </c>
      <c r="B429" t="s">
        <v>436</v>
      </c>
      <c r="C429" t="s">
        <v>509</v>
      </c>
      <c r="D429" t="s">
        <v>515</v>
      </c>
      <c r="E429" t="s">
        <v>518</v>
      </c>
      <c r="F429" t="s">
        <v>527</v>
      </c>
      <c r="G429">
        <v>512.02</v>
      </c>
      <c r="H429">
        <v>6</v>
      </c>
      <c r="I429">
        <v>186.03</v>
      </c>
    </row>
    <row r="430" spans="1:9" x14ac:dyDescent="0.25">
      <c r="A430" s="1">
        <v>45675</v>
      </c>
      <c r="B430" t="s">
        <v>437</v>
      </c>
      <c r="C430" t="s">
        <v>512</v>
      </c>
      <c r="D430" t="s">
        <v>514</v>
      </c>
      <c r="E430" t="s">
        <v>521</v>
      </c>
      <c r="F430" t="s">
        <v>531</v>
      </c>
      <c r="G430">
        <v>618.64</v>
      </c>
      <c r="H430">
        <v>1</v>
      </c>
      <c r="I430">
        <v>288.93</v>
      </c>
    </row>
    <row r="431" spans="1:9" x14ac:dyDescent="0.25">
      <c r="A431" s="1">
        <v>45803</v>
      </c>
      <c r="B431" t="s">
        <v>438</v>
      </c>
      <c r="C431" t="s">
        <v>513</v>
      </c>
      <c r="D431" t="s">
        <v>515</v>
      </c>
      <c r="E431" t="s">
        <v>518</v>
      </c>
      <c r="F431" t="s">
        <v>540</v>
      </c>
      <c r="G431">
        <v>22.63</v>
      </c>
      <c r="H431">
        <v>6</v>
      </c>
      <c r="I431">
        <v>255.94</v>
      </c>
    </row>
    <row r="432" spans="1:9" x14ac:dyDescent="0.25">
      <c r="A432" s="1">
        <v>45568</v>
      </c>
      <c r="B432" t="s">
        <v>439</v>
      </c>
      <c r="C432" t="s">
        <v>510</v>
      </c>
      <c r="D432" t="s">
        <v>515</v>
      </c>
      <c r="E432" t="s">
        <v>520</v>
      </c>
      <c r="F432" t="s">
        <v>529</v>
      </c>
      <c r="G432">
        <v>158.80000000000001</v>
      </c>
      <c r="H432">
        <v>7</v>
      </c>
      <c r="I432">
        <v>-84.17</v>
      </c>
    </row>
    <row r="433" spans="1:9" x14ac:dyDescent="0.25">
      <c r="A433" s="1">
        <v>45757</v>
      </c>
      <c r="B433" t="s">
        <v>440</v>
      </c>
      <c r="C433" t="s">
        <v>511</v>
      </c>
      <c r="D433" t="s">
        <v>514</v>
      </c>
      <c r="E433" t="s">
        <v>521</v>
      </c>
      <c r="F433" t="s">
        <v>532</v>
      </c>
      <c r="G433">
        <v>236.94</v>
      </c>
      <c r="H433">
        <v>1</v>
      </c>
      <c r="I433">
        <v>11.51</v>
      </c>
    </row>
    <row r="434" spans="1:9" x14ac:dyDescent="0.25">
      <c r="A434" s="1">
        <v>45678</v>
      </c>
      <c r="B434" t="s">
        <v>441</v>
      </c>
      <c r="C434" t="s">
        <v>513</v>
      </c>
      <c r="D434" t="s">
        <v>516</v>
      </c>
      <c r="E434" t="s">
        <v>519</v>
      </c>
      <c r="F434" t="s">
        <v>530</v>
      </c>
      <c r="G434">
        <v>769.92</v>
      </c>
      <c r="H434">
        <v>5</v>
      </c>
      <c r="I434">
        <v>-32.22</v>
      </c>
    </row>
    <row r="435" spans="1:9" x14ac:dyDescent="0.25">
      <c r="A435" s="1">
        <v>45603</v>
      </c>
      <c r="B435" t="s">
        <v>442</v>
      </c>
      <c r="C435" t="s">
        <v>512</v>
      </c>
      <c r="D435" t="s">
        <v>514</v>
      </c>
      <c r="E435" t="s">
        <v>517</v>
      </c>
      <c r="F435" t="s">
        <v>534</v>
      </c>
      <c r="G435">
        <v>394.88</v>
      </c>
      <c r="H435">
        <v>2</v>
      </c>
      <c r="I435">
        <v>145.43</v>
      </c>
    </row>
    <row r="436" spans="1:9" x14ac:dyDescent="0.25">
      <c r="A436" s="1">
        <v>45767</v>
      </c>
      <c r="B436" t="s">
        <v>443</v>
      </c>
      <c r="C436" t="s">
        <v>509</v>
      </c>
      <c r="D436" t="s">
        <v>514</v>
      </c>
      <c r="E436" t="s">
        <v>517</v>
      </c>
      <c r="F436" t="s">
        <v>534</v>
      </c>
      <c r="G436">
        <v>612.64</v>
      </c>
      <c r="H436">
        <v>8</v>
      </c>
      <c r="I436">
        <v>-72.78</v>
      </c>
    </row>
    <row r="437" spans="1:9" x14ac:dyDescent="0.25">
      <c r="A437" s="1">
        <v>45831</v>
      </c>
      <c r="B437" t="s">
        <v>444</v>
      </c>
      <c r="C437" t="s">
        <v>513</v>
      </c>
      <c r="D437" t="s">
        <v>516</v>
      </c>
      <c r="E437" t="s">
        <v>522</v>
      </c>
      <c r="F437" t="s">
        <v>538</v>
      </c>
      <c r="G437">
        <v>400.61</v>
      </c>
      <c r="H437">
        <v>6</v>
      </c>
      <c r="I437">
        <v>258.83999999999997</v>
      </c>
    </row>
    <row r="438" spans="1:9" x14ac:dyDescent="0.25">
      <c r="A438" s="1">
        <v>45612</v>
      </c>
      <c r="B438" t="s">
        <v>445</v>
      </c>
      <c r="C438" t="s">
        <v>510</v>
      </c>
      <c r="D438" t="s">
        <v>514</v>
      </c>
      <c r="E438" t="s">
        <v>517</v>
      </c>
      <c r="F438" t="s">
        <v>526</v>
      </c>
      <c r="G438">
        <v>864.54</v>
      </c>
      <c r="H438">
        <v>5</v>
      </c>
      <c r="I438">
        <v>32.26</v>
      </c>
    </row>
    <row r="439" spans="1:9" x14ac:dyDescent="0.25">
      <c r="A439" s="1">
        <v>45507</v>
      </c>
      <c r="B439" t="s">
        <v>446</v>
      </c>
      <c r="C439" t="s">
        <v>512</v>
      </c>
      <c r="D439" t="s">
        <v>515</v>
      </c>
      <c r="E439" t="s">
        <v>523</v>
      </c>
      <c r="F439" t="s">
        <v>535</v>
      </c>
      <c r="G439">
        <v>795.81</v>
      </c>
      <c r="H439">
        <v>4</v>
      </c>
      <c r="I439">
        <v>254.62</v>
      </c>
    </row>
    <row r="440" spans="1:9" x14ac:dyDescent="0.25">
      <c r="A440" s="1">
        <v>45598</v>
      </c>
      <c r="B440" t="s">
        <v>447</v>
      </c>
      <c r="C440" t="s">
        <v>511</v>
      </c>
      <c r="D440" t="s">
        <v>514</v>
      </c>
      <c r="E440" t="s">
        <v>517</v>
      </c>
      <c r="F440" t="s">
        <v>534</v>
      </c>
      <c r="G440">
        <v>375.73</v>
      </c>
      <c r="H440">
        <v>4</v>
      </c>
      <c r="I440">
        <v>-29.59</v>
      </c>
    </row>
    <row r="441" spans="1:9" x14ac:dyDescent="0.25">
      <c r="A441" s="1">
        <v>45732</v>
      </c>
      <c r="B441" t="s">
        <v>448</v>
      </c>
      <c r="C441" t="s">
        <v>513</v>
      </c>
      <c r="D441" t="s">
        <v>515</v>
      </c>
      <c r="E441" t="s">
        <v>520</v>
      </c>
      <c r="F441" t="s">
        <v>537</v>
      </c>
      <c r="G441">
        <v>536.15</v>
      </c>
      <c r="H441">
        <v>7</v>
      </c>
      <c r="I441">
        <v>266.32</v>
      </c>
    </row>
    <row r="442" spans="1:9" x14ac:dyDescent="0.25">
      <c r="A442" s="1">
        <v>45587</v>
      </c>
      <c r="B442" t="s">
        <v>449</v>
      </c>
      <c r="C442" t="s">
        <v>509</v>
      </c>
      <c r="D442" t="s">
        <v>515</v>
      </c>
      <c r="E442" t="s">
        <v>518</v>
      </c>
      <c r="F442" t="s">
        <v>540</v>
      </c>
      <c r="G442">
        <v>902.85</v>
      </c>
      <c r="H442">
        <v>1</v>
      </c>
      <c r="I442">
        <v>-74.94</v>
      </c>
    </row>
    <row r="443" spans="1:9" x14ac:dyDescent="0.25">
      <c r="A443" s="1">
        <v>45714</v>
      </c>
      <c r="B443" t="s">
        <v>450</v>
      </c>
      <c r="C443" t="s">
        <v>510</v>
      </c>
      <c r="D443" t="s">
        <v>514</v>
      </c>
      <c r="E443" t="s">
        <v>525</v>
      </c>
      <c r="F443" t="s">
        <v>543</v>
      </c>
      <c r="G443">
        <v>976.32</v>
      </c>
      <c r="H443">
        <v>2</v>
      </c>
      <c r="I443">
        <v>266.20999999999998</v>
      </c>
    </row>
    <row r="444" spans="1:9" x14ac:dyDescent="0.25">
      <c r="A444" s="1">
        <v>45814</v>
      </c>
      <c r="B444" t="s">
        <v>451</v>
      </c>
      <c r="C444" t="s">
        <v>512</v>
      </c>
      <c r="D444" t="s">
        <v>516</v>
      </c>
      <c r="E444" t="s">
        <v>522</v>
      </c>
      <c r="F444" t="s">
        <v>538</v>
      </c>
      <c r="G444">
        <v>442.96</v>
      </c>
      <c r="H444">
        <v>2</v>
      </c>
      <c r="I444">
        <v>201.53</v>
      </c>
    </row>
    <row r="445" spans="1:9" x14ac:dyDescent="0.25">
      <c r="A445" s="1">
        <v>45828</v>
      </c>
      <c r="B445" t="s">
        <v>452</v>
      </c>
      <c r="C445" t="s">
        <v>512</v>
      </c>
      <c r="D445" t="s">
        <v>515</v>
      </c>
      <c r="E445" t="s">
        <v>518</v>
      </c>
      <c r="F445" t="s">
        <v>527</v>
      </c>
      <c r="G445">
        <v>985.32</v>
      </c>
      <c r="H445">
        <v>6</v>
      </c>
      <c r="I445">
        <v>15.77</v>
      </c>
    </row>
    <row r="446" spans="1:9" x14ac:dyDescent="0.25">
      <c r="A446" s="1">
        <v>45519</v>
      </c>
      <c r="B446" t="s">
        <v>453</v>
      </c>
      <c r="C446" t="s">
        <v>513</v>
      </c>
      <c r="D446" t="s">
        <v>515</v>
      </c>
      <c r="E446" t="s">
        <v>518</v>
      </c>
      <c r="F446" t="s">
        <v>527</v>
      </c>
      <c r="G446">
        <v>392.81</v>
      </c>
      <c r="H446">
        <v>2</v>
      </c>
      <c r="I446">
        <v>65.290000000000006</v>
      </c>
    </row>
    <row r="447" spans="1:9" x14ac:dyDescent="0.25">
      <c r="A447" s="1">
        <v>45627</v>
      </c>
      <c r="B447" t="s">
        <v>454</v>
      </c>
      <c r="C447" t="s">
        <v>511</v>
      </c>
      <c r="D447" t="s">
        <v>515</v>
      </c>
      <c r="E447" t="s">
        <v>520</v>
      </c>
      <c r="F447" t="s">
        <v>529</v>
      </c>
      <c r="G447">
        <v>53.4</v>
      </c>
      <c r="H447">
        <v>10</v>
      </c>
      <c r="I447">
        <v>33.479999999999997</v>
      </c>
    </row>
    <row r="448" spans="1:9" x14ac:dyDescent="0.25">
      <c r="A448" s="1">
        <v>45658</v>
      </c>
      <c r="B448" t="s">
        <v>455</v>
      </c>
      <c r="C448" t="s">
        <v>510</v>
      </c>
      <c r="D448" t="s">
        <v>515</v>
      </c>
      <c r="E448" t="s">
        <v>520</v>
      </c>
      <c r="F448" t="s">
        <v>537</v>
      </c>
      <c r="G448">
        <v>154.66999999999999</v>
      </c>
      <c r="H448">
        <v>8</v>
      </c>
      <c r="I448">
        <v>88.8</v>
      </c>
    </row>
    <row r="449" spans="1:9" x14ac:dyDescent="0.25">
      <c r="A449" s="1">
        <v>45724</v>
      </c>
      <c r="B449" t="s">
        <v>456</v>
      </c>
      <c r="C449" t="s">
        <v>510</v>
      </c>
      <c r="D449" t="s">
        <v>514</v>
      </c>
      <c r="E449" t="s">
        <v>525</v>
      </c>
      <c r="F449" t="s">
        <v>539</v>
      </c>
      <c r="G449">
        <v>562.73</v>
      </c>
      <c r="H449">
        <v>9</v>
      </c>
      <c r="I449">
        <v>12.79</v>
      </c>
    </row>
    <row r="450" spans="1:9" x14ac:dyDescent="0.25">
      <c r="A450" s="1">
        <v>45738</v>
      </c>
      <c r="B450" t="s">
        <v>457</v>
      </c>
      <c r="C450" t="s">
        <v>511</v>
      </c>
      <c r="D450" t="s">
        <v>515</v>
      </c>
      <c r="E450" t="s">
        <v>518</v>
      </c>
      <c r="F450" t="s">
        <v>540</v>
      </c>
      <c r="G450">
        <v>826.34</v>
      </c>
      <c r="H450">
        <v>8</v>
      </c>
      <c r="I450">
        <v>-79.44</v>
      </c>
    </row>
    <row r="451" spans="1:9" x14ac:dyDescent="0.25">
      <c r="A451" s="1">
        <v>45527</v>
      </c>
      <c r="B451" t="s">
        <v>458</v>
      </c>
      <c r="C451" t="s">
        <v>512</v>
      </c>
      <c r="D451" t="s">
        <v>516</v>
      </c>
      <c r="E451" t="s">
        <v>524</v>
      </c>
      <c r="F451" t="s">
        <v>542</v>
      </c>
      <c r="G451">
        <v>820.73</v>
      </c>
      <c r="H451">
        <v>7</v>
      </c>
      <c r="I451">
        <v>114.39</v>
      </c>
    </row>
    <row r="452" spans="1:9" x14ac:dyDescent="0.25">
      <c r="A452" s="1">
        <v>45861</v>
      </c>
      <c r="B452" t="s">
        <v>459</v>
      </c>
      <c r="C452" t="s">
        <v>512</v>
      </c>
      <c r="D452" t="s">
        <v>514</v>
      </c>
      <c r="E452" t="s">
        <v>525</v>
      </c>
      <c r="F452" t="s">
        <v>539</v>
      </c>
      <c r="G452">
        <v>645.54</v>
      </c>
      <c r="H452">
        <v>4</v>
      </c>
      <c r="I452">
        <v>136.66</v>
      </c>
    </row>
    <row r="453" spans="1:9" x14ac:dyDescent="0.25">
      <c r="A453" s="1">
        <v>45852</v>
      </c>
      <c r="B453" t="s">
        <v>460</v>
      </c>
      <c r="C453" t="s">
        <v>510</v>
      </c>
      <c r="D453" t="s">
        <v>515</v>
      </c>
      <c r="E453" t="s">
        <v>518</v>
      </c>
      <c r="F453" t="s">
        <v>540</v>
      </c>
      <c r="G453">
        <v>23.29</v>
      </c>
      <c r="H453">
        <v>1</v>
      </c>
      <c r="I453">
        <v>225.61</v>
      </c>
    </row>
    <row r="454" spans="1:9" x14ac:dyDescent="0.25">
      <c r="A454" s="1">
        <v>45578</v>
      </c>
      <c r="B454" t="s">
        <v>461</v>
      </c>
      <c r="C454" t="s">
        <v>513</v>
      </c>
      <c r="D454" t="s">
        <v>515</v>
      </c>
      <c r="E454" t="s">
        <v>520</v>
      </c>
      <c r="F454" t="s">
        <v>529</v>
      </c>
      <c r="G454">
        <v>247.22</v>
      </c>
      <c r="H454">
        <v>1</v>
      </c>
      <c r="I454">
        <v>31.95</v>
      </c>
    </row>
    <row r="455" spans="1:9" x14ac:dyDescent="0.25">
      <c r="A455" s="1">
        <v>45524</v>
      </c>
      <c r="B455" t="s">
        <v>462</v>
      </c>
      <c r="C455" t="s">
        <v>513</v>
      </c>
      <c r="D455" t="s">
        <v>515</v>
      </c>
      <c r="E455" t="s">
        <v>523</v>
      </c>
      <c r="F455" t="s">
        <v>541</v>
      </c>
      <c r="G455">
        <v>565.74</v>
      </c>
      <c r="H455">
        <v>2</v>
      </c>
      <c r="I455">
        <v>67.760000000000005</v>
      </c>
    </row>
    <row r="456" spans="1:9" x14ac:dyDescent="0.25">
      <c r="A456" s="1">
        <v>45756</v>
      </c>
      <c r="B456" t="s">
        <v>463</v>
      </c>
      <c r="C456" t="s">
        <v>513</v>
      </c>
      <c r="D456" t="s">
        <v>514</v>
      </c>
      <c r="E456" t="s">
        <v>525</v>
      </c>
      <c r="F456" t="s">
        <v>543</v>
      </c>
      <c r="G456">
        <v>477.42</v>
      </c>
      <c r="H456">
        <v>4</v>
      </c>
      <c r="I456">
        <v>-96.11</v>
      </c>
    </row>
    <row r="457" spans="1:9" x14ac:dyDescent="0.25">
      <c r="A457" s="1">
        <v>45602</v>
      </c>
      <c r="B457" t="s">
        <v>464</v>
      </c>
      <c r="C457" t="s">
        <v>510</v>
      </c>
      <c r="D457" t="s">
        <v>516</v>
      </c>
      <c r="E457" t="s">
        <v>519</v>
      </c>
      <c r="F457" t="s">
        <v>530</v>
      </c>
      <c r="G457">
        <v>94.01</v>
      </c>
      <c r="H457">
        <v>10</v>
      </c>
      <c r="I457">
        <v>51.05</v>
      </c>
    </row>
    <row r="458" spans="1:9" x14ac:dyDescent="0.25">
      <c r="A458" s="1">
        <v>45647</v>
      </c>
      <c r="B458" t="s">
        <v>465</v>
      </c>
      <c r="C458" t="s">
        <v>513</v>
      </c>
      <c r="D458" t="s">
        <v>515</v>
      </c>
      <c r="E458" t="s">
        <v>523</v>
      </c>
      <c r="F458" t="s">
        <v>535</v>
      </c>
      <c r="G458">
        <v>686.57</v>
      </c>
      <c r="H458">
        <v>8</v>
      </c>
      <c r="I458">
        <v>71.12</v>
      </c>
    </row>
    <row r="459" spans="1:9" x14ac:dyDescent="0.25">
      <c r="A459" s="1">
        <v>45684</v>
      </c>
      <c r="B459" t="s">
        <v>466</v>
      </c>
      <c r="C459" t="s">
        <v>509</v>
      </c>
      <c r="D459" t="s">
        <v>516</v>
      </c>
      <c r="E459" t="s">
        <v>522</v>
      </c>
      <c r="F459" t="s">
        <v>533</v>
      </c>
      <c r="G459">
        <v>168.94</v>
      </c>
      <c r="H459">
        <v>1</v>
      </c>
      <c r="I459">
        <v>57.26</v>
      </c>
    </row>
    <row r="460" spans="1:9" x14ac:dyDescent="0.25">
      <c r="A460" s="1">
        <v>45755</v>
      </c>
      <c r="B460" t="s">
        <v>467</v>
      </c>
      <c r="C460" t="s">
        <v>510</v>
      </c>
      <c r="D460" t="s">
        <v>515</v>
      </c>
      <c r="E460" t="s">
        <v>520</v>
      </c>
      <c r="F460" t="s">
        <v>537</v>
      </c>
      <c r="G460">
        <v>150.46</v>
      </c>
      <c r="H460">
        <v>7</v>
      </c>
      <c r="I460">
        <v>68.61</v>
      </c>
    </row>
    <row r="461" spans="1:9" x14ac:dyDescent="0.25">
      <c r="A461" s="1">
        <v>45790</v>
      </c>
      <c r="B461" t="s">
        <v>468</v>
      </c>
      <c r="C461" t="s">
        <v>510</v>
      </c>
      <c r="D461" t="s">
        <v>514</v>
      </c>
      <c r="E461" t="s">
        <v>525</v>
      </c>
      <c r="F461" t="s">
        <v>539</v>
      </c>
      <c r="G461">
        <v>701.37</v>
      </c>
      <c r="H461">
        <v>1</v>
      </c>
      <c r="I461">
        <v>288.79000000000002</v>
      </c>
    </row>
    <row r="462" spans="1:9" x14ac:dyDescent="0.25">
      <c r="A462" s="1">
        <v>45631</v>
      </c>
      <c r="B462" t="s">
        <v>469</v>
      </c>
      <c r="C462" t="s">
        <v>510</v>
      </c>
      <c r="D462" t="s">
        <v>516</v>
      </c>
      <c r="E462" t="s">
        <v>519</v>
      </c>
      <c r="F462" t="s">
        <v>528</v>
      </c>
      <c r="G462">
        <v>441.07</v>
      </c>
      <c r="H462">
        <v>1</v>
      </c>
      <c r="I462">
        <v>88.66</v>
      </c>
    </row>
    <row r="463" spans="1:9" x14ac:dyDescent="0.25">
      <c r="A463" s="1">
        <v>45833</v>
      </c>
      <c r="B463" t="s">
        <v>470</v>
      </c>
      <c r="C463" t="s">
        <v>509</v>
      </c>
      <c r="D463" t="s">
        <v>515</v>
      </c>
      <c r="E463" t="s">
        <v>518</v>
      </c>
      <c r="F463" t="s">
        <v>527</v>
      </c>
      <c r="G463">
        <v>272.13</v>
      </c>
      <c r="H463">
        <v>4</v>
      </c>
      <c r="I463">
        <v>-85.26</v>
      </c>
    </row>
    <row r="464" spans="1:9" x14ac:dyDescent="0.25">
      <c r="A464" s="1">
        <v>45684</v>
      </c>
      <c r="B464" t="s">
        <v>471</v>
      </c>
      <c r="C464" t="s">
        <v>511</v>
      </c>
      <c r="D464" t="s">
        <v>516</v>
      </c>
      <c r="E464" t="s">
        <v>519</v>
      </c>
      <c r="F464" t="s">
        <v>528</v>
      </c>
      <c r="G464">
        <v>542.09</v>
      </c>
      <c r="H464">
        <v>9</v>
      </c>
      <c r="I464">
        <v>-79.16</v>
      </c>
    </row>
    <row r="465" spans="1:9" x14ac:dyDescent="0.25">
      <c r="A465" s="1">
        <v>45627</v>
      </c>
      <c r="B465" t="s">
        <v>472</v>
      </c>
      <c r="C465" t="s">
        <v>509</v>
      </c>
      <c r="D465" t="s">
        <v>516</v>
      </c>
      <c r="E465" t="s">
        <v>522</v>
      </c>
      <c r="F465" t="s">
        <v>538</v>
      </c>
      <c r="G465">
        <v>586.69000000000005</v>
      </c>
      <c r="H465">
        <v>2</v>
      </c>
      <c r="I465">
        <v>231.01</v>
      </c>
    </row>
    <row r="466" spans="1:9" x14ac:dyDescent="0.25">
      <c r="A466" s="1">
        <v>45775</v>
      </c>
      <c r="B466" t="s">
        <v>473</v>
      </c>
      <c r="C466" t="s">
        <v>509</v>
      </c>
      <c r="D466" t="s">
        <v>514</v>
      </c>
      <c r="E466" t="s">
        <v>525</v>
      </c>
      <c r="F466" t="s">
        <v>543</v>
      </c>
      <c r="G466">
        <v>412.2</v>
      </c>
      <c r="H466">
        <v>1</v>
      </c>
      <c r="I466">
        <v>112.92</v>
      </c>
    </row>
    <row r="467" spans="1:9" x14ac:dyDescent="0.25">
      <c r="A467" s="1">
        <v>45609</v>
      </c>
      <c r="B467" t="s">
        <v>474</v>
      </c>
      <c r="C467" t="s">
        <v>510</v>
      </c>
      <c r="D467" t="s">
        <v>514</v>
      </c>
      <c r="E467" t="s">
        <v>521</v>
      </c>
      <c r="F467" t="s">
        <v>531</v>
      </c>
      <c r="G467">
        <v>661.09</v>
      </c>
      <c r="H467">
        <v>5</v>
      </c>
      <c r="I467">
        <v>161.05000000000001</v>
      </c>
    </row>
    <row r="468" spans="1:9" x14ac:dyDescent="0.25">
      <c r="A468" s="1">
        <v>45510</v>
      </c>
      <c r="B468" t="s">
        <v>475</v>
      </c>
      <c r="C468" t="s">
        <v>510</v>
      </c>
      <c r="D468" t="s">
        <v>515</v>
      </c>
      <c r="E468" t="s">
        <v>520</v>
      </c>
      <c r="F468" t="s">
        <v>537</v>
      </c>
      <c r="G468">
        <v>759.2</v>
      </c>
      <c r="H468">
        <v>5</v>
      </c>
      <c r="I468">
        <v>214.72</v>
      </c>
    </row>
    <row r="469" spans="1:9" x14ac:dyDescent="0.25">
      <c r="A469" s="1">
        <v>45754</v>
      </c>
      <c r="B469" t="s">
        <v>476</v>
      </c>
      <c r="C469" t="s">
        <v>510</v>
      </c>
      <c r="D469" t="s">
        <v>514</v>
      </c>
      <c r="E469" t="s">
        <v>521</v>
      </c>
      <c r="F469" t="s">
        <v>531</v>
      </c>
      <c r="G469">
        <v>78.62</v>
      </c>
      <c r="H469">
        <v>8</v>
      </c>
      <c r="I469">
        <v>240.28</v>
      </c>
    </row>
    <row r="470" spans="1:9" x14ac:dyDescent="0.25">
      <c r="A470" s="1">
        <v>45770</v>
      </c>
      <c r="B470" t="s">
        <v>477</v>
      </c>
      <c r="C470" t="s">
        <v>509</v>
      </c>
      <c r="D470" t="s">
        <v>514</v>
      </c>
      <c r="E470" t="s">
        <v>517</v>
      </c>
      <c r="F470" t="s">
        <v>526</v>
      </c>
      <c r="G470">
        <v>667.25</v>
      </c>
      <c r="H470">
        <v>2</v>
      </c>
      <c r="I470">
        <v>285.39999999999998</v>
      </c>
    </row>
    <row r="471" spans="1:9" x14ac:dyDescent="0.25">
      <c r="A471" s="1">
        <v>45798</v>
      </c>
      <c r="B471" t="s">
        <v>478</v>
      </c>
      <c r="C471" t="s">
        <v>513</v>
      </c>
      <c r="D471" t="s">
        <v>515</v>
      </c>
      <c r="E471" t="s">
        <v>520</v>
      </c>
      <c r="F471" t="s">
        <v>529</v>
      </c>
      <c r="G471">
        <v>297.91000000000003</v>
      </c>
      <c r="H471">
        <v>5</v>
      </c>
      <c r="I471">
        <v>72.260000000000005</v>
      </c>
    </row>
    <row r="472" spans="1:9" x14ac:dyDescent="0.25">
      <c r="A472" s="1">
        <v>45659</v>
      </c>
      <c r="B472" t="s">
        <v>479</v>
      </c>
      <c r="C472" t="s">
        <v>511</v>
      </c>
      <c r="D472" t="s">
        <v>515</v>
      </c>
      <c r="E472" t="s">
        <v>518</v>
      </c>
      <c r="F472" t="s">
        <v>540</v>
      </c>
      <c r="G472">
        <v>871.67</v>
      </c>
      <c r="H472">
        <v>3</v>
      </c>
      <c r="I472">
        <v>-98.93</v>
      </c>
    </row>
    <row r="473" spans="1:9" x14ac:dyDescent="0.25">
      <c r="A473" s="1">
        <v>45515</v>
      </c>
      <c r="B473" t="s">
        <v>480</v>
      </c>
      <c r="C473" t="s">
        <v>509</v>
      </c>
      <c r="D473" t="s">
        <v>515</v>
      </c>
      <c r="E473" t="s">
        <v>523</v>
      </c>
      <c r="F473" t="s">
        <v>535</v>
      </c>
      <c r="G473">
        <v>99.59</v>
      </c>
      <c r="H473">
        <v>7</v>
      </c>
      <c r="I473">
        <v>-30.12</v>
      </c>
    </row>
    <row r="474" spans="1:9" x14ac:dyDescent="0.25">
      <c r="A474" s="1">
        <v>45564</v>
      </c>
      <c r="B474" t="s">
        <v>481</v>
      </c>
      <c r="C474" t="s">
        <v>510</v>
      </c>
      <c r="D474" t="s">
        <v>514</v>
      </c>
      <c r="E474" t="s">
        <v>521</v>
      </c>
      <c r="F474" t="s">
        <v>532</v>
      </c>
      <c r="G474">
        <v>365.23</v>
      </c>
      <c r="H474">
        <v>3</v>
      </c>
      <c r="I474">
        <v>272.68</v>
      </c>
    </row>
    <row r="475" spans="1:9" x14ac:dyDescent="0.25">
      <c r="A475" s="1">
        <v>45686</v>
      </c>
      <c r="B475" t="s">
        <v>482</v>
      </c>
      <c r="C475" t="s">
        <v>512</v>
      </c>
      <c r="D475" t="s">
        <v>514</v>
      </c>
      <c r="E475" t="s">
        <v>521</v>
      </c>
      <c r="F475" t="s">
        <v>531</v>
      </c>
      <c r="G475">
        <v>624.37</v>
      </c>
      <c r="H475">
        <v>6</v>
      </c>
      <c r="I475">
        <v>100.19</v>
      </c>
    </row>
    <row r="476" spans="1:9" x14ac:dyDescent="0.25">
      <c r="A476" s="1">
        <v>45740</v>
      </c>
      <c r="B476" t="s">
        <v>483</v>
      </c>
      <c r="C476" t="s">
        <v>510</v>
      </c>
      <c r="D476" t="s">
        <v>515</v>
      </c>
      <c r="E476" t="s">
        <v>518</v>
      </c>
      <c r="F476" t="s">
        <v>527</v>
      </c>
      <c r="G476">
        <v>126.86</v>
      </c>
      <c r="H476">
        <v>1</v>
      </c>
      <c r="I476">
        <v>7.73</v>
      </c>
    </row>
    <row r="477" spans="1:9" x14ac:dyDescent="0.25">
      <c r="A477" s="1">
        <v>45758</v>
      </c>
      <c r="B477" t="s">
        <v>484</v>
      </c>
      <c r="C477" t="s">
        <v>511</v>
      </c>
      <c r="D477" t="s">
        <v>516</v>
      </c>
      <c r="E477" t="s">
        <v>524</v>
      </c>
      <c r="F477" t="s">
        <v>536</v>
      </c>
      <c r="G477">
        <v>219.46</v>
      </c>
      <c r="H477">
        <v>7</v>
      </c>
      <c r="I477">
        <v>275.52999999999997</v>
      </c>
    </row>
    <row r="478" spans="1:9" x14ac:dyDescent="0.25">
      <c r="A478" s="1">
        <v>45561</v>
      </c>
      <c r="B478" t="s">
        <v>485</v>
      </c>
      <c r="C478" t="s">
        <v>511</v>
      </c>
      <c r="D478" t="s">
        <v>516</v>
      </c>
      <c r="E478" t="s">
        <v>522</v>
      </c>
      <c r="F478" t="s">
        <v>533</v>
      </c>
      <c r="G478">
        <v>378.29</v>
      </c>
      <c r="H478">
        <v>9</v>
      </c>
      <c r="I478">
        <v>-48.72</v>
      </c>
    </row>
    <row r="479" spans="1:9" x14ac:dyDescent="0.25">
      <c r="A479" s="1">
        <v>45785</v>
      </c>
      <c r="B479" t="s">
        <v>486</v>
      </c>
      <c r="C479" t="s">
        <v>509</v>
      </c>
      <c r="D479" t="s">
        <v>514</v>
      </c>
      <c r="E479" t="s">
        <v>521</v>
      </c>
      <c r="F479" t="s">
        <v>531</v>
      </c>
      <c r="G479">
        <v>254.09</v>
      </c>
      <c r="H479">
        <v>4</v>
      </c>
      <c r="I479">
        <v>-85.86</v>
      </c>
    </row>
    <row r="480" spans="1:9" x14ac:dyDescent="0.25">
      <c r="A480" s="1">
        <v>45752</v>
      </c>
      <c r="B480" t="s">
        <v>487</v>
      </c>
      <c r="C480" t="s">
        <v>512</v>
      </c>
      <c r="D480" t="s">
        <v>515</v>
      </c>
      <c r="E480" t="s">
        <v>523</v>
      </c>
      <c r="F480" t="s">
        <v>535</v>
      </c>
      <c r="G480">
        <v>650.09</v>
      </c>
      <c r="H480">
        <v>4</v>
      </c>
      <c r="I480">
        <v>129.86000000000001</v>
      </c>
    </row>
    <row r="481" spans="1:9" x14ac:dyDescent="0.25">
      <c r="A481" s="1">
        <v>45786</v>
      </c>
      <c r="B481" t="s">
        <v>488</v>
      </c>
      <c r="C481" t="s">
        <v>510</v>
      </c>
      <c r="D481" t="s">
        <v>514</v>
      </c>
      <c r="E481" t="s">
        <v>521</v>
      </c>
      <c r="F481" t="s">
        <v>531</v>
      </c>
      <c r="G481">
        <v>711.01</v>
      </c>
      <c r="H481">
        <v>5</v>
      </c>
      <c r="I481">
        <v>-18.23</v>
      </c>
    </row>
    <row r="482" spans="1:9" x14ac:dyDescent="0.25">
      <c r="A482" s="1">
        <v>45862</v>
      </c>
      <c r="B482" t="s">
        <v>489</v>
      </c>
      <c r="C482" t="s">
        <v>512</v>
      </c>
      <c r="D482" t="s">
        <v>514</v>
      </c>
      <c r="E482" t="s">
        <v>517</v>
      </c>
      <c r="F482" t="s">
        <v>534</v>
      </c>
      <c r="G482">
        <v>590.27</v>
      </c>
      <c r="H482">
        <v>7</v>
      </c>
      <c r="I482">
        <v>-25.81</v>
      </c>
    </row>
    <row r="483" spans="1:9" x14ac:dyDescent="0.25">
      <c r="A483" s="1">
        <v>45861</v>
      </c>
      <c r="B483" t="s">
        <v>490</v>
      </c>
      <c r="C483" t="s">
        <v>509</v>
      </c>
      <c r="D483" t="s">
        <v>516</v>
      </c>
      <c r="E483" t="s">
        <v>524</v>
      </c>
      <c r="F483" t="s">
        <v>536</v>
      </c>
      <c r="G483">
        <v>815.85</v>
      </c>
      <c r="H483">
        <v>6</v>
      </c>
      <c r="I483">
        <v>166.37</v>
      </c>
    </row>
    <row r="484" spans="1:9" x14ac:dyDescent="0.25">
      <c r="A484" s="1">
        <v>45748</v>
      </c>
      <c r="B484" t="s">
        <v>491</v>
      </c>
      <c r="C484" t="s">
        <v>513</v>
      </c>
      <c r="D484" t="s">
        <v>515</v>
      </c>
      <c r="E484" t="s">
        <v>523</v>
      </c>
      <c r="F484" t="s">
        <v>541</v>
      </c>
      <c r="G484">
        <v>749.84</v>
      </c>
      <c r="H484">
        <v>10</v>
      </c>
      <c r="I484">
        <v>147.04</v>
      </c>
    </row>
    <row r="485" spans="1:9" x14ac:dyDescent="0.25">
      <c r="A485" s="1">
        <v>45610</v>
      </c>
      <c r="B485" t="s">
        <v>492</v>
      </c>
      <c r="C485" t="s">
        <v>513</v>
      </c>
      <c r="D485" t="s">
        <v>515</v>
      </c>
      <c r="E485" t="s">
        <v>523</v>
      </c>
      <c r="F485" t="s">
        <v>535</v>
      </c>
      <c r="G485">
        <v>226.94</v>
      </c>
      <c r="H485">
        <v>1</v>
      </c>
      <c r="I485">
        <v>158.37</v>
      </c>
    </row>
    <row r="486" spans="1:9" x14ac:dyDescent="0.25">
      <c r="A486" s="1">
        <v>45865</v>
      </c>
      <c r="B486" t="s">
        <v>493</v>
      </c>
      <c r="C486" t="s">
        <v>512</v>
      </c>
      <c r="D486" t="s">
        <v>516</v>
      </c>
      <c r="E486" t="s">
        <v>522</v>
      </c>
      <c r="F486" t="s">
        <v>533</v>
      </c>
      <c r="G486">
        <v>725.01</v>
      </c>
      <c r="H486">
        <v>10</v>
      </c>
      <c r="I486">
        <v>-35.14</v>
      </c>
    </row>
    <row r="487" spans="1:9" x14ac:dyDescent="0.25">
      <c r="A487" s="1">
        <v>45736</v>
      </c>
      <c r="B487" t="s">
        <v>494</v>
      </c>
      <c r="C487" t="s">
        <v>511</v>
      </c>
      <c r="D487" t="s">
        <v>514</v>
      </c>
      <c r="E487" t="s">
        <v>525</v>
      </c>
      <c r="F487" t="s">
        <v>539</v>
      </c>
      <c r="G487">
        <v>51.33</v>
      </c>
      <c r="H487">
        <v>4</v>
      </c>
      <c r="I487">
        <v>-48.78</v>
      </c>
    </row>
    <row r="488" spans="1:9" x14ac:dyDescent="0.25">
      <c r="A488" s="1">
        <v>45604</v>
      </c>
      <c r="B488" t="s">
        <v>495</v>
      </c>
      <c r="C488" t="s">
        <v>509</v>
      </c>
      <c r="D488" t="s">
        <v>514</v>
      </c>
      <c r="E488" t="s">
        <v>521</v>
      </c>
      <c r="F488" t="s">
        <v>531</v>
      </c>
      <c r="G488">
        <v>17.7</v>
      </c>
      <c r="H488">
        <v>3</v>
      </c>
      <c r="I488">
        <v>175.15</v>
      </c>
    </row>
    <row r="489" spans="1:9" x14ac:dyDescent="0.25">
      <c r="A489" s="1">
        <v>45660</v>
      </c>
      <c r="B489" t="s">
        <v>496</v>
      </c>
      <c r="C489" t="s">
        <v>512</v>
      </c>
      <c r="D489" t="s">
        <v>516</v>
      </c>
      <c r="E489" t="s">
        <v>519</v>
      </c>
      <c r="F489" t="s">
        <v>528</v>
      </c>
      <c r="G489">
        <v>606.89</v>
      </c>
      <c r="H489">
        <v>10</v>
      </c>
      <c r="I489">
        <v>253.76</v>
      </c>
    </row>
    <row r="490" spans="1:9" x14ac:dyDescent="0.25">
      <c r="A490" s="1">
        <v>45649</v>
      </c>
      <c r="B490" t="s">
        <v>497</v>
      </c>
      <c r="C490" t="s">
        <v>513</v>
      </c>
      <c r="D490" t="s">
        <v>514</v>
      </c>
      <c r="E490" t="s">
        <v>521</v>
      </c>
      <c r="F490" t="s">
        <v>531</v>
      </c>
      <c r="G490">
        <v>861.45</v>
      </c>
      <c r="H490">
        <v>7</v>
      </c>
      <c r="I490">
        <v>-11.89</v>
      </c>
    </row>
    <row r="491" spans="1:9" x14ac:dyDescent="0.25">
      <c r="A491" s="1">
        <v>45677</v>
      </c>
      <c r="B491" t="s">
        <v>498</v>
      </c>
      <c r="C491" t="s">
        <v>510</v>
      </c>
      <c r="D491" t="s">
        <v>515</v>
      </c>
      <c r="E491" t="s">
        <v>520</v>
      </c>
      <c r="F491" t="s">
        <v>529</v>
      </c>
      <c r="G491">
        <v>807.61</v>
      </c>
      <c r="H491">
        <v>6</v>
      </c>
      <c r="I491">
        <v>195.73</v>
      </c>
    </row>
    <row r="492" spans="1:9" x14ac:dyDescent="0.25">
      <c r="A492" s="1">
        <v>45576</v>
      </c>
      <c r="B492" t="s">
        <v>499</v>
      </c>
      <c r="C492" t="s">
        <v>509</v>
      </c>
      <c r="D492" t="s">
        <v>515</v>
      </c>
      <c r="E492" t="s">
        <v>520</v>
      </c>
      <c r="F492" t="s">
        <v>529</v>
      </c>
      <c r="G492">
        <v>965.39</v>
      </c>
      <c r="H492">
        <v>1</v>
      </c>
      <c r="I492">
        <v>11.35</v>
      </c>
    </row>
    <row r="493" spans="1:9" x14ac:dyDescent="0.25">
      <c r="A493" s="1">
        <v>45860</v>
      </c>
      <c r="B493" t="s">
        <v>500</v>
      </c>
      <c r="C493" t="s">
        <v>511</v>
      </c>
      <c r="D493" t="s">
        <v>514</v>
      </c>
      <c r="E493" t="s">
        <v>521</v>
      </c>
      <c r="F493" t="s">
        <v>531</v>
      </c>
      <c r="G493">
        <v>708.79</v>
      </c>
      <c r="H493">
        <v>10</v>
      </c>
      <c r="I493">
        <v>-69.41</v>
      </c>
    </row>
    <row r="494" spans="1:9" x14ac:dyDescent="0.25">
      <c r="A494" s="1">
        <v>45673</v>
      </c>
      <c r="B494" t="s">
        <v>501</v>
      </c>
      <c r="C494" t="s">
        <v>513</v>
      </c>
      <c r="D494" t="s">
        <v>515</v>
      </c>
      <c r="E494" t="s">
        <v>523</v>
      </c>
      <c r="F494" t="s">
        <v>535</v>
      </c>
      <c r="G494">
        <v>878.6</v>
      </c>
      <c r="H494">
        <v>7</v>
      </c>
      <c r="I494">
        <v>234.87</v>
      </c>
    </row>
    <row r="495" spans="1:9" x14ac:dyDescent="0.25">
      <c r="A495" s="1">
        <v>45713</v>
      </c>
      <c r="B495" t="s">
        <v>502</v>
      </c>
      <c r="C495" t="s">
        <v>511</v>
      </c>
      <c r="D495" t="s">
        <v>515</v>
      </c>
      <c r="E495" t="s">
        <v>523</v>
      </c>
      <c r="F495" t="s">
        <v>541</v>
      </c>
      <c r="G495">
        <v>261.12</v>
      </c>
      <c r="H495">
        <v>2</v>
      </c>
      <c r="I495">
        <v>69.08</v>
      </c>
    </row>
    <row r="496" spans="1:9" x14ac:dyDescent="0.25">
      <c r="A496" s="1">
        <v>45777</v>
      </c>
      <c r="B496" t="s">
        <v>503</v>
      </c>
      <c r="C496" t="s">
        <v>511</v>
      </c>
      <c r="D496" t="s">
        <v>516</v>
      </c>
      <c r="E496" t="s">
        <v>522</v>
      </c>
      <c r="F496" t="s">
        <v>538</v>
      </c>
      <c r="G496">
        <v>982.73</v>
      </c>
      <c r="H496">
        <v>2</v>
      </c>
      <c r="I496">
        <v>228.36</v>
      </c>
    </row>
    <row r="497" spans="1:9" x14ac:dyDescent="0.25">
      <c r="A497" s="1">
        <v>45510</v>
      </c>
      <c r="B497" t="s">
        <v>504</v>
      </c>
      <c r="C497" t="s">
        <v>511</v>
      </c>
      <c r="D497" t="s">
        <v>514</v>
      </c>
      <c r="E497" t="s">
        <v>521</v>
      </c>
      <c r="F497" t="s">
        <v>531</v>
      </c>
      <c r="G497">
        <v>967.7</v>
      </c>
      <c r="H497">
        <v>2</v>
      </c>
      <c r="I497">
        <v>2.64</v>
      </c>
    </row>
    <row r="498" spans="1:9" x14ac:dyDescent="0.25">
      <c r="A498" s="1">
        <v>45672</v>
      </c>
      <c r="B498" t="s">
        <v>505</v>
      </c>
      <c r="C498" t="s">
        <v>511</v>
      </c>
      <c r="D498" t="s">
        <v>515</v>
      </c>
      <c r="E498" t="s">
        <v>518</v>
      </c>
      <c r="F498" t="s">
        <v>527</v>
      </c>
      <c r="G498">
        <v>630.28</v>
      </c>
      <c r="H498">
        <v>5</v>
      </c>
      <c r="I498">
        <v>-80.36</v>
      </c>
    </row>
    <row r="499" spans="1:9" x14ac:dyDescent="0.25">
      <c r="A499" s="1">
        <v>45682</v>
      </c>
      <c r="B499" t="s">
        <v>506</v>
      </c>
      <c r="C499" t="s">
        <v>509</v>
      </c>
      <c r="D499" t="s">
        <v>516</v>
      </c>
      <c r="E499" t="s">
        <v>522</v>
      </c>
      <c r="F499" t="s">
        <v>538</v>
      </c>
      <c r="G499">
        <v>283.25</v>
      </c>
      <c r="H499">
        <v>4</v>
      </c>
      <c r="I499">
        <v>69.03</v>
      </c>
    </row>
    <row r="500" spans="1:9" x14ac:dyDescent="0.25">
      <c r="A500" s="1">
        <v>45795</v>
      </c>
      <c r="B500" t="s">
        <v>507</v>
      </c>
      <c r="C500" t="s">
        <v>509</v>
      </c>
      <c r="D500" t="s">
        <v>515</v>
      </c>
      <c r="E500" t="s">
        <v>523</v>
      </c>
      <c r="F500" t="s">
        <v>541</v>
      </c>
      <c r="G500">
        <v>255.33</v>
      </c>
      <c r="H500">
        <v>2</v>
      </c>
      <c r="I500">
        <v>59.41</v>
      </c>
    </row>
    <row r="501" spans="1:9" x14ac:dyDescent="0.25">
      <c r="A501" s="1">
        <v>45726</v>
      </c>
      <c r="B501" t="s">
        <v>508</v>
      </c>
      <c r="C501" t="s">
        <v>512</v>
      </c>
      <c r="D501" t="s">
        <v>516</v>
      </c>
      <c r="E501" t="s">
        <v>522</v>
      </c>
      <c r="F501" t="s">
        <v>538</v>
      </c>
      <c r="G501">
        <v>385.51</v>
      </c>
      <c r="H501">
        <v>1</v>
      </c>
      <c r="I501">
        <v>200.27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0"/>
  <sheetViews>
    <sheetView topLeftCell="D478" workbookViewId="0">
      <selection sqref="A1:K500"/>
    </sheetView>
  </sheetViews>
  <sheetFormatPr defaultRowHeight="15" x14ac:dyDescent="0.25"/>
  <cols>
    <col min="1" max="1" width="15.28515625" style="3" bestFit="1" customWidth="1"/>
    <col min="2" max="2" width="15.28515625" style="10" customWidth="1"/>
    <col min="3" max="3" width="15.28515625" style="4" customWidth="1"/>
    <col min="4" max="4" width="22.85546875" style="5" customWidth="1"/>
    <col min="5" max="5" width="11.85546875" style="5" customWidth="1"/>
    <col min="6" max="6" width="17.7109375" style="5" customWidth="1"/>
    <col min="7" max="7" width="18.140625" style="5" customWidth="1"/>
    <col min="8" max="8" width="17.5703125" style="5" bestFit="1" customWidth="1"/>
    <col min="9" max="9" width="11.5703125" style="5" customWidth="1"/>
    <col min="10" max="10" width="14.28515625" style="5" customWidth="1"/>
    <col min="11" max="11" width="10.5703125" style="5" bestFit="1" customWidth="1"/>
    <col min="12" max="12" width="14.5703125" style="5" customWidth="1"/>
    <col min="13" max="13" width="14.28515625" style="5" customWidth="1"/>
    <col min="14" max="14" width="14.5703125" style="5" bestFit="1" customWidth="1"/>
    <col min="15" max="15" width="15.140625" style="5" bestFit="1" customWidth="1"/>
    <col min="16" max="16" width="17.5703125" style="5" bestFit="1" customWidth="1"/>
    <col min="17" max="17" width="7.85546875" style="5" bestFit="1" customWidth="1"/>
    <col min="18" max="18" width="11" style="5" bestFit="1" customWidth="1"/>
    <col min="19" max="19" width="8.28515625" style="5" bestFit="1" customWidth="1"/>
    <col min="20" max="16384" width="9.140625" style="5"/>
  </cols>
  <sheetData>
    <row r="1" spans="1:13" x14ac:dyDescent="0.25">
      <c r="A1" s="6" t="s">
        <v>0</v>
      </c>
      <c r="B1" s="9" t="s">
        <v>547</v>
      </c>
      <c r="C1" s="7" t="s">
        <v>548</v>
      </c>
      <c r="D1" s="7" t="s">
        <v>1</v>
      </c>
      <c r="E1" s="7" t="s">
        <v>2</v>
      </c>
      <c r="F1" s="7" t="s">
        <v>3</v>
      </c>
      <c r="G1" s="7" t="s">
        <v>4</v>
      </c>
      <c r="H1" s="7" t="s">
        <v>5</v>
      </c>
      <c r="I1" s="7" t="s">
        <v>6</v>
      </c>
      <c r="J1" s="7" t="s">
        <v>7</v>
      </c>
      <c r="K1" s="8" t="s">
        <v>8</v>
      </c>
    </row>
    <row r="2" spans="1:13" x14ac:dyDescent="0.25">
      <c r="A2" s="6">
        <v>45868</v>
      </c>
      <c r="B2" s="9">
        <f>YEAR(Table1_2[[#This Row],[Order Date]])</f>
        <v>2025</v>
      </c>
      <c r="C2" s="7">
        <f>MONTH(Table1_2[[#This Row],[Order Date]])</f>
        <v>7</v>
      </c>
      <c r="D2" s="7" t="s">
        <v>217</v>
      </c>
      <c r="E2" s="7" t="s">
        <v>511</v>
      </c>
      <c r="F2" s="7" t="s">
        <v>514</v>
      </c>
      <c r="G2" s="7" t="s">
        <v>525</v>
      </c>
      <c r="H2" s="7" t="s">
        <v>539</v>
      </c>
      <c r="I2" s="7">
        <v>75.599999999999994</v>
      </c>
      <c r="J2" s="7">
        <v>2</v>
      </c>
      <c r="K2" s="7">
        <v>-25.94</v>
      </c>
    </row>
    <row r="3" spans="1:13" x14ac:dyDescent="0.25">
      <c r="A3" s="6">
        <v>45868</v>
      </c>
      <c r="B3" s="9">
        <f>YEAR(Table1_2[[#This Row],[Order Date]])</f>
        <v>2025</v>
      </c>
      <c r="C3" s="7">
        <f>MONTH(Table1_2[[#This Row],[Order Date]])</f>
        <v>7</v>
      </c>
      <c r="D3" s="7" t="s">
        <v>195</v>
      </c>
      <c r="E3" s="7" t="s">
        <v>513</v>
      </c>
      <c r="F3" s="7" t="s">
        <v>515</v>
      </c>
      <c r="G3" s="7" t="s">
        <v>523</v>
      </c>
      <c r="H3" s="7" t="s">
        <v>541</v>
      </c>
      <c r="I3" s="7">
        <v>915.43</v>
      </c>
      <c r="J3" s="7">
        <v>8</v>
      </c>
      <c r="K3" s="7">
        <v>150.74</v>
      </c>
    </row>
    <row r="4" spans="1:13" x14ac:dyDescent="0.25">
      <c r="A4" s="6">
        <v>45866</v>
      </c>
      <c r="B4" s="9">
        <f>YEAR(Table1_2[[#This Row],[Order Date]])</f>
        <v>2025</v>
      </c>
      <c r="C4" s="7">
        <f>MONTH(Table1_2[[#This Row],[Order Date]])</f>
        <v>7</v>
      </c>
      <c r="D4" s="7" t="s">
        <v>312</v>
      </c>
      <c r="E4" s="7" t="s">
        <v>509</v>
      </c>
      <c r="F4" s="7" t="s">
        <v>514</v>
      </c>
      <c r="G4" s="7" t="s">
        <v>525</v>
      </c>
      <c r="H4" s="7" t="s">
        <v>539</v>
      </c>
      <c r="I4" s="7">
        <v>710.9</v>
      </c>
      <c r="J4" s="7">
        <v>2</v>
      </c>
      <c r="K4" s="7">
        <v>-67.61</v>
      </c>
      <c r="M4" s="5" t="s">
        <v>544</v>
      </c>
    </row>
    <row r="5" spans="1:13" x14ac:dyDescent="0.25">
      <c r="A5" s="6">
        <v>45866</v>
      </c>
      <c r="B5" s="9">
        <f>YEAR(Table1_2[[#This Row],[Order Date]])</f>
        <v>2025</v>
      </c>
      <c r="C5" s="7">
        <f>MONTH(Table1_2[[#This Row],[Order Date]])</f>
        <v>7</v>
      </c>
      <c r="D5" s="7" t="s">
        <v>374</v>
      </c>
      <c r="E5" s="7" t="s">
        <v>510</v>
      </c>
      <c r="F5" s="7" t="s">
        <v>516</v>
      </c>
      <c r="G5" s="7" t="s">
        <v>524</v>
      </c>
      <c r="H5" s="7" t="s">
        <v>542</v>
      </c>
      <c r="I5" s="7">
        <v>143.61000000000001</v>
      </c>
      <c r="J5" s="7">
        <v>2</v>
      </c>
      <c r="K5" s="7">
        <v>103.87</v>
      </c>
      <c r="M5" s="5">
        <f>SUM(Table1_2[Sales])</f>
        <v>253467.48999999985</v>
      </c>
    </row>
    <row r="6" spans="1:13" x14ac:dyDescent="0.25">
      <c r="A6" s="6">
        <v>45866</v>
      </c>
      <c r="B6" s="9">
        <f>YEAR(Table1_2[[#This Row],[Order Date]])</f>
        <v>2025</v>
      </c>
      <c r="C6" s="7">
        <f>MONTH(Table1_2[[#This Row],[Order Date]])</f>
        <v>7</v>
      </c>
      <c r="D6" s="7" t="s">
        <v>372</v>
      </c>
      <c r="E6" s="7" t="s">
        <v>510</v>
      </c>
      <c r="F6" s="7" t="s">
        <v>515</v>
      </c>
      <c r="G6" s="7" t="s">
        <v>523</v>
      </c>
      <c r="H6" s="7" t="s">
        <v>541</v>
      </c>
      <c r="I6" s="7">
        <v>965.73</v>
      </c>
      <c r="J6" s="7">
        <v>7</v>
      </c>
      <c r="K6" s="7">
        <v>-26.73</v>
      </c>
    </row>
    <row r="7" spans="1:13" x14ac:dyDescent="0.25">
      <c r="A7" s="6">
        <v>45866</v>
      </c>
      <c r="B7" s="9">
        <f>YEAR(Table1_2[[#This Row],[Order Date]])</f>
        <v>2025</v>
      </c>
      <c r="C7" s="7">
        <f>MONTH(Table1_2[[#This Row],[Order Date]])</f>
        <v>7</v>
      </c>
      <c r="D7" s="7" t="s">
        <v>425</v>
      </c>
      <c r="E7" s="7" t="s">
        <v>512</v>
      </c>
      <c r="F7" s="7" t="s">
        <v>515</v>
      </c>
      <c r="G7" s="7" t="s">
        <v>520</v>
      </c>
      <c r="H7" s="7" t="s">
        <v>537</v>
      </c>
      <c r="I7" s="7">
        <v>471.07</v>
      </c>
      <c r="J7" s="7">
        <v>9</v>
      </c>
      <c r="K7" s="7">
        <v>-98.87</v>
      </c>
      <c r="M7" s="5" t="s">
        <v>545</v>
      </c>
    </row>
    <row r="8" spans="1:13" x14ac:dyDescent="0.25">
      <c r="A8" s="6">
        <v>45865</v>
      </c>
      <c r="B8" s="9">
        <f>YEAR(Table1_2[[#This Row],[Order Date]])</f>
        <v>2025</v>
      </c>
      <c r="C8" s="7">
        <f>MONTH(Table1_2[[#This Row],[Order Date]])</f>
        <v>7</v>
      </c>
      <c r="D8" s="7" t="s">
        <v>493</v>
      </c>
      <c r="E8" s="7" t="s">
        <v>512</v>
      </c>
      <c r="F8" s="7" t="s">
        <v>516</v>
      </c>
      <c r="G8" s="7" t="s">
        <v>522</v>
      </c>
      <c r="H8" s="7" t="s">
        <v>533</v>
      </c>
      <c r="I8" s="7">
        <v>725.01</v>
      </c>
      <c r="J8" s="7">
        <v>10</v>
      </c>
      <c r="K8" s="7">
        <v>-35.14</v>
      </c>
      <c r="M8" s="5">
        <f>SUM(Table1_2[Profit])</f>
        <v>40498.109999999986</v>
      </c>
    </row>
    <row r="9" spans="1:13" x14ac:dyDescent="0.25">
      <c r="A9" s="6">
        <v>45865</v>
      </c>
      <c r="B9" s="9">
        <f>YEAR(Table1_2[[#This Row],[Order Date]])</f>
        <v>2025</v>
      </c>
      <c r="C9" s="7">
        <f>MONTH(Table1_2[[#This Row],[Order Date]])</f>
        <v>7</v>
      </c>
      <c r="D9" s="7" t="s">
        <v>113</v>
      </c>
      <c r="E9" s="7" t="s">
        <v>509</v>
      </c>
      <c r="F9" s="7" t="s">
        <v>514</v>
      </c>
      <c r="G9" s="7" t="s">
        <v>517</v>
      </c>
      <c r="H9" s="7" t="s">
        <v>526</v>
      </c>
      <c r="I9" s="7">
        <v>500.53</v>
      </c>
      <c r="J9" s="7">
        <v>4</v>
      </c>
      <c r="K9" s="7">
        <v>-21.21</v>
      </c>
    </row>
    <row r="10" spans="1:13" x14ac:dyDescent="0.25">
      <c r="A10" s="6">
        <v>45865</v>
      </c>
      <c r="B10" s="9">
        <f>YEAR(Table1_2[[#This Row],[Order Date]])</f>
        <v>2025</v>
      </c>
      <c r="C10" s="7">
        <f>MONTH(Table1_2[[#This Row],[Order Date]])</f>
        <v>7</v>
      </c>
      <c r="D10" s="7" t="s">
        <v>286</v>
      </c>
      <c r="E10" s="7" t="s">
        <v>511</v>
      </c>
      <c r="F10" s="7" t="s">
        <v>515</v>
      </c>
      <c r="G10" s="7" t="s">
        <v>523</v>
      </c>
      <c r="H10" s="7" t="s">
        <v>541</v>
      </c>
      <c r="I10" s="7">
        <v>100.24</v>
      </c>
      <c r="J10" s="7">
        <v>6</v>
      </c>
      <c r="K10" s="7">
        <v>85.44</v>
      </c>
      <c r="M10" s="5" t="s">
        <v>546</v>
      </c>
    </row>
    <row r="11" spans="1:13" x14ac:dyDescent="0.25">
      <c r="A11" s="6">
        <v>45863</v>
      </c>
      <c r="B11" s="9">
        <f>YEAR(Table1_2[[#This Row],[Order Date]])</f>
        <v>2025</v>
      </c>
      <c r="C11" s="7">
        <f>MONTH(Table1_2[[#This Row],[Order Date]])</f>
        <v>7</v>
      </c>
      <c r="D11" s="7" t="s">
        <v>46</v>
      </c>
      <c r="E11" s="7" t="s">
        <v>509</v>
      </c>
      <c r="F11" s="7" t="s">
        <v>516</v>
      </c>
      <c r="G11" s="7" t="s">
        <v>522</v>
      </c>
      <c r="H11" s="7" t="s">
        <v>533</v>
      </c>
      <c r="I11" s="7">
        <v>545.30999999999995</v>
      </c>
      <c r="J11" s="7">
        <v>1</v>
      </c>
      <c r="K11" s="7">
        <v>260.3</v>
      </c>
      <c r="M11" s="5">
        <f>SUM(Table1_2[Quantity])</f>
        <v>2739</v>
      </c>
    </row>
    <row r="12" spans="1:13" x14ac:dyDescent="0.25">
      <c r="A12" s="6">
        <v>45862</v>
      </c>
      <c r="B12" s="9">
        <f>YEAR(Table1_2[[#This Row],[Order Date]])</f>
        <v>2025</v>
      </c>
      <c r="C12" s="7">
        <f>MONTH(Table1_2[[#This Row],[Order Date]])</f>
        <v>7</v>
      </c>
      <c r="D12" s="7" t="s">
        <v>489</v>
      </c>
      <c r="E12" s="7" t="s">
        <v>512</v>
      </c>
      <c r="F12" s="7" t="s">
        <v>514</v>
      </c>
      <c r="G12" s="7" t="s">
        <v>517</v>
      </c>
      <c r="H12" s="7" t="s">
        <v>534</v>
      </c>
      <c r="I12" s="7">
        <v>590.27</v>
      </c>
      <c r="J12" s="7">
        <v>7</v>
      </c>
      <c r="K12" s="7">
        <v>-25.81</v>
      </c>
    </row>
    <row r="13" spans="1:13" x14ac:dyDescent="0.25">
      <c r="A13" s="6">
        <v>45862</v>
      </c>
      <c r="B13" s="9">
        <f>YEAR(Table1_2[[#This Row],[Order Date]])</f>
        <v>2025</v>
      </c>
      <c r="C13" s="7">
        <f>MONTH(Table1_2[[#This Row],[Order Date]])</f>
        <v>7</v>
      </c>
      <c r="D13" s="7" t="s">
        <v>235</v>
      </c>
      <c r="E13" s="7" t="s">
        <v>511</v>
      </c>
      <c r="F13" s="7" t="s">
        <v>514</v>
      </c>
      <c r="G13" s="7" t="s">
        <v>517</v>
      </c>
      <c r="H13" s="7" t="s">
        <v>526</v>
      </c>
      <c r="I13" s="7">
        <v>797.99</v>
      </c>
      <c r="J13" s="7">
        <v>1</v>
      </c>
      <c r="K13" s="7">
        <v>-69.040000000000006</v>
      </c>
    </row>
    <row r="14" spans="1:13" x14ac:dyDescent="0.25">
      <c r="A14" s="6">
        <v>45861</v>
      </c>
      <c r="B14" s="9">
        <f>YEAR(Table1_2[[#This Row],[Order Date]])</f>
        <v>2025</v>
      </c>
      <c r="C14" s="7">
        <f>MONTH(Table1_2[[#This Row],[Order Date]])</f>
        <v>7</v>
      </c>
      <c r="D14" s="7" t="s">
        <v>490</v>
      </c>
      <c r="E14" s="7" t="s">
        <v>509</v>
      </c>
      <c r="F14" s="7" t="s">
        <v>516</v>
      </c>
      <c r="G14" s="7" t="s">
        <v>524</v>
      </c>
      <c r="H14" s="7" t="s">
        <v>536</v>
      </c>
      <c r="I14" s="7">
        <v>815.85</v>
      </c>
      <c r="J14" s="7">
        <v>6</v>
      </c>
      <c r="K14" s="7">
        <v>166.37</v>
      </c>
    </row>
    <row r="15" spans="1:13" x14ac:dyDescent="0.25">
      <c r="A15" s="6">
        <v>45861</v>
      </c>
      <c r="B15" s="9">
        <f>YEAR(Table1_2[[#This Row],[Order Date]])</f>
        <v>2025</v>
      </c>
      <c r="C15" s="7">
        <f>MONTH(Table1_2[[#This Row],[Order Date]])</f>
        <v>7</v>
      </c>
      <c r="D15" s="7" t="s">
        <v>459</v>
      </c>
      <c r="E15" s="7" t="s">
        <v>512</v>
      </c>
      <c r="F15" s="7" t="s">
        <v>514</v>
      </c>
      <c r="G15" s="7" t="s">
        <v>525</v>
      </c>
      <c r="H15" s="7" t="s">
        <v>539</v>
      </c>
      <c r="I15" s="7">
        <v>645.54</v>
      </c>
      <c r="J15" s="7">
        <v>4</v>
      </c>
      <c r="K15" s="7">
        <v>136.66</v>
      </c>
    </row>
    <row r="16" spans="1:13" x14ac:dyDescent="0.25">
      <c r="A16" s="6">
        <v>45860</v>
      </c>
      <c r="B16" s="9">
        <f>YEAR(Table1_2[[#This Row],[Order Date]])</f>
        <v>2025</v>
      </c>
      <c r="C16" s="7">
        <f>MONTH(Table1_2[[#This Row],[Order Date]])</f>
        <v>7</v>
      </c>
      <c r="D16" s="7" t="s">
        <v>500</v>
      </c>
      <c r="E16" s="7" t="s">
        <v>511</v>
      </c>
      <c r="F16" s="7" t="s">
        <v>514</v>
      </c>
      <c r="G16" s="7" t="s">
        <v>521</v>
      </c>
      <c r="H16" s="7" t="s">
        <v>531</v>
      </c>
      <c r="I16" s="7">
        <v>708.79</v>
      </c>
      <c r="J16" s="7">
        <v>10</v>
      </c>
      <c r="K16" s="7">
        <v>-69.41</v>
      </c>
    </row>
    <row r="17" spans="1:11" x14ac:dyDescent="0.25">
      <c r="A17" s="6">
        <v>45860</v>
      </c>
      <c r="B17" s="9">
        <f>YEAR(Table1_2[[#This Row],[Order Date]])</f>
        <v>2025</v>
      </c>
      <c r="C17" s="7">
        <f>MONTH(Table1_2[[#This Row],[Order Date]])</f>
        <v>7</v>
      </c>
      <c r="D17" s="7" t="s">
        <v>139</v>
      </c>
      <c r="E17" s="7" t="s">
        <v>512</v>
      </c>
      <c r="F17" s="7" t="s">
        <v>515</v>
      </c>
      <c r="G17" s="7" t="s">
        <v>518</v>
      </c>
      <c r="H17" s="7" t="s">
        <v>527</v>
      </c>
      <c r="I17" s="7">
        <v>662.7</v>
      </c>
      <c r="J17" s="7">
        <v>10</v>
      </c>
      <c r="K17" s="7">
        <v>265.97000000000003</v>
      </c>
    </row>
    <row r="18" spans="1:11" x14ac:dyDescent="0.25">
      <c r="A18" s="6">
        <v>45860</v>
      </c>
      <c r="B18" s="9">
        <f>YEAR(Table1_2[[#This Row],[Order Date]])</f>
        <v>2025</v>
      </c>
      <c r="C18" s="7">
        <f>MONTH(Table1_2[[#This Row],[Order Date]])</f>
        <v>7</v>
      </c>
      <c r="D18" s="7" t="s">
        <v>339</v>
      </c>
      <c r="E18" s="7" t="s">
        <v>513</v>
      </c>
      <c r="F18" s="7" t="s">
        <v>514</v>
      </c>
      <c r="G18" s="7" t="s">
        <v>517</v>
      </c>
      <c r="H18" s="7" t="s">
        <v>534</v>
      </c>
      <c r="I18" s="7">
        <v>64.44</v>
      </c>
      <c r="J18" s="7">
        <v>1</v>
      </c>
      <c r="K18" s="7">
        <v>221.95</v>
      </c>
    </row>
    <row r="19" spans="1:11" x14ac:dyDescent="0.25">
      <c r="A19" s="6">
        <v>45859</v>
      </c>
      <c r="B19" s="9">
        <f>YEAR(Table1_2[[#This Row],[Order Date]])</f>
        <v>2025</v>
      </c>
      <c r="C19" s="7">
        <f>MONTH(Table1_2[[#This Row],[Order Date]])</f>
        <v>7</v>
      </c>
      <c r="D19" s="7" t="s">
        <v>300</v>
      </c>
      <c r="E19" s="7" t="s">
        <v>512</v>
      </c>
      <c r="F19" s="7" t="s">
        <v>516</v>
      </c>
      <c r="G19" s="7" t="s">
        <v>522</v>
      </c>
      <c r="H19" s="7" t="s">
        <v>533</v>
      </c>
      <c r="I19" s="7">
        <v>501.47</v>
      </c>
      <c r="J19" s="7">
        <v>4</v>
      </c>
      <c r="K19" s="7">
        <v>149.16</v>
      </c>
    </row>
    <row r="20" spans="1:11" x14ac:dyDescent="0.25">
      <c r="A20" s="6">
        <v>45857</v>
      </c>
      <c r="B20" s="9">
        <f>YEAR(Table1_2[[#This Row],[Order Date]])</f>
        <v>2025</v>
      </c>
      <c r="C20" s="7">
        <f>MONTH(Table1_2[[#This Row],[Order Date]])</f>
        <v>7</v>
      </c>
      <c r="D20" s="7" t="s">
        <v>109</v>
      </c>
      <c r="E20" s="7" t="s">
        <v>511</v>
      </c>
      <c r="F20" s="7" t="s">
        <v>514</v>
      </c>
      <c r="G20" s="7" t="s">
        <v>521</v>
      </c>
      <c r="H20" s="7" t="s">
        <v>532</v>
      </c>
      <c r="I20" s="7">
        <v>827.36</v>
      </c>
      <c r="J20" s="7">
        <v>6</v>
      </c>
      <c r="K20" s="7">
        <v>4.03</v>
      </c>
    </row>
    <row r="21" spans="1:11" x14ac:dyDescent="0.25">
      <c r="A21" s="6">
        <v>45857</v>
      </c>
      <c r="B21" s="9">
        <f>YEAR(Table1_2[[#This Row],[Order Date]])</f>
        <v>2025</v>
      </c>
      <c r="C21" s="7">
        <f>MONTH(Table1_2[[#This Row],[Order Date]])</f>
        <v>7</v>
      </c>
      <c r="D21" s="7" t="s">
        <v>114</v>
      </c>
      <c r="E21" s="7" t="s">
        <v>511</v>
      </c>
      <c r="F21" s="7" t="s">
        <v>514</v>
      </c>
      <c r="G21" s="7" t="s">
        <v>525</v>
      </c>
      <c r="H21" s="7" t="s">
        <v>543</v>
      </c>
      <c r="I21" s="7">
        <v>90.59</v>
      </c>
      <c r="J21" s="7">
        <v>10</v>
      </c>
      <c r="K21" s="7">
        <v>0.62</v>
      </c>
    </row>
    <row r="22" spans="1:11" x14ac:dyDescent="0.25">
      <c r="A22" s="6">
        <v>45857</v>
      </c>
      <c r="B22" s="9">
        <f>YEAR(Table1_2[[#This Row],[Order Date]])</f>
        <v>2025</v>
      </c>
      <c r="C22" s="7">
        <f>MONTH(Table1_2[[#This Row],[Order Date]])</f>
        <v>7</v>
      </c>
      <c r="D22" s="7" t="s">
        <v>377</v>
      </c>
      <c r="E22" s="7" t="s">
        <v>509</v>
      </c>
      <c r="F22" s="7" t="s">
        <v>515</v>
      </c>
      <c r="G22" s="7" t="s">
        <v>520</v>
      </c>
      <c r="H22" s="7" t="s">
        <v>529</v>
      </c>
      <c r="I22" s="7">
        <v>129.80000000000001</v>
      </c>
      <c r="J22" s="7">
        <v>7</v>
      </c>
      <c r="K22" s="7">
        <v>88.13</v>
      </c>
    </row>
    <row r="23" spans="1:11" x14ac:dyDescent="0.25">
      <c r="A23" s="6">
        <v>45857</v>
      </c>
      <c r="B23" s="9">
        <f>YEAR(Table1_2[[#This Row],[Order Date]])</f>
        <v>2025</v>
      </c>
      <c r="C23" s="7">
        <f>MONTH(Table1_2[[#This Row],[Order Date]])</f>
        <v>7</v>
      </c>
      <c r="D23" s="7" t="s">
        <v>29</v>
      </c>
      <c r="E23" s="7" t="s">
        <v>512</v>
      </c>
      <c r="F23" s="7" t="s">
        <v>515</v>
      </c>
      <c r="G23" s="7" t="s">
        <v>523</v>
      </c>
      <c r="H23" s="7" t="s">
        <v>541</v>
      </c>
      <c r="I23" s="7">
        <v>505.63</v>
      </c>
      <c r="J23" s="7">
        <v>9</v>
      </c>
      <c r="K23" s="7">
        <v>-71.67</v>
      </c>
    </row>
    <row r="24" spans="1:11" x14ac:dyDescent="0.25">
      <c r="A24" s="6">
        <v>45856</v>
      </c>
      <c r="B24" s="9">
        <f>YEAR(Table1_2[[#This Row],[Order Date]])</f>
        <v>2025</v>
      </c>
      <c r="C24" s="7">
        <f>MONTH(Table1_2[[#This Row],[Order Date]])</f>
        <v>7</v>
      </c>
      <c r="D24" s="7" t="s">
        <v>172</v>
      </c>
      <c r="E24" s="7" t="s">
        <v>511</v>
      </c>
      <c r="F24" s="7" t="s">
        <v>514</v>
      </c>
      <c r="G24" s="7" t="s">
        <v>521</v>
      </c>
      <c r="H24" s="7" t="s">
        <v>531</v>
      </c>
      <c r="I24" s="7">
        <v>603.4</v>
      </c>
      <c r="J24" s="7">
        <v>3</v>
      </c>
      <c r="K24" s="7">
        <v>-56.8</v>
      </c>
    </row>
    <row r="25" spans="1:11" x14ac:dyDescent="0.25">
      <c r="A25" s="6">
        <v>45855</v>
      </c>
      <c r="B25" s="9">
        <f>YEAR(Table1_2[[#This Row],[Order Date]])</f>
        <v>2025</v>
      </c>
      <c r="C25" s="7">
        <f>MONTH(Table1_2[[#This Row],[Order Date]])</f>
        <v>7</v>
      </c>
      <c r="D25" s="7" t="s">
        <v>376</v>
      </c>
      <c r="E25" s="7" t="s">
        <v>513</v>
      </c>
      <c r="F25" s="7" t="s">
        <v>515</v>
      </c>
      <c r="G25" s="7" t="s">
        <v>520</v>
      </c>
      <c r="H25" s="7" t="s">
        <v>537</v>
      </c>
      <c r="I25" s="7">
        <v>918.59</v>
      </c>
      <c r="J25" s="7">
        <v>3</v>
      </c>
      <c r="K25" s="7">
        <v>81.44</v>
      </c>
    </row>
    <row r="26" spans="1:11" x14ac:dyDescent="0.25">
      <c r="A26" s="6">
        <v>45855</v>
      </c>
      <c r="B26" s="9">
        <f>YEAR(Table1_2[[#This Row],[Order Date]])</f>
        <v>2025</v>
      </c>
      <c r="C26" s="7">
        <f>MONTH(Table1_2[[#This Row],[Order Date]])</f>
        <v>7</v>
      </c>
      <c r="D26" s="7" t="s">
        <v>227</v>
      </c>
      <c r="E26" s="7" t="s">
        <v>509</v>
      </c>
      <c r="F26" s="7" t="s">
        <v>514</v>
      </c>
      <c r="G26" s="7" t="s">
        <v>525</v>
      </c>
      <c r="H26" s="7" t="s">
        <v>539</v>
      </c>
      <c r="I26" s="7">
        <v>181.8</v>
      </c>
      <c r="J26" s="7">
        <v>6</v>
      </c>
      <c r="K26" s="7">
        <v>-53.82</v>
      </c>
    </row>
    <row r="27" spans="1:11" x14ac:dyDescent="0.25">
      <c r="A27" s="6">
        <v>45854</v>
      </c>
      <c r="B27" s="9">
        <f>YEAR(Table1_2[[#This Row],[Order Date]])</f>
        <v>2025</v>
      </c>
      <c r="C27" s="7">
        <f>MONTH(Table1_2[[#This Row],[Order Date]])</f>
        <v>7</v>
      </c>
      <c r="D27" s="7" t="s">
        <v>311</v>
      </c>
      <c r="E27" s="7" t="s">
        <v>509</v>
      </c>
      <c r="F27" s="7" t="s">
        <v>516</v>
      </c>
      <c r="G27" s="7" t="s">
        <v>522</v>
      </c>
      <c r="H27" s="7" t="s">
        <v>533</v>
      </c>
      <c r="I27" s="7">
        <v>441.27</v>
      </c>
      <c r="J27" s="7">
        <v>3</v>
      </c>
      <c r="K27" s="7">
        <v>103.04</v>
      </c>
    </row>
    <row r="28" spans="1:11" x14ac:dyDescent="0.25">
      <c r="A28" s="6">
        <v>45853</v>
      </c>
      <c r="B28" s="9">
        <f>YEAR(Table1_2[[#This Row],[Order Date]])</f>
        <v>2025</v>
      </c>
      <c r="C28" s="7">
        <f>MONTH(Table1_2[[#This Row],[Order Date]])</f>
        <v>7</v>
      </c>
      <c r="D28" s="7" t="s">
        <v>352</v>
      </c>
      <c r="E28" s="7" t="s">
        <v>511</v>
      </c>
      <c r="F28" s="7" t="s">
        <v>516</v>
      </c>
      <c r="G28" s="7" t="s">
        <v>519</v>
      </c>
      <c r="H28" s="7" t="s">
        <v>530</v>
      </c>
      <c r="I28" s="7">
        <v>847.81</v>
      </c>
      <c r="J28" s="7">
        <v>4</v>
      </c>
      <c r="K28" s="7">
        <v>175.16</v>
      </c>
    </row>
    <row r="29" spans="1:11" x14ac:dyDescent="0.25">
      <c r="A29" s="6">
        <v>45853</v>
      </c>
      <c r="B29" s="9">
        <f>YEAR(Table1_2[[#This Row],[Order Date]])</f>
        <v>2025</v>
      </c>
      <c r="C29" s="7">
        <f>MONTH(Table1_2[[#This Row],[Order Date]])</f>
        <v>7</v>
      </c>
      <c r="D29" s="7" t="s">
        <v>204</v>
      </c>
      <c r="E29" s="7" t="s">
        <v>513</v>
      </c>
      <c r="F29" s="7" t="s">
        <v>515</v>
      </c>
      <c r="G29" s="7" t="s">
        <v>523</v>
      </c>
      <c r="H29" s="7" t="s">
        <v>535</v>
      </c>
      <c r="I29" s="7">
        <v>330.93</v>
      </c>
      <c r="J29" s="7">
        <v>7</v>
      </c>
      <c r="K29" s="7">
        <v>138.4</v>
      </c>
    </row>
    <row r="30" spans="1:11" x14ac:dyDescent="0.25">
      <c r="A30" s="6">
        <v>45853</v>
      </c>
      <c r="B30" s="9">
        <f>YEAR(Table1_2[[#This Row],[Order Date]])</f>
        <v>2025</v>
      </c>
      <c r="C30" s="7">
        <f>MONTH(Table1_2[[#This Row],[Order Date]])</f>
        <v>7</v>
      </c>
      <c r="D30" s="7" t="s">
        <v>155</v>
      </c>
      <c r="E30" s="7" t="s">
        <v>513</v>
      </c>
      <c r="F30" s="7" t="s">
        <v>514</v>
      </c>
      <c r="G30" s="7" t="s">
        <v>517</v>
      </c>
      <c r="H30" s="7" t="s">
        <v>526</v>
      </c>
      <c r="I30" s="7">
        <v>168.2</v>
      </c>
      <c r="J30" s="7">
        <v>6</v>
      </c>
      <c r="K30" s="7">
        <v>49.4</v>
      </c>
    </row>
    <row r="31" spans="1:11" x14ac:dyDescent="0.25">
      <c r="A31" s="6">
        <v>45853</v>
      </c>
      <c r="B31" s="9">
        <f>YEAR(Table1_2[[#This Row],[Order Date]])</f>
        <v>2025</v>
      </c>
      <c r="C31" s="7">
        <f>MONTH(Table1_2[[#This Row],[Order Date]])</f>
        <v>7</v>
      </c>
      <c r="D31" s="7" t="s">
        <v>332</v>
      </c>
      <c r="E31" s="7" t="s">
        <v>513</v>
      </c>
      <c r="F31" s="7" t="s">
        <v>515</v>
      </c>
      <c r="G31" s="7" t="s">
        <v>518</v>
      </c>
      <c r="H31" s="7" t="s">
        <v>540</v>
      </c>
      <c r="I31" s="7">
        <v>396.73</v>
      </c>
      <c r="J31" s="7">
        <v>3</v>
      </c>
      <c r="K31" s="7">
        <v>296.62</v>
      </c>
    </row>
    <row r="32" spans="1:11" x14ac:dyDescent="0.25">
      <c r="A32" s="6">
        <v>45852</v>
      </c>
      <c r="B32" s="9">
        <f>YEAR(Table1_2[[#This Row],[Order Date]])</f>
        <v>2025</v>
      </c>
      <c r="C32" s="7">
        <f>MONTH(Table1_2[[#This Row],[Order Date]])</f>
        <v>7</v>
      </c>
      <c r="D32" s="7" t="s">
        <v>460</v>
      </c>
      <c r="E32" s="7" t="s">
        <v>510</v>
      </c>
      <c r="F32" s="7" t="s">
        <v>515</v>
      </c>
      <c r="G32" s="7" t="s">
        <v>518</v>
      </c>
      <c r="H32" s="7" t="s">
        <v>540</v>
      </c>
      <c r="I32" s="7">
        <v>23.29</v>
      </c>
      <c r="J32" s="7">
        <v>1</v>
      </c>
      <c r="K32" s="7">
        <v>225.61</v>
      </c>
    </row>
    <row r="33" spans="1:11" x14ac:dyDescent="0.25">
      <c r="A33" s="6">
        <v>45848</v>
      </c>
      <c r="B33" s="9">
        <f>YEAR(Table1_2[[#This Row],[Order Date]])</f>
        <v>2025</v>
      </c>
      <c r="C33" s="7">
        <f>MONTH(Table1_2[[#This Row],[Order Date]])</f>
        <v>7</v>
      </c>
      <c r="D33" s="7" t="s">
        <v>207</v>
      </c>
      <c r="E33" s="7" t="s">
        <v>509</v>
      </c>
      <c r="F33" s="7" t="s">
        <v>514</v>
      </c>
      <c r="G33" s="7" t="s">
        <v>521</v>
      </c>
      <c r="H33" s="7" t="s">
        <v>532</v>
      </c>
      <c r="I33" s="7">
        <v>214.2</v>
      </c>
      <c r="J33" s="7">
        <v>8</v>
      </c>
      <c r="K33" s="7">
        <v>-78.95</v>
      </c>
    </row>
    <row r="34" spans="1:11" x14ac:dyDescent="0.25">
      <c r="A34" s="6">
        <v>45848</v>
      </c>
      <c r="B34" s="9">
        <f>YEAR(Table1_2[[#This Row],[Order Date]])</f>
        <v>2025</v>
      </c>
      <c r="C34" s="7">
        <f>MONTH(Table1_2[[#This Row],[Order Date]])</f>
        <v>7</v>
      </c>
      <c r="D34" s="7" t="s">
        <v>200</v>
      </c>
      <c r="E34" s="7" t="s">
        <v>510</v>
      </c>
      <c r="F34" s="7" t="s">
        <v>514</v>
      </c>
      <c r="G34" s="7" t="s">
        <v>525</v>
      </c>
      <c r="H34" s="7" t="s">
        <v>543</v>
      </c>
      <c r="I34" s="7">
        <v>901.71</v>
      </c>
      <c r="J34" s="7">
        <v>10</v>
      </c>
      <c r="K34" s="7">
        <v>164.07</v>
      </c>
    </row>
    <row r="35" spans="1:11" x14ac:dyDescent="0.25">
      <c r="A35" s="6">
        <v>45848</v>
      </c>
      <c r="B35" s="9">
        <f>YEAR(Table1_2[[#This Row],[Order Date]])</f>
        <v>2025</v>
      </c>
      <c r="C35" s="7">
        <f>MONTH(Table1_2[[#This Row],[Order Date]])</f>
        <v>7</v>
      </c>
      <c r="D35" s="7" t="s">
        <v>360</v>
      </c>
      <c r="E35" s="7" t="s">
        <v>510</v>
      </c>
      <c r="F35" s="7" t="s">
        <v>514</v>
      </c>
      <c r="G35" s="7" t="s">
        <v>517</v>
      </c>
      <c r="H35" s="7" t="s">
        <v>526</v>
      </c>
      <c r="I35" s="7">
        <v>252.06</v>
      </c>
      <c r="J35" s="7">
        <v>9</v>
      </c>
      <c r="K35" s="7">
        <v>90.54</v>
      </c>
    </row>
    <row r="36" spans="1:11" x14ac:dyDescent="0.25">
      <c r="A36" s="6">
        <v>45846</v>
      </c>
      <c r="B36" s="9">
        <f>YEAR(Table1_2[[#This Row],[Order Date]])</f>
        <v>2025</v>
      </c>
      <c r="C36" s="7">
        <f>MONTH(Table1_2[[#This Row],[Order Date]])</f>
        <v>7</v>
      </c>
      <c r="D36" s="7" t="s">
        <v>237</v>
      </c>
      <c r="E36" s="7" t="s">
        <v>509</v>
      </c>
      <c r="F36" s="7" t="s">
        <v>516</v>
      </c>
      <c r="G36" s="7" t="s">
        <v>524</v>
      </c>
      <c r="H36" s="7" t="s">
        <v>542</v>
      </c>
      <c r="I36" s="7">
        <v>388.06</v>
      </c>
      <c r="J36" s="7">
        <v>10</v>
      </c>
      <c r="K36" s="7">
        <v>190.52</v>
      </c>
    </row>
    <row r="37" spans="1:11" x14ac:dyDescent="0.25">
      <c r="A37" s="6">
        <v>45842</v>
      </c>
      <c r="B37" s="9">
        <f>YEAR(Table1_2[[#This Row],[Order Date]])</f>
        <v>2025</v>
      </c>
      <c r="C37" s="7">
        <f>MONTH(Table1_2[[#This Row],[Order Date]])</f>
        <v>7</v>
      </c>
      <c r="D37" s="7" t="s">
        <v>321</v>
      </c>
      <c r="E37" s="7" t="s">
        <v>513</v>
      </c>
      <c r="F37" s="7" t="s">
        <v>516</v>
      </c>
      <c r="G37" s="7" t="s">
        <v>524</v>
      </c>
      <c r="H37" s="7" t="s">
        <v>536</v>
      </c>
      <c r="I37" s="7">
        <v>341.03</v>
      </c>
      <c r="J37" s="7">
        <v>1</v>
      </c>
      <c r="K37" s="7">
        <v>205.69</v>
      </c>
    </row>
    <row r="38" spans="1:11" x14ac:dyDescent="0.25">
      <c r="A38" s="6">
        <v>45841</v>
      </c>
      <c r="B38" s="9">
        <f>YEAR(Table1_2[[#This Row],[Order Date]])</f>
        <v>2025</v>
      </c>
      <c r="C38" s="7">
        <f>MONTH(Table1_2[[#This Row],[Order Date]])</f>
        <v>7</v>
      </c>
      <c r="D38" s="7" t="s">
        <v>405</v>
      </c>
      <c r="E38" s="7" t="s">
        <v>512</v>
      </c>
      <c r="F38" s="7" t="s">
        <v>514</v>
      </c>
      <c r="G38" s="7" t="s">
        <v>525</v>
      </c>
      <c r="H38" s="7" t="s">
        <v>539</v>
      </c>
      <c r="I38" s="7">
        <v>939.15</v>
      </c>
      <c r="J38" s="7">
        <v>5</v>
      </c>
      <c r="K38" s="7">
        <v>-95.87</v>
      </c>
    </row>
    <row r="39" spans="1:11" x14ac:dyDescent="0.25">
      <c r="A39" s="6">
        <v>45840</v>
      </c>
      <c r="B39" s="9">
        <f>YEAR(Table1_2[[#This Row],[Order Date]])</f>
        <v>2025</v>
      </c>
      <c r="C39" s="7">
        <f>MONTH(Table1_2[[#This Row],[Order Date]])</f>
        <v>7</v>
      </c>
      <c r="D39" s="7" t="s">
        <v>23</v>
      </c>
      <c r="E39" s="7" t="s">
        <v>509</v>
      </c>
      <c r="F39" s="7" t="s">
        <v>514</v>
      </c>
      <c r="G39" s="7" t="s">
        <v>521</v>
      </c>
      <c r="H39" s="7" t="s">
        <v>531</v>
      </c>
      <c r="I39" s="7">
        <v>759.23</v>
      </c>
      <c r="J39" s="7">
        <v>5</v>
      </c>
      <c r="K39" s="7">
        <v>-89.41</v>
      </c>
    </row>
    <row r="40" spans="1:11" x14ac:dyDescent="0.25">
      <c r="A40" s="6">
        <v>45839</v>
      </c>
      <c r="B40" s="9">
        <f>YEAR(Table1_2[[#This Row],[Order Date]])</f>
        <v>2025</v>
      </c>
      <c r="C40" s="7">
        <f>MONTH(Table1_2[[#This Row],[Order Date]])</f>
        <v>7</v>
      </c>
      <c r="D40" s="7" t="s">
        <v>381</v>
      </c>
      <c r="E40" s="7" t="s">
        <v>509</v>
      </c>
      <c r="F40" s="7" t="s">
        <v>516</v>
      </c>
      <c r="G40" s="7" t="s">
        <v>524</v>
      </c>
      <c r="H40" s="7" t="s">
        <v>536</v>
      </c>
      <c r="I40" s="7">
        <v>738.66</v>
      </c>
      <c r="J40" s="7">
        <v>8</v>
      </c>
      <c r="K40" s="7">
        <v>14.92</v>
      </c>
    </row>
    <row r="41" spans="1:11" x14ac:dyDescent="0.25">
      <c r="A41" s="6">
        <v>45838</v>
      </c>
      <c r="B41" s="9">
        <f>YEAR(Table1_2[[#This Row],[Order Date]])</f>
        <v>2025</v>
      </c>
      <c r="C41" s="7">
        <f>MONTH(Table1_2[[#This Row],[Order Date]])</f>
        <v>6</v>
      </c>
      <c r="D41" s="7" t="s">
        <v>346</v>
      </c>
      <c r="E41" s="7" t="s">
        <v>513</v>
      </c>
      <c r="F41" s="7" t="s">
        <v>514</v>
      </c>
      <c r="G41" s="7" t="s">
        <v>521</v>
      </c>
      <c r="H41" s="7" t="s">
        <v>532</v>
      </c>
      <c r="I41" s="7">
        <v>14.24</v>
      </c>
      <c r="J41" s="7">
        <v>1</v>
      </c>
      <c r="K41" s="7">
        <v>93.61</v>
      </c>
    </row>
    <row r="42" spans="1:11" x14ac:dyDescent="0.25">
      <c r="A42" s="6">
        <v>45838</v>
      </c>
      <c r="B42" s="9">
        <f>YEAR(Table1_2[[#This Row],[Order Date]])</f>
        <v>2025</v>
      </c>
      <c r="C42" s="7">
        <f>MONTH(Table1_2[[#This Row],[Order Date]])</f>
        <v>6</v>
      </c>
      <c r="D42" s="7" t="s">
        <v>283</v>
      </c>
      <c r="E42" s="7" t="s">
        <v>510</v>
      </c>
      <c r="F42" s="7" t="s">
        <v>514</v>
      </c>
      <c r="G42" s="7" t="s">
        <v>517</v>
      </c>
      <c r="H42" s="7" t="s">
        <v>534</v>
      </c>
      <c r="I42" s="7">
        <v>245.44</v>
      </c>
      <c r="J42" s="7">
        <v>1</v>
      </c>
      <c r="K42" s="7">
        <v>85.74</v>
      </c>
    </row>
    <row r="43" spans="1:11" x14ac:dyDescent="0.25">
      <c r="A43" s="6">
        <v>45837</v>
      </c>
      <c r="B43" s="9">
        <f>YEAR(Table1_2[[#This Row],[Order Date]])</f>
        <v>2025</v>
      </c>
      <c r="C43" s="7">
        <f>MONTH(Table1_2[[#This Row],[Order Date]])</f>
        <v>6</v>
      </c>
      <c r="D43" s="7" t="s">
        <v>289</v>
      </c>
      <c r="E43" s="7" t="s">
        <v>513</v>
      </c>
      <c r="F43" s="7" t="s">
        <v>516</v>
      </c>
      <c r="G43" s="7" t="s">
        <v>519</v>
      </c>
      <c r="H43" s="7" t="s">
        <v>530</v>
      </c>
      <c r="I43" s="7">
        <v>490.66</v>
      </c>
      <c r="J43" s="7">
        <v>4</v>
      </c>
      <c r="K43" s="7">
        <v>98.18</v>
      </c>
    </row>
    <row r="44" spans="1:11" x14ac:dyDescent="0.25">
      <c r="A44" s="6">
        <v>45836</v>
      </c>
      <c r="B44" s="9">
        <f>YEAR(Table1_2[[#This Row],[Order Date]])</f>
        <v>2025</v>
      </c>
      <c r="C44" s="7">
        <f>MONTH(Table1_2[[#This Row],[Order Date]])</f>
        <v>6</v>
      </c>
      <c r="D44" s="7" t="s">
        <v>256</v>
      </c>
      <c r="E44" s="7" t="s">
        <v>512</v>
      </c>
      <c r="F44" s="7" t="s">
        <v>514</v>
      </c>
      <c r="G44" s="7" t="s">
        <v>521</v>
      </c>
      <c r="H44" s="7" t="s">
        <v>531</v>
      </c>
      <c r="I44" s="7">
        <v>182.7</v>
      </c>
      <c r="J44" s="7">
        <v>8</v>
      </c>
      <c r="K44" s="7">
        <v>-7.52</v>
      </c>
    </row>
    <row r="45" spans="1:11" x14ac:dyDescent="0.25">
      <c r="A45" s="6">
        <v>45835</v>
      </c>
      <c r="B45" s="9">
        <f>YEAR(Table1_2[[#This Row],[Order Date]])</f>
        <v>2025</v>
      </c>
      <c r="C45" s="7">
        <f>MONTH(Table1_2[[#This Row],[Order Date]])</f>
        <v>6</v>
      </c>
      <c r="D45" s="7" t="s">
        <v>43</v>
      </c>
      <c r="E45" s="7" t="s">
        <v>510</v>
      </c>
      <c r="F45" s="7" t="s">
        <v>515</v>
      </c>
      <c r="G45" s="7" t="s">
        <v>518</v>
      </c>
      <c r="H45" s="7" t="s">
        <v>540</v>
      </c>
      <c r="I45" s="7">
        <v>716.87</v>
      </c>
      <c r="J45" s="7">
        <v>7</v>
      </c>
      <c r="K45" s="7">
        <v>71.849999999999994</v>
      </c>
    </row>
    <row r="46" spans="1:11" x14ac:dyDescent="0.25">
      <c r="A46" s="6">
        <v>45835</v>
      </c>
      <c r="B46" s="9">
        <f>YEAR(Table1_2[[#This Row],[Order Date]])</f>
        <v>2025</v>
      </c>
      <c r="C46" s="7">
        <f>MONTH(Table1_2[[#This Row],[Order Date]])</f>
        <v>6</v>
      </c>
      <c r="D46" s="7" t="s">
        <v>382</v>
      </c>
      <c r="E46" s="7" t="s">
        <v>509</v>
      </c>
      <c r="F46" s="7" t="s">
        <v>515</v>
      </c>
      <c r="G46" s="7" t="s">
        <v>523</v>
      </c>
      <c r="H46" s="7" t="s">
        <v>535</v>
      </c>
      <c r="I46" s="7">
        <v>25.88</v>
      </c>
      <c r="J46" s="7">
        <v>8</v>
      </c>
      <c r="K46" s="7">
        <v>-59.46</v>
      </c>
    </row>
    <row r="47" spans="1:11" x14ac:dyDescent="0.25">
      <c r="A47" s="6">
        <v>45834</v>
      </c>
      <c r="B47" s="9">
        <f>YEAR(Table1_2[[#This Row],[Order Date]])</f>
        <v>2025</v>
      </c>
      <c r="C47" s="7">
        <f>MONTH(Table1_2[[#This Row],[Order Date]])</f>
        <v>6</v>
      </c>
      <c r="D47" s="7" t="s">
        <v>308</v>
      </c>
      <c r="E47" s="7" t="s">
        <v>511</v>
      </c>
      <c r="F47" s="7" t="s">
        <v>515</v>
      </c>
      <c r="G47" s="7" t="s">
        <v>520</v>
      </c>
      <c r="H47" s="7" t="s">
        <v>529</v>
      </c>
      <c r="I47" s="7">
        <v>715.88</v>
      </c>
      <c r="J47" s="7">
        <v>5</v>
      </c>
      <c r="K47" s="7">
        <v>-20.34</v>
      </c>
    </row>
    <row r="48" spans="1:11" x14ac:dyDescent="0.25">
      <c r="A48" s="6">
        <v>45834</v>
      </c>
      <c r="B48" s="9">
        <f>YEAR(Table1_2[[#This Row],[Order Date]])</f>
        <v>2025</v>
      </c>
      <c r="C48" s="7">
        <f>MONTH(Table1_2[[#This Row],[Order Date]])</f>
        <v>6</v>
      </c>
      <c r="D48" s="7" t="s">
        <v>219</v>
      </c>
      <c r="E48" s="7" t="s">
        <v>509</v>
      </c>
      <c r="F48" s="7" t="s">
        <v>516</v>
      </c>
      <c r="G48" s="7" t="s">
        <v>524</v>
      </c>
      <c r="H48" s="7" t="s">
        <v>536</v>
      </c>
      <c r="I48" s="7">
        <v>945.83</v>
      </c>
      <c r="J48" s="7">
        <v>4</v>
      </c>
      <c r="K48" s="7">
        <v>78.040000000000006</v>
      </c>
    </row>
    <row r="49" spans="1:11" x14ac:dyDescent="0.25">
      <c r="A49" s="6">
        <v>45834</v>
      </c>
      <c r="B49" s="9">
        <f>YEAR(Table1_2[[#This Row],[Order Date]])</f>
        <v>2025</v>
      </c>
      <c r="C49" s="7">
        <f>MONTH(Table1_2[[#This Row],[Order Date]])</f>
        <v>6</v>
      </c>
      <c r="D49" s="7" t="s">
        <v>13</v>
      </c>
      <c r="E49" s="7" t="s">
        <v>510</v>
      </c>
      <c r="F49" s="7" t="s">
        <v>516</v>
      </c>
      <c r="G49" s="7" t="s">
        <v>519</v>
      </c>
      <c r="H49" s="7" t="s">
        <v>530</v>
      </c>
      <c r="I49" s="7">
        <v>378.5</v>
      </c>
      <c r="J49" s="7">
        <v>1</v>
      </c>
      <c r="K49" s="7">
        <v>98.66</v>
      </c>
    </row>
    <row r="50" spans="1:11" x14ac:dyDescent="0.25">
      <c r="A50" s="6">
        <v>45834</v>
      </c>
      <c r="B50" s="9">
        <f>YEAR(Table1_2[[#This Row],[Order Date]])</f>
        <v>2025</v>
      </c>
      <c r="C50" s="7">
        <f>MONTH(Table1_2[[#This Row],[Order Date]])</f>
        <v>6</v>
      </c>
      <c r="D50" s="7" t="s">
        <v>222</v>
      </c>
      <c r="E50" s="7" t="s">
        <v>509</v>
      </c>
      <c r="F50" s="7" t="s">
        <v>515</v>
      </c>
      <c r="G50" s="7" t="s">
        <v>520</v>
      </c>
      <c r="H50" s="7" t="s">
        <v>529</v>
      </c>
      <c r="I50" s="7">
        <v>100.33</v>
      </c>
      <c r="J50" s="7">
        <v>6</v>
      </c>
      <c r="K50" s="7">
        <v>-90.08</v>
      </c>
    </row>
    <row r="51" spans="1:11" x14ac:dyDescent="0.25">
      <c r="A51" s="6">
        <v>45834</v>
      </c>
      <c r="B51" s="9">
        <f>YEAR(Table1_2[[#This Row],[Order Date]])</f>
        <v>2025</v>
      </c>
      <c r="C51" s="7">
        <f>MONTH(Table1_2[[#This Row],[Order Date]])</f>
        <v>6</v>
      </c>
      <c r="D51" s="7" t="s">
        <v>78</v>
      </c>
      <c r="E51" s="7" t="s">
        <v>510</v>
      </c>
      <c r="F51" s="7" t="s">
        <v>514</v>
      </c>
      <c r="G51" s="7" t="s">
        <v>517</v>
      </c>
      <c r="H51" s="7" t="s">
        <v>534</v>
      </c>
      <c r="I51" s="7">
        <v>942.59</v>
      </c>
      <c r="J51" s="7">
        <v>6</v>
      </c>
      <c r="K51" s="7">
        <v>118.53</v>
      </c>
    </row>
    <row r="52" spans="1:11" x14ac:dyDescent="0.25">
      <c r="A52" s="6">
        <v>45833</v>
      </c>
      <c r="B52" s="9">
        <f>YEAR(Table1_2[[#This Row],[Order Date]])</f>
        <v>2025</v>
      </c>
      <c r="C52" s="7">
        <f>MONTH(Table1_2[[#This Row],[Order Date]])</f>
        <v>6</v>
      </c>
      <c r="D52" s="7" t="s">
        <v>470</v>
      </c>
      <c r="E52" s="7" t="s">
        <v>509</v>
      </c>
      <c r="F52" s="7" t="s">
        <v>515</v>
      </c>
      <c r="G52" s="7" t="s">
        <v>518</v>
      </c>
      <c r="H52" s="7" t="s">
        <v>527</v>
      </c>
      <c r="I52" s="7">
        <v>272.13</v>
      </c>
      <c r="J52" s="7">
        <v>4</v>
      </c>
      <c r="K52" s="7">
        <v>-85.26</v>
      </c>
    </row>
    <row r="53" spans="1:11" x14ac:dyDescent="0.25">
      <c r="A53" s="6">
        <v>45833</v>
      </c>
      <c r="B53" s="9">
        <f>YEAR(Table1_2[[#This Row],[Order Date]])</f>
        <v>2025</v>
      </c>
      <c r="C53" s="7">
        <f>MONTH(Table1_2[[#This Row],[Order Date]])</f>
        <v>6</v>
      </c>
      <c r="D53" s="7" t="s">
        <v>267</v>
      </c>
      <c r="E53" s="7" t="s">
        <v>511</v>
      </c>
      <c r="F53" s="7" t="s">
        <v>514</v>
      </c>
      <c r="G53" s="7" t="s">
        <v>517</v>
      </c>
      <c r="H53" s="7" t="s">
        <v>534</v>
      </c>
      <c r="I53" s="7">
        <v>153.33000000000001</v>
      </c>
      <c r="J53" s="7">
        <v>1</v>
      </c>
      <c r="K53" s="7">
        <v>88.09</v>
      </c>
    </row>
    <row r="54" spans="1:11" x14ac:dyDescent="0.25">
      <c r="A54" s="6">
        <v>45833</v>
      </c>
      <c r="B54" s="9">
        <f>YEAR(Table1_2[[#This Row],[Order Date]])</f>
        <v>2025</v>
      </c>
      <c r="C54" s="7">
        <f>MONTH(Table1_2[[#This Row],[Order Date]])</f>
        <v>6</v>
      </c>
      <c r="D54" s="7" t="s">
        <v>212</v>
      </c>
      <c r="E54" s="7" t="s">
        <v>510</v>
      </c>
      <c r="F54" s="7" t="s">
        <v>516</v>
      </c>
      <c r="G54" s="7" t="s">
        <v>519</v>
      </c>
      <c r="H54" s="7" t="s">
        <v>530</v>
      </c>
      <c r="I54" s="7">
        <v>360.22</v>
      </c>
      <c r="J54" s="7">
        <v>1</v>
      </c>
      <c r="K54" s="7">
        <v>79.17</v>
      </c>
    </row>
    <row r="55" spans="1:11" x14ac:dyDescent="0.25">
      <c r="A55" s="6">
        <v>45831</v>
      </c>
      <c r="B55" s="9">
        <f>YEAR(Table1_2[[#This Row],[Order Date]])</f>
        <v>2025</v>
      </c>
      <c r="C55" s="7">
        <f>MONTH(Table1_2[[#This Row],[Order Date]])</f>
        <v>6</v>
      </c>
      <c r="D55" s="7" t="s">
        <v>444</v>
      </c>
      <c r="E55" s="7" t="s">
        <v>513</v>
      </c>
      <c r="F55" s="7" t="s">
        <v>516</v>
      </c>
      <c r="G55" s="7" t="s">
        <v>522</v>
      </c>
      <c r="H55" s="7" t="s">
        <v>538</v>
      </c>
      <c r="I55" s="7">
        <v>400.61</v>
      </c>
      <c r="J55" s="7">
        <v>6</v>
      </c>
      <c r="K55" s="7">
        <v>258.83999999999997</v>
      </c>
    </row>
    <row r="56" spans="1:11" x14ac:dyDescent="0.25">
      <c r="A56" s="6">
        <v>45831</v>
      </c>
      <c r="B56" s="9">
        <f>YEAR(Table1_2[[#This Row],[Order Date]])</f>
        <v>2025</v>
      </c>
      <c r="C56" s="7">
        <f>MONTH(Table1_2[[#This Row],[Order Date]])</f>
        <v>6</v>
      </c>
      <c r="D56" s="7" t="s">
        <v>37</v>
      </c>
      <c r="E56" s="7" t="s">
        <v>511</v>
      </c>
      <c r="F56" s="7" t="s">
        <v>514</v>
      </c>
      <c r="G56" s="7" t="s">
        <v>521</v>
      </c>
      <c r="H56" s="7" t="s">
        <v>531</v>
      </c>
      <c r="I56" s="7">
        <v>480.08</v>
      </c>
      <c r="J56" s="7">
        <v>1</v>
      </c>
      <c r="K56" s="7">
        <v>66</v>
      </c>
    </row>
    <row r="57" spans="1:11" x14ac:dyDescent="0.25">
      <c r="A57" s="6">
        <v>45831</v>
      </c>
      <c r="B57" s="9">
        <f>YEAR(Table1_2[[#This Row],[Order Date]])</f>
        <v>2025</v>
      </c>
      <c r="C57" s="7">
        <f>MONTH(Table1_2[[#This Row],[Order Date]])</f>
        <v>6</v>
      </c>
      <c r="D57" s="7" t="s">
        <v>257</v>
      </c>
      <c r="E57" s="7" t="s">
        <v>510</v>
      </c>
      <c r="F57" s="7" t="s">
        <v>515</v>
      </c>
      <c r="G57" s="7" t="s">
        <v>520</v>
      </c>
      <c r="H57" s="7" t="s">
        <v>529</v>
      </c>
      <c r="I57" s="7">
        <v>814.49</v>
      </c>
      <c r="J57" s="7">
        <v>5</v>
      </c>
      <c r="K57" s="7">
        <v>26.34</v>
      </c>
    </row>
    <row r="58" spans="1:11" x14ac:dyDescent="0.25">
      <c r="A58" s="6">
        <v>45831</v>
      </c>
      <c r="B58" s="9">
        <f>YEAR(Table1_2[[#This Row],[Order Date]])</f>
        <v>2025</v>
      </c>
      <c r="C58" s="7">
        <f>MONTH(Table1_2[[#This Row],[Order Date]])</f>
        <v>6</v>
      </c>
      <c r="D58" s="7" t="s">
        <v>164</v>
      </c>
      <c r="E58" s="7" t="s">
        <v>513</v>
      </c>
      <c r="F58" s="7" t="s">
        <v>515</v>
      </c>
      <c r="G58" s="7" t="s">
        <v>523</v>
      </c>
      <c r="H58" s="7" t="s">
        <v>535</v>
      </c>
      <c r="I58" s="7">
        <v>954.62</v>
      </c>
      <c r="J58" s="7">
        <v>3</v>
      </c>
      <c r="K58" s="7">
        <v>216.5</v>
      </c>
    </row>
    <row r="59" spans="1:11" x14ac:dyDescent="0.25">
      <c r="A59" s="6">
        <v>45829</v>
      </c>
      <c r="B59" s="9">
        <f>YEAR(Table1_2[[#This Row],[Order Date]])</f>
        <v>2025</v>
      </c>
      <c r="C59" s="7">
        <f>MONTH(Table1_2[[#This Row],[Order Date]])</f>
        <v>6</v>
      </c>
      <c r="D59" s="7" t="s">
        <v>182</v>
      </c>
      <c r="E59" s="7" t="s">
        <v>512</v>
      </c>
      <c r="F59" s="7" t="s">
        <v>514</v>
      </c>
      <c r="G59" s="7" t="s">
        <v>525</v>
      </c>
      <c r="H59" s="7" t="s">
        <v>543</v>
      </c>
      <c r="I59" s="7">
        <v>962.37</v>
      </c>
      <c r="J59" s="7">
        <v>10</v>
      </c>
      <c r="K59" s="7">
        <v>233.78</v>
      </c>
    </row>
    <row r="60" spans="1:11" x14ac:dyDescent="0.25">
      <c r="A60" s="6">
        <v>45829</v>
      </c>
      <c r="B60" s="9">
        <f>YEAR(Table1_2[[#This Row],[Order Date]])</f>
        <v>2025</v>
      </c>
      <c r="C60" s="7">
        <f>MONTH(Table1_2[[#This Row],[Order Date]])</f>
        <v>6</v>
      </c>
      <c r="D60" s="7" t="s">
        <v>82</v>
      </c>
      <c r="E60" s="7" t="s">
        <v>510</v>
      </c>
      <c r="F60" s="7" t="s">
        <v>515</v>
      </c>
      <c r="G60" s="7" t="s">
        <v>520</v>
      </c>
      <c r="H60" s="7" t="s">
        <v>537</v>
      </c>
      <c r="I60" s="7">
        <v>358.46</v>
      </c>
      <c r="J60" s="7">
        <v>9</v>
      </c>
      <c r="K60" s="7">
        <v>-83.48</v>
      </c>
    </row>
    <row r="61" spans="1:11" x14ac:dyDescent="0.25">
      <c r="A61" s="6">
        <v>45828</v>
      </c>
      <c r="B61" s="9">
        <f>YEAR(Table1_2[[#This Row],[Order Date]])</f>
        <v>2025</v>
      </c>
      <c r="C61" s="7">
        <f>MONTH(Table1_2[[#This Row],[Order Date]])</f>
        <v>6</v>
      </c>
      <c r="D61" s="7" t="s">
        <v>452</v>
      </c>
      <c r="E61" s="7" t="s">
        <v>512</v>
      </c>
      <c r="F61" s="7" t="s">
        <v>515</v>
      </c>
      <c r="G61" s="7" t="s">
        <v>518</v>
      </c>
      <c r="H61" s="7" t="s">
        <v>527</v>
      </c>
      <c r="I61" s="7">
        <v>985.32</v>
      </c>
      <c r="J61" s="7">
        <v>6</v>
      </c>
      <c r="K61" s="7">
        <v>15.77</v>
      </c>
    </row>
    <row r="62" spans="1:11" x14ac:dyDescent="0.25">
      <c r="A62" s="6">
        <v>45828</v>
      </c>
      <c r="B62" s="9">
        <f>YEAR(Table1_2[[#This Row],[Order Date]])</f>
        <v>2025</v>
      </c>
      <c r="C62" s="7">
        <f>MONTH(Table1_2[[#This Row],[Order Date]])</f>
        <v>6</v>
      </c>
      <c r="D62" s="7" t="s">
        <v>389</v>
      </c>
      <c r="E62" s="7" t="s">
        <v>511</v>
      </c>
      <c r="F62" s="7" t="s">
        <v>514</v>
      </c>
      <c r="G62" s="7" t="s">
        <v>525</v>
      </c>
      <c r="H62" s="7" t="s">
        <v>539</v>
      </c>
      <c r="I62" s="7">
        <v>233.64</v>
      </c>
      <c r="J62" s="7">
        <v>3</v>
      </c>
      <c r="K62" s="7">
        <v>-39.19</v>
      </c>
    </row>
    <row r="63" spans="1:11" x14ac:dyDescent="0.25">
      <c r="A63" s="6">
        <v>45828</v>
      </c>
      <c r="B63" s="9">
        <f>YEAR(Table1_2[[#This Row],[Order Date]])</f>
        <v>2025</v>
      </c>
      <c r="C63" s="7">
        <f>MONTH(Table1_2[[#This Row],[Order Date]])</f>
        <v>6</v>
      </c>
      <c r="D63" s="7" t="s">
        <v>187</v>
      </c>
      <c r="E63" s="7" t="s">
        <v>513</v>
      </c>
      <c r="F63" s="7" t="s">
        <v>516</v>
      </c>
      <c r="G63" s="7" t="s">
        <v>522</v>
      </c>
      <c r="H63" s="7" t="s">
        <v>533</v>
      </c>
      <c r="I63" s="7">
        <v>781.28</v>
      </c>
      <c r="J63" s="7">
        <v>5</v>
      </c>
      <c r="K63" s="7">
        <v>24.13</v>
      </c>
    </row>
    <row r="64" spans="1:11" x14ac:dyDescent="0.25">
      <c r="A64" s="6">
        <v>45828</v>
      </c>
      <c r="B64" s="9">
        <f>YEAR(Table1_2[[#This Row],[Order Date]])</f>
        <v>2025</v>
      </c>
      <c r="C64" s="7">
        <f>MONTH(Table1_2[[#This Row],[Order Date]])</f>
        <v>6</v>
      </c>
      <c r="D64" s="7" t="s">
        <v>340</v>
      </c>
      <c r="E64" s="7" t="s">
        <v>510</v>
      </c>
      <c r="F64" s="7" t="s">
        <v>516</v>
      </c>
      <c r="G64" s="7" t="s">
        <v>524</v>
      </c>
      <c r="H64" s="7" t="s">
        <v>536</v>
      </c>
      <c r="I64" s="7">
        <v>167.69</v>
      </c>
      <c r="J64" s="7">
        <v>7</v>
      </c>
      <c r="K64" s="7">
        <v>99.79</v>
      </c>
    </row>
    <row r="65" spans="1:11" x14ac:dyDescent="0.25">
      <c r="A65" s="6">
        <v>45826</v>
      </c>
      <c r="B65" s="9">
        <f>YEAR(Table1_2[[#This Row],[Order Date]])</f>
        <v>2025</v>
      </c>
      <c r="C65" s="7">
        <f>MONTH(Table1_2[[#This Row],[Order Date]])</f>
        <v>6</v>
      </c>
      <c r="D65" s="7" t="s">
        <v>32</v>
      </c>
      <c r="E65" s="7" t="s">
        <v>513</v>
      </c>
      <c r="F65" s="7" t="s">
        <v>515</v>
      </c>
      <c r="G65" s="7" t="s">
        <v>523</v>
      </c>
      <c r="H65" s="7" t="s">
        <v>535</v>
      </c>
      <c r="I65" s="7">
        <v>921.45</v>
      </c>
      <c r="J65" s="7">
        <v>9</v>
      </c>
      <c r="K65" s="7">
        <v>84.69</v>
      </c>
    </row>
    <row r="66" spans="1:11" x14ac:dyDescent="0.25">
      <c r="A66" s="6">
        <v>45824</v>
      </c>
      <c r="B66" s="9">
        <f>YEAR(Table1_2[[#This Row],[Order Date]])</f>
        <v>2025</v>
      </c>
      <c r="C66" s="7">
        <f>MONTH(Table1_2[[#This Row],[Order Date]])</f>
        <v>6</v>
      </c>
      <c r="D66" s="7" t="s">
        <v>56</v>
      </c>
      <c r="E66" s="7" t="s">
        <v>513</v>
      </c>
      <c r="F66" s="7" t="s">
        <v>515</v>
      </c>
      <c r="G66" s="7" t="s">
        <v>523</v>
      </c>
      <c r="H66" s="7" t="s">
        <v>541</v>
      </c>
      <c r="I66" s="7">
        <v>783.42</v>
      </c>
      <c r="J66" s="7">
        <v>10</v>
      </c>
      <c r="K66" s="7">
        <v>-17.809999999999999</v>
      </c>
    </row>
    <row r="67" spans="1:11" x14ac:dyDescent="0.25">
      <c r="A67" s="6">
        <v>45823</v>
      </c>
      <c r="B67" s="9">
        <f>YEAR(Table1_2[[#This Row],[Order Date]])</f>
        <v>2025</v>
      </c>
      <c r="C67" s="7">
        <f>MONTH(Table1_2[[#This Row],[Order Date]])</f>
        <v>6</v>
      </c>
      <c r="D67" s="7" t="s">
        <v>210</v>
      </c>
      <c r="E67" s="7" t="s">
        <v>509</v>
      </c>
      <c r="F67" s="7" t="s">
        <v>515</v>
      </c>
      <c r="G67" s="7" t="s">
        <v>520</v>
      </c>
      <c r="H67" s="7" t="s">
        <v>529</v>
      </c>
      <c r="I67" s="7">
        <v>454.19</v>
      </c>
      <c r="J67" s="7">
        <v>2</v>
      </c>
      <c r="K67" s="7">
        <v>21.22</v>
      </c>
    </row>
    <row r="68" spans="1:11" x14ac:dyDescent="0.25">
      <c r="A68" s="6">
        <v>45823</v>
      </c>
      <c r="B68" s="9">
        <f>YEAR(Table1_2[[#This Row],[Order Date]])</f>
        <v>2025</v>
      </c>
      <c r="C68" s="7">
        <f>MONTH(Table1_2[[#This Row],[Order Date]])</f>
        <v>6</v>
      </c>
      <c r="D68" s="7" t="s">
        <v>92</v>
      </c>
      <c r="E68" s="7" t="s">
        <v>512</v>
      </c>
      <c r="F68" s="7" t="s">
        <v>514</v>
      </c>
      <c r="G68" s="7" t="s">
        <v>525</v>
      </c>
      <c r="H68" s="7" t="s">
        <v>543</v>
      </c>
      <c r="I68" s="7">
        <v>529.99</v>
      </c>
      <c r="J68" s="7">
        <v>2</v>
      </c>
      <c r="K68" s="7">
        <v>53.11</v>
      </c>
    </row>
    <row r="69" spans="1:11" x14ac:dyDescent="0.25">
      <c r="A69" s="6">
        <v>45822</v>
      </c>
      <c r="B69" s="9">
        <f>YEAR(Table1_2[[#This Row],[Order Date]])</f>
        <v>2025</v>
      </c>
      <c r="C69" s="7">
        <f>MONTH(Table1_2[[#This Row],[Order Date]])</f>
        <v>6</v>
      </c>
      <c r="D69" s="7" t="s">
        <v>201</v>
      </c>
      <c r="E69" s="7" t="s">
        <v>511</v>
      </c>
      <c r="F69" s="7" t="s">
        <v>516</v>
      </c>
      <c r="G69" s="7" t="s">
        <v>519</v>
      </c>
      <c r="H69" s="7" t="s">
        <v>528</v>
      </c>
      <c r="I69" s="7">
        <v>314.70999999999998</v>
      </c>
      <c r="J69" s="7">
        <v>6</v>
      </c>
      <c r="K69" s="7">
        <v>-13.99</v>
      </c>
    </row>
    <row r="70" spans="1:11" x14ac:dyDescent="0.25">
      <c r="A70" s="6">
        <v>45821</v>
      </c>
      <c r="B70" s="9">
        <f>YEAR(Table1_2[[#This Row],[Order Date]])</f>
        <v>2025</v>
      </c>
      <c r="C70" s="7">
        <f>MONTH(Table1_2[[#This Row],[Order Date]])</f>
        <v>6</v>
      </c>
      <c r="D70" s="7" t="s">
        <v>230</v>
      </c>
      <c r="E70" s="7" t="s">
        <v>509</v>
      </c>
      <c r="F70" s="7" t="s">
        <v>515</v>
      </c>
      <c r="G70" s="7" t="s">
        <v>523</v>
      </c>
      <c r="H70" s="7" t="s">
        <v>535</v>
      </c>
      <c r="I70" s="7">
        <v>104.38</v>
      </c>
      <c r="J70" s="7">
        <v>3</v>
      </c>
      <c r="K70" s="7">
        <v>76.59</v>
      </c>
    </row>
    <row r="71" spans="1:11" x14ac:dyDescent="0.25">
      <c r="A71" s="6">
        <v>45820</v>
      </c>
      <c r="B71" s="9">
        <f>YEAR(Table1_2[[#This Row],[Order Date]])</f>
        <v>2025</v>
      </c>
      <c r="C71" s="7">
        <f>MONTH(Table1_2[[#This Row],[Order Date]])</f>
        <v>6</v>
      </c>
      <c r="D71" s="7" t="s">
        <v>77</v>
      </c>
      <c r="E71" s="7" t="s">
        <v>513</v>
      </c>
      <c r="F71" s="7" t="s">
        <v>515</v>
      </c>
      <c r="G71" s="7" t="s">
        <v>518</v>
      </c>
      <c r="H71" s="7" t="s">
        <v>527</v>
      </c>
      <c r="I71" s="7">
        <v>65.42</v>
      </c>
      <c r="J71" s="7">
        <v>8</v>
      </c>
      <c r="K71" s="7">
        <v>-85.56</v>
      </c>
    </row>
    <row r="72" spans="1:11" x14ac:dyDescent="0.25">
      <c r="A72" s="6">
        <v>45819</v>
      </c>
      <c r="B72" s="9">
        <f>YEAR(Table1_2[[#This Row],[Order Date]])</f>
        <v>2025</v>
      </c>
      <c r="C72" s="7">
        <f>MONTH(Table1_2[[#This Row],[Order Date]])</f>
        <v>6</v>
      </c>
      <c r="D72" s="7" t="s">
        <v>320</v>
      </c>
      <c r="E72" s="7" t="s">
        <v>510</v>
      </c>
      <c r="F72" s="7" t="s">
        <v>514</v>
      </c>
      <c r="G72" s="7" t="s">
        <v>517</v>
      </c>
      <c r="H72" s="7" t="s">
        <v>534</v>
      </c>
      <c r="I72" s="7">
        <v>968.68</v>
      </c>
      <c r="J72" s="7">
        <v>9</v>
      </c>
      <c r="K72" s="7">
        <v>71.040000000000006</v>
      </c>
    </row>
    <row r="73" spans="1:11" x14ac:dyDescent="0.25">
      <c r="A73" s="6">
        <v>45818</v>
      </c>
      <c r="B73" s="9">
        <f>YEAR(Table1_2[[#This Row],[Order Date]])</f>
        <v>2025</v>
      </c>
      <c r="C73" s="7">
        <f>MONTH(Table1_2[[#This Row],[Order Date]])</f>
        <v>6</v>
      </c>
      <c r="D73" s="7" t="s">
        <v>326</v>
      </c>
      <c r="E73" s="7" t="s">
        <v>513</v>
      </c>
      <c r="F73" s="7" t="s">
        <v>516</v>
      </c>
      <c r="G73" s="7" t="s">
        <v>524</v>
      </c>
      <c r="H73" s="7" t="s">
        <v>536</v>
      </c>
      <c r="I73" s="7">
        <v>321.10000000000002</v>
      </c>
      <c r="J73" s="7">
        <v>7</v>
      </c>
      <c r="K73" s="7">
        <v>-83.27</v>
      </c>
    </row>
    <row r="74" spans="1:11" x14ac:dyDescent="0.25">
      <c r="A74" s="6">
        <v>45818</v>
      </c>
      <c r="B74" s="9">
        <f>YEAR(Table1_2[[#This Row],[Order Date]])</f>
        <v>2025</v>
      </c>
      <c r="C74" s="7">
        <f>MONTH(Table1_2[[#This Row],[Order Date]])</f>
        <v>6</v>
      </c>
      <c r="D74" s="7" t="s">
        <v>19</v>
      </c>
      <c r="E74" s="7" t="s">
        <v>511</v>
      </c>
      <c r="F74" s="7" t="s">
        <v>515</v>
      </c>
      <c r="G74" s="7" t="s">
        <v>523</v>
      </c>
      <c r="H74" s="7" t="s">
        <v>535</v>
      </c>
      <c r="I74" s="7">
        <v>477.37</v>
      </c>
      <c r="J74" s="7">
        <v>9</v>
      </c>
      <c r="K74" s="7">
        <v>0.6</v>
      </c>
    </row>
    <row r="75" spans="1:11" x14ac:dyDescent="0.25">
      <c r="A75" s="6">
        <v>45817</v>
      </c>
      <c r="B75" s="9">
        <f>YEAR(Table1_2[[#This Row],[Order Date]])</f>
        <v>2025</v>
      </c>
      <c r="C75" s="7">
        <f>MONTH(Table1_2[[#This Row],[Order Date]])</f>
        <v>6</v>
      </c>
      <c r="D75" s="7" t="s">
        <v>117</v>
      </c>
      <c r="E75" s="7" t="s">
        <v>513</v>
      </c>
      <c r="F75" s="7" t="s">
        <v>516</v>
      </c>
      <c r="G75" s="7" t="s">
        <v>522</v>
      </c>
      <c r="H75" s="7" t="s">
        <v>538</v>
      </c>
      <c r="I75" s="7">
        <v>239.13</v>
      </c>
      <c r="J75" s="7">
        <v>2</v>
      </c>
      <c r="K75" s="7">
        <v>-73.569999999999993</v>
      </c>
    </row>
    <row r="76" spans="1:11" x14ac:dyDescent="0.25">
      <c r="A76" s="6">
        <v>45816</v>
      </c>
      <c r="B76" s="9">
        <f>YEAR(Table1_2[[#This Row],[Order Date]])</f>
        <v>2025</v>
      </c>
      <c r="C76" s="7">
        <f>MONTH(Table1_2[[#This Row],[Order Date]])</f>
        <v>6</v>
      </c>
      <c r="D76" s="7" t="s">
        <v>380</v>
      </c>
      <c r="E76" s="7" t="s">
        <v>513</v>
      </c>
      <c r="F76" s="7" t="s">
        <v>514</v>
      </c>
      <c r="G76" s="7" t="s">
        <v>525</v>
      </c>
      <c r="H76" s="7" t="s">
        <v>543</v>
      </c>
      <c r="I76" s="7">
        <v>309.04000000000002</v>
      </c>
      <c r="J76" s="7">
        <v>6</v>
      </c>
      <c r="K76" s="7">
        <v>138.41</v>
      </c>
    </row>
    <row r="77" spans="1:11" x14ac:dyDescent="0.25">
      <c r="A77" s="6">
        <v>45814</v>
      </c>
      <c r="B77" s="9">
        <f>YEAR(Table1_2[[#This Row],[Order Date]])</f>
        <v>2025</v>
      </c>
      <c r="C77" s="7">
        <f>MONTH(Table1_2[[#This Row],[Order Date]])</f>
        <v>6</v>
      </c>
      <c r="D77" s="7" t="s">
        <v>451</v>
      </c>
      <c r="E77" s="7" t="s">
        <v>512</v>
      </c>
      <c r="F77" s="7" t="s">
        <v>516</v>
      </c>
      <c r="G77" s="7" t="s">
        <v>522</v>
      </c>
      <c r="H77" s="7" t="s">
        <v>538</v>
      </c>
      <c r="I77" s="7">
        <v>442.96</v>
      </c>
      <c r="J77" s="7">
        <v>2</v>
      </c>
      <c r="K77" s="7">
        <v>201.53</v>
      </c>
    </row>
    <row r="78" spans="1:11" x14ac:dyDescent="0.25">
      <c r="A78" s="6">
        <v>45812</v>
      </c>
      <c r="B78" s="9">
        <f>YEAR(Table1_2[[#This Row],[Order Date]])</f>
        <v>2025</v>
      </c>
      <c r="C78" s="7">
        <f>MONTH(Table1_2[[#This Row],[Order Date]])</f>
        <v>6</v>
      </c>
      <c r="D78" s="7" t="s">
        <v>246</v>
      </c>
      <c r="E78" s="7" t="s">
        <v>512</v>
      </c>
      <c r="F78" s="7" t="s">
        <v>514</v>
      </c>
      <c r="G78" s="7" t="s">
        <v>517</v>
      </c>
      <c r="H78" s="7" t="s">
        <v>534</v>
      </c>
      <c r="I78" s="7">
        <v>368.73</v>
      </c>
      <c r="J78" s="7">
        <v>5</v>
      </c>
      <c r="K78" s="7">
        <v>-81.17</v>
      </c>
    </row>
    <row r="79" spans="1:11" x14ac:dyDescent="0.25">
      <c r="A79" s="6">
        <v>45811</v>
      </c>
      <c r="B79" s="9">
        <f>YEAR(Table1_2[[#This Row],[Order Date]])</f>
        <v>2025</v>
      </c>
      <c r="C79" s="7">
        <f>MONTH(Table1_2[[#This Row],[Order Date]])</f>
        <v>6</v>
      </c>
      <c r="D79" s="7" t="s">
        <v>71</v>
      </c>
      <c r="E79" s="7" t="s">
        <v>510</v>
      </c>
      <c r="F79" s="7" t="s">
        <v>514</v>
      </c>
      <c r="G79" s="7" t="s">
        <v>525</v>
      </c>
      <c r="H79" s="7" t="s">
        <v>543</v>
      </c>
      <c r="I79" s="7">
        <v>572.17999999999995</v>
      </c>
      <c r="J79" s="7">
        <v>10</v>
      </c>
      <c r="K79" s="7">
        <v>224</v>
      </c>
    </row>
    <row r="80" spans="1:11" x14ac:dyDescent="0.25">
      <c r="A80" s="6">
        <v>45811</v>
      </c>
      <c r="B80" s="9">
        <f>YEAR(Table1_2[[#This Row],[Order Date]])</f>
        <v>2025</v>
      </c>
      <c r="C80" s="7">
        <f>MONTH(Table1_2[[#This Row],[Order Date]])</f>
        <v>6</v>
      </c>
      <c r="D80" s="7" t="s">
        <v>216</v>
      </c>
      <c r="E80" s="7" t="s">
        <v>510</v>
      </c>
      <c r="F80" s="7" t="s">
        <v>514</v>
      </c>
      <c r="G80" s="7" t="s">
        <v>517</v>
      </c>
      <c r="H80" s="7" t="s">
        <v>534</v>
      </c>
      <c r="I80" s="7">
        <v>904.83</v>
      </c>
      <c r="J80" s="7">
        <v>4</v>
      </c>
      <c r="K80" s="7">
        <v>-76.760000000000005</v>
      </c>
    </row>
    <row r="81" spans="1:11" x14ac:dyDescent="0.25">
      <c r="A81" s="6">
        <v>45811</v>
      </c>
      <c r="B81" s="9">
        <f>YEAR(Table1_2[[#This Row],[Order Date]])</f>
        <v>2025</v>
      </c>
      <c r="C81" s="7">
        <f>MONTH(Table1_2[[#This Row],[Order Date]])</f>
        <v>6</v>
      </c>
      <c r="D81" s="7" t="s">
        <v>85</v>
      </c>
      <c r="E81" s="7" t="s">
        <v>513</v>
      </c>
      <c r="F81" s="7" t="s">
        <v>515</v>
      </c>
      <c r="G81" s="7" t="s">
        <v>523</v>
      </c>
      <c r="H81" s="7" t="s">
        <v>535</v>
      </c>
      <c r="I81" s="7">
        <v>757.22</v>
      </c>
      <c r="J81" s="7">
        <v>4</v>
      </c>
      <c r="K81" s="7">
        <v>-13.45</v>
      </c>
    </row>
    <row r="82" spans="1:11" x14ac:dyDescent="0.25">
      <c r="A82" s="6">
        <v>45810</v>
      </c>
      <c r="B82" s="9">
        <f>YEAR(Table1_2[[#This Row],[Order Date]])</f>
        <v>2025</v>
      </c>
      <c r="C82" s="7">
        <f>MONTH(Table1_2[[#This Row],[Order Date]])</f>
        <v>6</v>
      </c>
      <c r="D82" s="7" t="s">
        <v>16</v>
      </c>
      <c r="E82" s="7" t="s">
        <v>510</v>
      </c>
      <c r="F82" s="7" t="s">
        <v>516</v>
      </c>
      <c r="G82" s="7" t="s">
        <v>522</v>
      </c>
      <c r="H82" s="7" t="s">
        <v>533</v>
      </c>
      <c r="I82" s="7">
        <v>531.6</v>
      </c>
      <c r="J82" s="7">
        <v>10</v>
      </c>
      <c r="K82" s="7">
        <v>224.39</v>
      </c>
    </row>
    <row r="83" spans="1:11" x14ac:dyDescent="0.25">
      <c r="A83" s="6">
        <v>45810</v>
      </c>
      <c r="B83" s="9">
        <f>YEAR(Table1_2[[#This Row],[Order Date]])</f>
        <v>2025</v>
      </c>
      <c r="C83" s="7">
        <f>MONTH(Table1_2[[#This Row],[Order Date]])</f>
        <v>6</v>
      </c>
      <c r="D83" s="7" t="s">
        <v>20</v>
      </c>
      <c r="E83" s="7" t="s">
        <v>511</v>
      </c>
      <c r="F83" s="7" t="s">
        <v>516</v>
      </c>
      <c r="G83" s="7" t="s">
        <v>524</v>
      </c>
      <c r="H83" s="7" t="s">
        <v>536</v>
      </c>
      <c r="I83" s="7">
        <v>362.02</v>
      </c>
      <c r="J83" s="7">
        <v>10</v>
      </c>
      <c r="K83" s="7">
        <v>3.82</v>
      </c>
    </row>
    <row r="84" spans="1:11" x14ac:dyDescent="0.25">
      <c r="A84" s="6">
        <v>45806</v>
      </c>
      <c r="B84" s="9">
        <f>YEAR(Table1_2[[#This Row],[Order Date]])</f>
        <v>2025</v>
      </c>
      <c r="C84" s="7">
        <f>MONTH(Table1_2[[#This Row],[Order Date]])</f>
        <v>5</v>
      </c>
      <c r="D84" s="7" t="s">
        <v>218</v>
      </c>
      <c r="E84" s="7" t="s">
        <v>512</v>
      </c>
      <c r="F84" s="7" t="s">
        <v>515</v>
      </c>
      <c r="G84" s="7" t="s">
        <v>518</v>
      </c>
      <c r="H84" s="7" t="s">
        <v>527</v>
      </c>
      <c r="I84" s="7">
        <v>353.07</v>
      </c>
      <c r="J84" s="7">
        <v>7</v>
      </c>
      <c r="K84" s="7">
        <v>-53.25</v>
      </c>
    </row>
    <row r="85" spans="1:11" x14ac:dyDescent="0.25">
      <c r="A85" s="6">
        <v>45805</v>
      </c>
      <c r="B85" s="9">
        <f>YEAR(Table1_2[[#This Row],[Order Date]])</f>
        <v>2025</v>
      </c>
      <c r="C85" s="7">
        <f>MONTH(Table1_2[[#This Row],[Order Date]])</f>
        <v>5</v>
      </c>
      <c r="D85" s="7" t="s">
        <v>315</v>
      </c>
      <c r="E85" s="7" t="s">
        <v>513</v>
      </c>
      <c r="F85" s="7" t="s">
        <v>514</v>
      </c>
      <c r="G85" s="7" t="s">
        <v>521</v>
      </c>
      <c r="H85" s="7" t="s">
        <v>532</v>
      </c>
      <c r="I85" s="7">
        <v>993.78</v>
      </c>
      <c r="J85" s="7">
        <v>4</v>
      </c>
      <c r="K85" s="7">
        <v>214.98</v>
      </c>
    </row>
    <row r="86" spans="1:11" x14ac:dyDescent="0.25">
      <c r="A86" s="6">
        <v>45804</v>
      </c>
      <c r="B86" s="9">
        <f>YEAR(Table1_2[[#This Row],[Order Date]])</f>
        <v>2025</v>
      </c>
      <c r="C86" s="7">
        <f>MONTH(Table1_2[[#This Row],[Order Date]])</f>
        <v>5</v>
      </c>
      <c r="D86" s="7" t="s">
        <v>134</v>
      </c>
      <c r="E86" s="7" t="s">
        <v>509</v>
      </c>
      <c r="F86" s="7" t="s">
        <v>514</v>
      </c>
      <c r="G86" s="7" t="s">
        <v>521</v>
      </c>
      <c r="H86" s="7" t="s">
        <v>531</v>
      </c>
      <c r="I86" s="7">
        <v>496.89</v>
      </c>
      <c r="J86" s="7">
        <v>7</v>
      </c>
      <c r="K86" s="7">
        <v>-10.24</v>
      </c>
    </row>
    <row r="87" spans="1:11" x14ac:dyDescent="0.25">
      <c r="A87" s="6">
        <v>45803</v>
      </c>
      <c r="B87" s="9">
        <f>YEAR(Table1_2[[#This Row],[Order Date]])</f>
        <v>2025</v>
      </c>
      <c r="C87" s="7">
        <f>MONTH(Table1_2[[#This Row],[Order Date]])</f>
        <v>5</v>
      </c>
      <c r="D87" s="7" t="s">
        <v>438</v>
      </c>
      <c r="E87" s="7" t="s">
        <v>513</v>
      </c>
      <c r="F87" s="7" t="s">
        <v>515</v>
      </c>
      <c r="G87" s="7" t="s">
        <v>518</v>
      </c>
      <c r="H87" s="7" t="s">
        <v>540</v>
      </c>
      <c r="I87" s="7">
        <v>22.63</v>
      </c>
      <c r="J87" s="7">
        <v>6</v>
      </c>
      <c r="K87" s="7">
        <v>255.94</v>
      </c>
    </row>
    <row r="88" spans="1:11" x14ac:dyDescent="0.25">
      <c r="A88" s="6">
        <v>45800</v>
      </c>
      <c r="B88" s="9">
        <f>YEAR(Table1_2[[#This Row],[Order Date]])</f>
        <v>2025</v>
      </c>
      <c r="C88" s="7">
        <f>MONTH(Table1_2[[#This Row],[Order Date]])</f>
        <v>5</v>
      </c>
      <c r="D88" s="7" t="s">
        <v>211</v>
      </c>
      <c r="E88" s="7" t="s">
        <v>511</v>
      </c>
      <c r="F88" s="7" t="s">
        <v>516</v>
      </c>
      <c r="G88" s="7" t="s">
        <v>519</v>
      </c>
      <c r="H88" s="7" t="s">
        <v>530</v>
      </c>
      <c r="I88" s="7">
        <v>653.03</v>
      </c>
      <c r="J88" s="7">
        <v>3</v>
      </c>
      <c r="K88" s="7">
        <v>1.88</v>
      </c>
    </row>
    <row r="89" spans="1:11" x14ac:dyDescent="0.25">
      <c r="A89" s="6">
        <v>45798</v>
      </c>
      <c r="B89" s="9">
        <f>YEAR(Table1_2[[#This Row],[Order Date]])</f>
        <v>2025</v>
      </c>
      <c r="C89" s="7">
        <f>MONTH(Table1_2[[#This Row],[Order Date]])</f>
        <v>5</v>
      </c>
      <c r="D89" s="7" t="s">
        <v>478</v>
      </c>
      <c r="E89" s="7" t="s">
        <v>513</v>
      </c>
      <c r="F89" s="7" t="s">
        <v>515</v>
      </c>
      <c r="G89" s="7" t="s">
        <v>520</v>
      </c>
      <c r="H89" s="7" t="s">
        <v>529</v>
      </c>
      <c r="I89" s="7">
        <v>297.91000000000003</v>
      </c>
      <c r="J89" s="7">
        <v>5</v>
      </c>
      <c r="K89" s="7">
        <v>72.260000000000005</v>
      </c>
    </row>
    <row r="90" spans="1:11" x14ac:dyDescent="0.25">
      <c r="A90" s="6">
        <v>45798</v>
      </c>
      <c r="B90" s="9">
        <f>YEAR(Table1_2[[#This Row],[Order Date]])</f>
        <v>2025</v>
      </c>
      <c r="C90" s="7">
        <f>MONTH(Table1_2[[#This Row],[Order Date]])</f>
        <v>5</v>
      </c>
      <c r="D90" s="7" t="s">
        <v>169</v>
      </c>
      <c r="E90" s="7" t="s">
        <v>510</v>
      </c>
      <c r="F90" s="7" t="s">
        <v>515</v>
      </c>
      <c r="G90" s="7" t="s">
        <v>518</v>
      </c>
      <c r="H90" s="7" t="s">
        <v>527</v>
      </c>
      <c r="I90" s="7">
        <v>543.09</v>
      </c>
      <c r="J90" s="7">
        <v>7</v>
      </c>
      <c r="K90" s="7">
        <v>-52.68</v>
      </c>
    </row>
    <row r="91" spans="1:11" x14ac:dyDescent="0.25">
      <c r="A91" s="6">
        <v>45798</v>
      </c>
      <c r="B91" s="9">
        <f>YEAR(Table1_2[[#This Row],[Order Date]])</f>
        <v>2025</v>
      </c>
      <c r="C91" s="7">
        <f>MONTH(Table1_2[[#This Row],[Order Date]])</f>
        <v>5</v>
      </c>
      <c r="D91" s="7" t="s">
        <v>180</v>
      </c>
      <c r="E91" s="7" t="s">
        <v>509</v>
      </c>
      <c r="F91" s="7" t="s">
        <v>515</v>
      </c>
      <c r="G91" s="7" t="s">
        <v>520</v>
      </c>
      <c r="H91" s="7" t="s">
        <v>529</v>
      </c>
      <c r="I91" s="7">
        <v>268.56</v>
      </c>
      <c r="J91" s="7">
        <v>10</v>
      </c>
      <c r="K91" s="7">
        <v>70.5</v>
      </c>
    </row>
    <row r="92" spans="1:11" x14ac:dyDescent="0.25">
      <c r="A92" s="6">
        <v>45796</v>
      </c>
      <c r="B92" s="9">
        <f>YEAR(Table1_2[[#This Row],[Order Date]])</f>
        <v>2025</v>
      </c>
      <c r="C92" s="7">
        <f>MONTH(Table1_2[[#This Row],[Order Date]])</f>
        <v>5</v>
      </c>
      <c r="D92" s="7" t="s">
        <v>431</v>
      </c>
      <c r="E92" s="7" t="s">
        <v>513</v>
      </c>
      <c r="F92" s="7" t="s">
        <v>515</v>
      </c>
      <c r="G92" s="7" t="s">
        <v>520</v>
      </c>
      <c r="H92" s="7" t="s">
        <v>537</v>
      </c>
      <c r="I92" s="7">
        <v>676.77</v>
      </c>
      <c r="J92" s="7">
        <v>1</v>
      </c>
      <c r="K92" s="7">
        <v>213.06</v>
      </c>
    </row>
    <row r="93" spans="1:11" x14ac:dyDescent="0.25">
      <c r="A93" s="6">
        <v>45795</v>
      </c>
      <c r="B93" s="9">
        <f>YEAR(Table1_2[[#This Row],[Order Date]])</f>
        <v>2025</v>
      </c>
      <c r="C93" s="7">
        <f>MONTH(Table1_2[[#This Row],[Order Date]])</f>
        <v>5</v>
      </c>
      <c r="D93" s="7" t="s">
        <v>507</v>
      </c>
      <c r="E93" s="7" t="s">
        <v>509</v>
      </c>
      <c r="F93" s="7" t="s">
        <v>515</v>
      </c>
      <c r="G93" s="7" t="s">
        <v>523</v>
      </c>
      <c r="H93" s="7" t="s">
        <v>541</v>
      </c>
      <c r="I93" s="7">
        <v>255.33</v>
      </c>
      <c r="J93" s="7">
        <v>2</v>
      </c>
      <c r="K93" s="7">
        <v>59.41</v>
      </c>
    </row>
    <row r="94" spans="1:11" x14ac:dyDescent="0.25">
      <c r="A94" s="6">
        <v>45793</v>
      </c>
      <c r="B94" s="9">
        <f>YEAR(Table1_2[[#This Row],[Order Date]])</f>
        <v>2025</v>
      </c>
      <c r="C94" s="7">
        <f>MONTH(Table1_2[[#This Row],[Order Date]])</f>
        <v>5</v>
      </c>
      <c r="D94" s="7" t="s">
        <v>399</v>
      </c>
      <c r="E94" s="7" t="s">
        <v>511</v>
      </c>
      <c r="F94" s="7" t="s">
        <v>514</v>
      </c>
      <c r="G94" s="7" t="s">
        <v>525</v>
      </c>
      <c r="H94" s="7" t="s">
        <v>539</v>
      </c>
      <c r="I94" s="7">
        <v>454.87</v>
      </c>
      <c r="J94" s="7">
        <v>5</v>
      </c>
      <c r="K94" s="7">
        <v>121.57</v>
      </c>
    </row>
    <row r="95" spans="1:11" x14ac:dyDescent="0.25">
      <c r="A95" s="6">
        <v>45793</v>
      </c>
      <c r="B95" s="9">
        <f>YEAR(Table1_2[[#This Row],[Order Date]])</f>
        <v>2025</v>
      </c>
      <c r="C95" s="7">
        <f>MONTH(Table1_2[[#This Row],[Order Date]])</f>
        <v>5</v>
      </c>
      <c r="D95" s="7" t="s">
        <v>252</v>
      </c>
      <c r="E95" s="7" t="s">
        <v>513</v>
      </c>
      <c r="F95" s="7" t="s">
        <v>515</v>
      </c>
      <c r="G95" s="7" t="s">
        <v>518</v>
      </c>
      <c r="H95" s="7" t="s">
        <v>527</v>
      </c>
      <c r="I95" s="7">
        <v>579.83000000000004</v>
      </c>
      <c r="J95" s="7">
        <v>8</v>
      </c>
      <c r="K95" s="7">
        <v>155.78</v>
      </c>
    </row>
    <row r="96" spans="1:11" x14ac:dyDescent="0.25">
      <c r="A96" s="6">
        <v>45791</v>
      </c>
      <c r="B96" s="9">
        <f>YEAR(Table1_2[[#This Row],[Order Date]])</f>
        <v>2025</v>
      </c>
      <c r="C96" s="7">
        <f>MONTH(Table1_2[[#This Row],[Order Date]])</f>
        <v>5</v>
      </c>
      <c r="D96" s="7" t="s">
        <v>371</v>
      </c>
      <c r="E96" s="7" t="s">
        <v>513</v>
      </c>
      <c r="F96" s="7" t="s">
        <v>516</v>
      </c>
      <c r="G96" s="7" t="s">
        <v>524</v>
      </c>
      <c r="H96" s="7" t="s">
        <v>536</v>
      </c>
      <c r="I96" s="7">
        <v>488.97</v>
      </c>
      <c r="J96" s="7">
        <v>9</v>
      </c>
      <c r="K96" s="7">
        <v>233.72</v>
      </c>
    </row>
    <row r="97" spans="1:11" x14ac:dyDescent="0.25">
      <c r="A97" s="6">
        <v>45791</v>
      </c>
      <c r="B97" s="9">
        <f>YEAR(Table1_2[[#This Row],[Order Date]])</f>
        <v>2025</v>
      </c>
      <c r="C97" s="7">
        <f>MONTH(Table1_2[[#This Row],[Order Date]])</f>
        <v>5</v>
      </c>
      <c r="D97" s="7" t="s">
        <v>306</v>
      </c>
      <c r="E97" s="7" t="s">
        <v>513</v>
      </c>
      <c r="F97" s="7" t="s">
        <v>516</v>
      </c>
      <c r="G97" s="7" t="s">
        <v>519</v>
      </c>
      <c r="H97" s="7" t="s">
        <v>530</v>
      </c>
      <c r="I97" s="7">
        <v>250.87</v>
      </c>
      <c r="J97" s="7">
        <v>2</v>
      </c>
      <c r="K97" s="7">
        <v>232.63</v>
      </c>
    </row>
    <row r="98" spans="1:11" x14ac:dyDescent="0.25">
      <c r="A98" s="6">
        <v>45791</v>
      </c>
      <c r="B98" s="9">
        <f>YEAR(Table1_2[[#This Row],[Order Date]])</f>
        <v>2025</v>
      </c>
      <c r="C98" s="7">
        <f>MONTH(Table1_2[[#This Row],[Order Date]])</f>
        <v>5</v>
      </c>
      <c r="D98" s="7" t="s">
        <v>104</v>
      </c>
      <c r="E98" s="7" t="s">
        <v>510</v>
      </c>
      <c r="F98" s="7" t="s">
        <v>514</v>
      </c>
      <c r="G98" s="7" t="s">
        <v>525</v>
      </c>
      <c r="H98" s="7" t="s">
        <v>543</v>
      </c>
      <c r="I98" s="7">
        <v>879.53</v>
      </c>
      <c r="J98" s="7">
        <v>9</v>
      </c>
      <c r="K98" s="7">
        <v>110.39</v>
      </c>
    </row>
    <row r="99" spans="1:11" x14ac:dyDescent="0.25">
      <c r="A99" s="6">
        <v>45790</v>
      </c>
      <c r="B99" s="9">
        <f>YEAR(Table1_2[[#This Row],[Order Date]])</f>
        <v>2025</v>
      </c>
      <c r="C99" s="7">
        <f>MONTH(Table1_2[[#This Row],[Order Date]])</f>
        <v>5</v>
      </c>
      <c r="D99" s="7" t="s">
        <v>99</v>
      </c>
      <c r="E99" s="7" t="s">
        <v>513</v>
      </c>
      <c r="F99" s="7" t="s">
        <v>516</v>
      </c>
      <c r="G99" s="7" t="s">
        <v>519</v>
      </c>
      <c r="H99" s="7" t="s">
        <v>528</v>
      </c>
      <c r="I99" s="7">
        <v>148.88999999999999</v>
      </c>
      <c r="J99" s="7">
        <v>3</v>
      </c>
      <c r="K99" s="7">
        <v>-52.71</v>
      </c>
    </row>
    <row r="100" spans="1:11" x14ac:dyDescent="0.25">
      <c r="A100" s="6">
        <v>45790</v>
      </c>
      <c r="B100" s="9">
        <f>YEAR(Table1_2[[#This Row],[Order Date]])</f>
        <v>2025</v>
      </c>
      <c r="C100" s="7">
        <f>MONTH(Table1_2[[#This Row],[Order Date]])</f>
        <v>5</v>
      </c>
      <c r="D100" s="7" t="s">
        <v>468</v>
      </c>
      <c r="E100" s="7" t="s">
        <v>510</v>
      </c>
      <c r="F100" s="7" t="s">
        <v>514</v>
      </c>
      <c r="G100" s="7" t="s">
        <v>525</v>
      </c>
      <c r="H100" s="7" t="s">
        <v>539</v>
      </c>
      <c r="I100" s="7">
        <v>701.37</v>
      </c>
      <c r="J100" s="7">
        <v>1</v>
      </c>
      <c r="K100" s="7">
        <v>288.79000000000002</v>
      </c>
    </row>
    <row r="101" spans="1:11" x14ac:dyDescent="0.25">
      <c r="A101" s="6">
        <v>45789</v>
      </c>
      <c r="B101" s="9">
        <f>YEAR(Table1_2[[#This Row],[Order Date]])</f>
        <v>2025</v>
      </c>
      <c r="C101" s="7">
        <f>MONTH(Table1_2[[#This Row],[Order Date]])</f>
        <v>5</v>
      </c>
      <c r="D101" s="7" t="s">
        <v>170</v>
      </c>
      <c r="E101" s="7" t="s">
        <v>509</v>
      </c>
      <c r="F101" s="7" t="s">
        <v>514</v>
      </c>
      <c r="G101" s="7" t="s">
        <v>525</v>
      </c>
      <c r="H101" s="7" t="s">
        <v>539</v>
      </c>
      <c r="I101" s="7">
        <v>475.84</v>
      </c>
      <c r="J101" s="7">
        <v>4</v>
      </c>
      <c r="K101" s="7">
        <v>219.18</v>
      </c>
    </row>
    <row r="102" spans="1:11" x14ac:dyDescent="0.25">
      <c r="A102" s="6">
        <v>45789</v>
      </c>
      <c r="B102" s="9">
        <f>YEAR(Table1_2[[#This Row],[Order Date]])</f>
        <v>2025</v>
      </c>
      <c r="C102" s="7">
        <f>MONTH(Table1_2[[#This Row],[Order Date]])</f>
        <v>5</v>
      </c>
      <c r="D102" s="7" t="s">
        <v>161</v>
      </c>
      <c r="E102" s="7" t="s">
        <v>513</v>
      </c>
      <c r="F102" s="7" t="s">
        <v>514</v>
      </c>
      <c r="G102" s="7" t="s">
        <v>521</v>
      </c>
      <c r="H102" s="7" t="s">
        <v>531</v>
      </c>
      <c r="I102" s="7">
        <v>44.68</v>
      </c>
      <c r="J102" s="7">
        <v>5</v>
      </c>
      <c r="K102" s="8">
        <v>-46.53</v>
      </c>
    </row>
    <row r="103" spans="1:11" x14ac:dyDescent="0.25">
      <c r="A103" s="6">
        <v>45788</v>
      </c>
      <c r="B103" s="9">
        <f>YEAR(Table1_2[[#This Row],[Order Date]])</f>
        <v>2025</v>
      </c>
      <c r="C103" s="7">
        <f>MONTH(Table1_2[[#This Row],[Order Date]])</f>
        <v>5</v>
      </c>
      <c r="D103" s="7" t="s">
        <v>249</v>
      </c>
      <c r="E103" s="7" t="s">
        <v>512</v>
      </c>
      <c r="F103" s="7" t="s">
        <v>516</v>
      </c>
      <c r="G103" s="7" t="s">
        <v>524</v>
      </c>
      <c r="H103" s="7" t="s">
        <v>542</v>
      </c>
      <c r="I103" s="7">
        <v>747.46</v>
      </c>
      <c r="J103" s="7">
        <v>10</v>
      </c>
      <c r="K103" s="7">
        <v>276.42</v>
      </c>
    </row>
    <row r="104" spans="1:11" x14ac:dyDescent="0.25">
      <c r="A104" s="6">
        <v>45788</v>
      </c>
      <c r="B104" s="9">
        <f>YEAR(Table1_2[[#This Row],[Order Date]])</f>
        <v>2025</v>
      </c>
      <c r="C104" s="7">
        <f>MONTH(Table1_2[[#This Row],[Order Date]])</f>
        <v>5</v>
      </c>
      <c r="D104" s="7" t="s">
        <v>198</v>
      </c>
      <c r="E104" s="7" t="s">
        <v>509</v>
      </c>
      <c r="F104" s="7" t="s">
        <v>516</v>
      </c>
      <c r="G104" s="7" t="s">
        <v>519</v>
      </c>
      <c r="H104" s="7" t="s">
        <v>528</v>
      </c>
      <c r="I104" s="7">
        <v>973.47</v>
      </c>
      <c r="J104" s="7">
        <v>2</v>
      </c>
      <c r="K104" s="7">
        <v>7.46</v>
      </c>
    </row>
    <row r="105" spans="1:11" x14ac:dyDescent="0.25">
      <c r="A105" s="6">
        <v>45788</v>
      </c>
      <c r="B105" s="9">
        <f>YEAR(Table1_2[[#This Row],[Order Date]])</f>
        <v>2025</v>
      </c>
      <c r="C105" s="7">
        <f>MONTH(Table1_2[[#This Row],[Order Date]])</f>
        <v>5</v>
      </c>
      <c r="D105" s="7" t="s">
        <v>120</v>
      </c>
      <c r="E105" s="7" t="s">
        <v>509</v>
      </c>
      <c r="F105" s="7" t="s">
        <v>515</v>
      </c>
      <c r="G105" s="7" t="s">
        <v>523</v>
      </c>
      <c r="H105" s="7" t="s">
        <v>535</v>
      </c>
      <c r="I105" s="7">
        <v>513.72</v>
      </c>
      <c r="J105" s="7">
        <v>9</v>
      </c>
      <c r="K105" s="7">
        <v>296.66000000000003</v>
      </c>
    </row>
    <row r="106" spans="1:11" x14ac:dyDescent="0.25">
      <c r="A106" s="6">
        <v>45788</v>
      </c>
      <c r="B106" s="9">
        <f>YEAR(Table1_2[[#This Row],[Order Date]])</f>
        <v>2025</v>
      </c>
      <c r="C106" s="7">
        <f>MONTH(Table1_2[[#This Row],[Order Date]])</f>
        <v>5</v>
      </c>
      <c r="D106" s="7" t="s">
        <v>356</v>
      </c>
      <c r="E106" s="7" t="s">
        <v>512</v>
      </c>
      <c r="F106" s="7" t="s">
        <v>514</v>
      </c>
      <c r="G106" s="7" t="s">
        <v>525</v>
      </c>
      <c r="H106" s="7" t="s">
        <v>543</v>
      </c>
      <c r="I106" s="7">
        <v>768.7</v>
      </c>
      <c r="J106" s="7">
        <v>3</v>
      </c>
      <c r="K106" s="7">
        <v>15.04</v>
      </c>
    </row>
    <row r="107" spans="1:11" x14ac:dyDescent="0.25">
      <c r="A107" s="6">
        <v>45787</v>
      </c>
      <c r="B107" s="9">
        <f>YEAR(Table1_2[[#This Row],[Order Date]])</f>
        <v>2025</v>
      </c>
      <c r="C107" s="7">
        <f>MONTH(Table1_2[[#This Row],[Order Date]])</f>
        <v>5</v>
      </c>
      <c r="D107" s="7" t="s">
        <v>236</v>
      </c>
      <c r="E107" s="7" t="s">
        <v>509</v>
      </c>
      <c r="F107" s="7" t="s">
        <v>514</v>
      </c>
      <c r="G107" s="7" t="s">
        <v>517</v>
      </c>
      <c r="H107" s="7" t="s">
        <v>534</v>
      </c>
      <c r="I107" s="7">
        <v>114.56</v>
      </c>
      <c r="J107" s="7">
        <v>8</v>
      </c>
      <c r="K107" s="7">
        <v>-56.92</v>
      </c>
    </row>
    <row r="108" spans="1:11" x14ac:dyDescent="0.25">
      <c r="A108" s="6">
        <v>45786</v>
      </c>
      <c r="B108" s="9">
        <f>YEAR(Table1_2[[#This Row],[Order Date]])</f>
        <v>2025</v>
      </c>
      <c r="C108" s="7">
        <f>MONTH(Table1_2[[#This Row],[Order Date]])</f>
        <v>5</v>
      </c>
      <c r="D108" s="7" t="s">
        <v>368</v>
      </c>
      <c r="E108" s="7" t="s">
        <v>513</v>
      </c>
      <c r="F108" s="7" t="s">
        <v>516</v>
      </c>
      <c r="G108" s="7" t="s">
        <v>522</v>
      </c>
      <c r="H108" s="7" t="s">
        <v>533</v>
      </c>
      <c r="I108" s="7">
        <v>629.11</v>
      </c>
      <c r="J108" s="7">
        <v>7</v>
      </c>
      <c r="K108" s="7">
        <v>157.33000000000001</v>
      </c>
    </row>
    <row r="109" spans="1:11" x14ac:dyDescent="0.25">
      <c r="A109" s="6">
        <v>45786</v>
      </c>
      <c r="B109" s="9">
        <f>YEAR(Table1_2[[#This Row],[Order Date]])</f>
        <v>2025</v>
      </c>
      <c r="C109" s="7">
        <f>MONTH(Table1_2[[#This Row],[Order Date]])</f>
        <v>5</v>
      </c>
      <c r="D109" s="7" t="s">
        <v>141</v>
      </c>
      <c r="E109" s="7" t="s">
        <v>512</v>
      </c>
      <c r="F109" s="7" t="s">
        <v>514</v>
      </c>
      <c r="G109" s="7" t="s">
        <v>521</v>
      </c>
      <c r="H109" s="7" t="s">
        <v>531</v>
      </c>
      <c r="I109" s="7">
        <v>926.41</v>
      </c>
      <c r="J109" s="7">
        <v>3</v>
      </c>
      <c r="K109" s="7">
        <v>35.909999999999997</v>
      </c>
    </row>
    <row r="110" spans="1:11" x14ac:dyDescent="0.25">
      <c r="A110" s="6">
        <v>45786</v>
      </c>
      <c r="B110" s="9">
        <f>YEAR(Table1_2[[#This Row],[Order Date]])</f>
        <v>2025</v>
      </c>
      <c r="C110" s="7">
        <f>MONTH(Table1_2[[#This Row],[Order Date]])</f>
        <v>5</v>
      </c>
      <c r="D110" s="7" t="s">
        <v>338</v>
      </c>
      <c r="E110" s="7" t="s">
        <v>511</v>
      </c>
      <c r="F110" s="7" t="s">
        <v>515</v>
      </c>
      <c r="G110" s="7" t="s">
        <v>523</v>
      </c>
      <c r="H110" s="7" t="s">
        <v>541</v>
      </c>
      <c r="I110" s="7">
        <v>454.89</v>
      </c>
      <c r="J110" s="7">
        <v>6</v>
      </c>
      <c r="K110" s="7">
        <v>6.86</v>
      </c>
    </row>
    <row r="111" spans="1:11" x14ac:dyDescent="0.25">
      <c r="A111" s="6">
        <v>45786</v>
      </c>
      <c r="B111" s="9">
        <f>YEAR(Table1_2[[#This Row],[Order Date]])</f>
        <v>2025</v>
      </c>
      <c r="C111" s="7">
        <f>MONTH(Table1_2[[#This Row],[Order Date]])</f>
        <v>5</v>
      </c>
      <c r="D111" s="7" t="s">
        <v>488</v>
      </c>
      <c r="E111" s="7" t="s">
        <v>510</v>
      </c>
      <c r="F111" s="7" t="s">
        <v>514</v>
      </c>
      <c r="G111" s="7" t="s">
        <v>521</v>
      </c>
      <c r="H111" s="7" t="s">
        <v>531</v>
      </c>
      <c r="I111" s="7">
        <v>711.01</v>
      </c>
      <c r="J111" s="7">
        <v>5</v>
      </c>
      <c r="K111" s="7">
        <v>-18.23</v>
      </c>
    </row>
    <row r="112" spans="1:11" x14ac:dyDescent="0.25">
      <c r="A112" s="6">
        <v>45785</v>
      </c>
      <c r="B112" s="9">
        <f>YEAR(Table1_2[[#This Row],[Order Date]])</f>
        <v>2025</v>
      </c>
      <c r="C112" s="7">
        <f>MONTH(Table1_2[[#This Row],[Order Date]])</f>
        <v>5</v>
      </c>
      <c r="D112" s="7" t="s">
        <v>486</v>
      </c>
      <c r="E112" s="7" t="s">
        <v>509</v>
      </c>
      <c r="F112" s="7" t="s">
        <v>514</v>
      </c>
      <c r="G112" s="7" t="s">
        <v>521</v>
      </c>
      <c r="H112" s="7" t="s">
        <v>531</v>
      </c>
      <c r="I112" s="7">
        <v>254.09</v>
      </c>
      <c r="J112" s="7">
        <v>4</v>
      </c>
      <c r="K112" s="7">
        <v>-85.86</v>
      </c>
    </row>
    <row r="113" spans="1:11" x14ac:dyDescent="0.25">
      <c r="A113" s="6">
        <v>45782</v>
      </c>
      <c r="B113" s="9">
        <f>YEAR(Table1_2[[#This Row],[Order Date]])</f>
        <v>2025</v>
      </c>
      <c r="C113" s="7">
        <f>MONTH(Table1_2[[#This Row],[Order Date]])</f>
        <v>5</v>
      </c>
      <c r="D113" s="7" t="s">
        <v>162</v>
      </c>
      <c r="E113" s="7" t="s">
        <v>510</v>
      </c>
      <c r="F113" s="7" t="s">
        <v>515</v>
      </c>
      <c r="G113" s="7" t="s">
        <v>518</v>
      </c>
      <c r="H113" s="7" t="s">
        <v>527</v>
      </c>
      <c r="I113" s="7">
        <v>110.48</v>
      </c>
      <c r="J113" s="7">
        <v>7</v>
      </c>
      <c r="K113" s="7">
        <v>88.15</v>
      </c>
    </row>
    <row r="114" spans="1:11" x14ac:dyDescent="0.25">
      <c r="A114" s="6">
        <v>45782</v>
      </c>
      <c r="B114" s="9">
        <f>YEAR(Table1_2[[#This Row],[Order Date]])</f>
        <v>2025</v>
      </c>
      <c r="C114" s="7">
        <f>MONTH(Table1_2[[#This Row],[Order Date]])</f>
        <v>5</v>
      </c>
      <c r="D114" s="7" t="s">
        <v>90</v>
      </c>
      <c r="E114" s="7" t="s">
        <v>513</v>
      </c>
      <c r="F114" s="7" t="s">
        <v>514</v>
      </c>
      <c r="G114" s="7" t="s">
        <v>517</v>
      </c>
      <c r="H114" s="7" t="s">
        <v>534</v>
      </c>
      <c r="I114" s="7">
        <v>112.55</v>
      </c>
      <c r="J114" s="7">
        <v>3</v>
      </c>
      <c r="K114" s="7">
        <v>141.61000000000001</v>
      </c>
    </row>
    <row r="115" spans="1:11" x14ac:dyDescent="0.25">
      <c r="A115" s="6">
        <v>45782</v>
      </c>
      <c r="B115" s="9">
        <f>YEAR(Table1_2[[#This Row],[Order Date]])</f>
        <v>2025</v>
      </c>
      <c r="C115" s="7">
        <f>MONTH(Table1_2[[#This Row],[Order Date]])</f>
        <v>5</v>
      </c>
      <c r="D115" s="7" t="s">
        <v>310</v>
      </c>
      <c r="E115" s="7" t="s">
        <v>513</v>
      </c>
      <c r="F115" s="7" t="s">
        <v>515</v>
      </c>
      <c r="G115" s="7" t="s">
        <v>523</v>
      </c>
      <c r="H115" s="7" t="s">
        <v>535</v>
      </c>
      <c r="I115" s="7">
        <v>577.01</v>
      </c>
      <c r="J115" s="7">
        <v>7</v>
      </c>
      <c r="K115" s="7">
        <v>19.09</v>
      </c>
    </row>
    <row r="116" spans="1:11" x14ac:dyDescent="0.25">
      <c r="A116" s="6">
        <v>45782</v>
      </c>
      <c r="B116" s="9">
        <f>YEAR(Table1_2[[#This Row],[Order Date]])</f>
        <v>2025</v>
      </c>
      <c r="C116" s="7">
        <f>MONTH(Table1_2[[#This Row],[Order Date]])</f>
        <v>5</v>
      </c>
      <c r="D116" s="7" t="s">
        <v>301</v>
      </c>
      <c r="E116" s="7" t="s">
        <v>510</v>
      </c>
      <c r="F116" s="7" t="s">
        <v>514</v>
      </c>
      <c r="G116" s="7" t="s">
        <v>517</v>
      </c>
      <c r="H116" s="7" t="s">
        <v>534</v>
      </c>
      <c r="I116" s="7">
        <v>151.78</v>
      </c>
      <c r="J116" s="7">
        <v>7</v>
      </c>
      <c r="K116" s="7">
        <v>71.930000000000007</v>
      </c>
    </row>
    <row r="117" spans="1:11" x14ac:dyDescent="0.25">
      <c r="A117" s="6">
        <v>45779</v>
      </c>
      <c r="B117" s="9">
        <f>YEAR(Table1_2[[#This Row],[Order Date]])</f>
        <v>2025</v>
      </c>
      <c r="C117" s="7">
        <f>MONTH(Table1_2[[#This Row],[Order Date]])</f>
        <v>5</v>
      </c>
      <c r="D117" s="7" t="s">
        <v>151</v>
      </c>
      <c r="E117" s="7" t="s">
        <v>511</v>
      </c>
      <c r="F117" s="7" t="s">
        <v>516</v>
      </c>
      <c r="G117" s="7" t="s">
        <v>522</v>
      </c>
      <c r="H117" s="7" t="s">
        <v>533</v>
      </c>
      <c r="I117" s="7">
        <v>964.24</v>
      </c>
      <c r="J117" s="7">
        <v>1</v>
      </c>
      <c r="K117" s="7">
        <v>171.68</v>
      </c>
    </row>
    <row r="118" spans="1:11" x14ac:dyDescent="0.25">
      <c r="A118" s="6">
        <v>45778</v>
      </c>
      <c r="B118" s="9">
        <f>YEAR(Table1_2[[#This Row],[Order Date]])</f>
        <v>2025</v>
      </c>
      <c r="C118" s="7">
        <f>MONTH(Table1_2[[#This Row],[Order Date]])</f>
        <v>5</v>
      </c>
      <c r="D118" s="7" t="s">
        <v>133</v>
      </c>
      <c r="E118" s="7" t="s">
        <v>509</v>
      </c>
      <c r="F118" s="7" t="s">
        <v>515</v>
      </c>
      <c r="G118" s="7" t="s">
        <v>518</v>
      </c>
      <c r="H118" s="7" t="s">
        <v>540</v>
      </c>
      <c r="I118" s="7">
        <v>15.43</v>
      </c>
      <c r="J118" s="7">
        <v>6</v>
      </c>
      <c r="K118" s="7">
        <v>253.81</v>
      </c>
    </row>
    <row r="119" spans="1:11" x14ac:dyDescent="0.25">
      <c r="A119" s="6">
        <v>45777</v>
      </c>
      <c r="B119" s="9">
        <f>YEAR(Table1_2[[#This Row],[Order Date]])</f>
        <v>2025</v>
      </c>
      <c r="C119" s="7">
        <f>MONTH(Table1_2[[#This Row],[Order Date]])</f>
        <v>4</v>
      </c>
      <c r="D119" s="7" t="s">
        <v>325</v>
      </c>
      <c r="E119" s="7" t="s">
        <v>513</v>
      </c>
      <c r="F119" s="7" t="s">
        <v>514</v>
      </c>
      <c r="G119" s="7" t="s">
        <v>521</v>
      </c>
      <c r="H119" s="7" t="s">
        <v>531</v>
      </c>
      <c r="I119" s="7">
        <v>513.53</v>
      </c>
      <c r="J119" s="7">
        <v>5</v>
      </c>
      <c r="K119" s="7">
        <v>27.38</v>
      </c>
    </row>
    <row r="120" spans="1:11" x14ac:dyDescent="0.25">
      <c r="A120" s="6">
        <v>45777</v>
      </c>
      <c r="B120" s="9">
        <f>YEAR(Table1_2[[#This Row],[Order Date]])</f>
        <v>2025</v>
      </c>
      <c r="C120" s="7">
        <f>MONTH(Table1_2[[#This Row],[Order Date]])</f>
        <v>4</v>
      </c>
      <c r="D120" s="7" t="s">
        <v>503</v>
      </c>
      <c r="E120" s="7" t="s">
        <v>511</v>
      </c>
      <c r="F120" s="7" t="s">
        <v>516</v>
      </c>
      <c r="G120" s="7" t="s">
        <v>522</v>
      </c>
      <c r="H120" s="7" t="s">
        <v>538</v>
      </c>
      <c r="I120" s="7">
        <v>982.73</v>
      </c>
      <c r="J120" s="7">
        <v>2</v>
      </c>
      <c r="K120" s="7">
        <v>228.36</v>
      </c>
    </row>
    <row r="121" spans="1:11" x14ac:dyDescent="0.25">
      <c r="A121" s="6">
        <v>45775</v>
      </c>
      <c r="B121" s="9">
        <f>YEAR(Table1_2[[#This Row],[Order Date]])</f>
        <v>2025</v>
      </c>
      <c r="C121" s="7">
        <f>MONTH(Table1_2[[#This Row],[Order Date]])</f>
        <v>4</v>
      </c>
      <c r="D121" s="7" t="s">
        <v>473</v>
      </c>
      <c r="E121" s="7" t="s">
        <v>509</v>
      </c>
      <c r="F121" s="7" t="s">
        <v>514</v>
      </c>
      <c r="G121" s="7" t="s">
        <v>525</v>
      </c>
      <c r="H121" s="7" t="s">
        <v>543</v>
      </c>
      <c r="I121" s="7">
        <v>412.2</v>
      </c>
      <c r="J121" s="7">
        <v>1</v>
      </c>
      <c r="K121" s="7">
        <v>112.92</v>
      </c>
    </row>
    <row r="122" spans="1:11" x14ac:dyDescent="0.25">
      <c r="A122" s="6">
        <v>45774</v>
      </c>
      <c r="B122" s="9">
        <f>YEAR(Table1_2[[#This Row],[Order Date]])</f>
        <v>2025</v>
      </c>
      <c r="C122" s="7">
        <f>MONTH(Table1_2[[#This Row],[Order Date]])</f>
        <v>4</v>
      </c>
      <c r="D122" s="7" t="s">
        <v>24</v>
      </c>
      <c r="E122" s="7" t="s">
        <v>510</v>
      </c>
      <c r="F122" s="7" t="s">
        <v>516</v>
      </c>
      <c r="G122" s="7" t="s">
        <v>522</v>
      </c>
      <c r="H122" s="7" t="s">
        <v>538</v>
      </c>
      <c r="I122" s="7">
        <v>106.25</v>
      </c>
      <c r="J122" s="7">
        <v>8</v>
      </c>
      <c r="K122" s="7">
        <v>-70.400000000000006</v>
      </c>
    </row>
    <row r="123" spans="1:11" x14ac:dyDescent="0.25">
      <c r="A123" s="6">
        <v>45771</v>
      </c>
      <c r="B123" s="9">
        <f>YEAR(Table1_2[[#This Row],[Order Date]])</f>
        <v>2025</v>
      </c>
      <c r="C123" s="7">
        <f>MONTH(Table1_2[[#This Row],[Order Date]])</f>
        <v>4</v>
      </c>
      <c r="D123" s="7" t="s">
        <v>40</v>
      </c>
      <c r="E123" s="7" t="s">
        <v>513</v>
      </c>
      <c r="F123" s="7" t="s">
        <v>516</v>
      </c>
      <c r="G123" s="7" t="s">
        <v>524</v>
      </c>
      <c r="H123" s="7" t="s">
        <v>536</v>
      </c>
      <c r="I123" s="7">
        <v>844.39</v>
      </c>
      <c r="J123" s="7">
        <v>1</v>
      </c>
      <c r="K123" s="7">
        <v>267.66000000000003</v>
      </c>
    </row>
    <row r="124" spans="1:11" x14ac:dyDescent="0.25">
      <c r="A124" s="6">
        <v>45770</v>
      </c>
      <c r="B124" s="9">
        <f>YEAR(Table1_2[[#This Row],[Order Date]])</f>
        <v>2025</v>
      </c>
      <c r="C124" s="7">
        <f>MONTH(Table1_2[[#This Row],[Order Date]])</f>
        <v>4</v>
      </c>
      <c r="D124" s="7" t="s">
        <v>277</v>
      </c>
      <c r="E124" s="7" t="s">
        <v>511</v>
      </c>
      <c r="F124" s="7" t="s">
        <v>514</v>
      </c>
      <c r="G124" s="7" t="s">
        <v>521</v>
      </c>
      <c r="H124" s="7" t="s">
        <v>532</v>
      </c>
      <c r="I124" s="7">
        <v>358.56</v>
      </c>
      <c r="J124" s="7">
        <v>1</v>
      </c>
      <c r="K124" s="7">
        <v>234.3</v>
      </c>
    </row>
    <row r="125" spans="1:11" x14ac:dyDescent="0.25">
      <c r="A125" s="6">
        <v>45770</v>
      </c>
      <c r="B125" s="9">
        <f>YEAR(Table1_2[[#This Row],[Order Date]])</f>
        <v>2025</v>
      </c>
      <c r="C125" s="7">
        <f>MONTH(Table1_2[[#This Row],[Order Date]])</f>
        <v>4</v>
      </c>
      <c r="D125" s="7" t="s">
        <v>477</v>
      </c>
      <c r="E125" s="7" t="s">
        <v>509</v>
      </c>
      <c r="F125" s="7" t="s">
        <v>514</v>
      </c>
      <c r="G125" s="7" t="s">
        <v>517</v>
      </c>
      <c r="H125" s="7" t="s">
        <v>526</v>
      </c>
      <c r="I125" s="7">
        <v>667.25</v>
      </c>
      <c r="J125" s="7">
        <v>2</v>
      </c>
      <c r="K125" s="7">
        <v>285.39999999999998</v>
      </c>
    </row>
    <row r="126" spans="1:11" x14ac:dyDescent="0.25">
      <c r="A126" s="6">
        <v>45769</v>
      </c>
      <c r="B126" s="9">
        <f>YEAR(Table1_2[[#This Row],[Order Date]])</f>
        <v>2025</v>
      </c>
      <c r="C126" s="7">
        <f>MONTH(Table1_2[[#This Row],[Order Date]])</f>
        <v>4</v>
      </c>
      <c r="D126" s="7" t="s">
        <v>392</v>
      </c>
      <c r="E126" s="7" t="s">
        <v>510</v>
      </c>
      <c r="F126" s="7" t="s">
        <v>515</v>
      </c>
      <c r="G126" s="7" t="s">
        <v>523</v>
      </c>
      <c r="H126" s="7" t="s">
        <v>535</v>
      </c>
      <c r="I126" s="7">
        <v>522.79999999999995</v>
      </c>
      <c r="J126" s="7">
        <v>9</v>
      </c>
      <c r="K126" s="7">
        <v>127.84</v>
      </c>
    </row>
    <row r="127" spans="1:11" x14ac:dyDescent="0.25">
      <c r="A127" s="6">
        <v>45769</v>
      </c>
      <c r="B127" s="9">
        <f>YEAR(Table1_2[[#This Row],[Order Date]])</f>
        <v>2025</v>
      </c>
      <c r="C127" s="7">
        <f>MONTH(Table1_2[[#This Row],[Order Date]])</f>
        <v>4</v>
      </c>
      <c r="D127" s="7" t="s">
        <v>322</v>
      </c>
      <c r="E127" s="7" t="s">
        <v>512</v>
      </c>
      <c r="F127" s="7" t="s">
        <v>516</v>
      </c>
      <c r="G127" s="7" t="s">
        <v>524</v>
      </c>
      <c r="H127" s="7" t="s">
        <v>542</v>
      </c>
      <c r="I127" s="7">
        <v>893.3</v>
      </c>
      <c r="J127" s="7">
        <v>10</v>
      </c>
      <c r="K127" s="7">
        <v>-22.81</v>
      </c>
    </row>
    <row r="128" spans="1:11" x14ac:dyDescent="0.25">
      <c r="A128" s="6">
        <v>45769</v>
      </c>
      <c r="B128" s="9">
        <f>YEAR(Table1_2[[#This Row],[Order Date]])</f>
        <v>2025</v>
      </c>
      <c r="C128" s="7">
        <f>MONTH(Table1_2[[#This Row],[Order Date]])</f>
        <v>4</v>
      </c>
      <c r="D128" s="7" t="s">
        <v>274</v>
      </c>
      <c r="E128" s="7" t="s">
        <v>511</v>
      </c>
      <c r="F128" s="7" t="s">
        <v>516</v>
      </c>
      <c r="G128" s="7" t="s">
        <v>519</v>
      </c>
      <c r="H128" s="7" t="s">
        <v>530</v>
      </c>
      <c r="I128" s="7">
        <v>558.65</v>
      </c>
      <c r="J128" s="7">
        <v>2</v>
      </c>
      <c r="K128" s="7">
        <v>36.1</v>
      </c>
    </row>
    <row r="129" spans="1:11" x14ac:dyDescent="0.25">
      <c r="A129" s="6">
        <v>45768</v>
      </c>
      <c r="B129" s="9">
        <f>YEAR(Table1_2[[#This Row],[Order Date]])</f>
        <v>2025</v>
      </c>
      <c r="C129" s="7">
        <f>MONTH(Table1_2[[#This Row],[Order Date]])</f>
        <v>4</v>
      </c>
      <c r="D129" s="7" t="s">
        <v>93</v>
      </c>
      <c r="E129" s="7" t="s">
        <v>513</v>
      </c>
      <c r="F129" s="7" t="s">
        <v>515</v>
      </c>
      <c r="G129" s="7" t="s">
        <v>520</v>
      </c>
      <c r="H129" s="7" t="s">
        <v>537</v>
      </c>
      <c r="I129" s="7">
        <v>996.52</v>
      </c>
      <c r="J129" s="7">
        <v>7</v>
      </c>
      <c r="K129" s="7">
        <v>-57.83</v>
      </c>
    </row>
    <row r="130" spans="1:11" x14ac:dyDescent="0.25">
      <c r="A130" s="6">
        <v>45768</v>
      </c>
      <c r="B130" s="9">
        <f>YEAR(Table1_2[[#This Row],[Order Date]])</f>
        <v>2025</v>
      </c>
      <c r="C130" s="7">
        <f>MONTH(Table1_2[[#This Row],[Order Date]])</f>
        <v>4</v>
      </c>
      <c r="D130" s="7" t="s">
        <v>243</v>
      </c>
      <c r="E130" s="7" t="s">
        <v>511</v>
      </c>
      <c r="F130" s="7" t="s">
        <v>514</v>
      </c>
      <c r="G130" s="7" t="s">
        <v>517</v>
      </c>
      <c r="H130" s="7" t="s">
        <v>534</v>
      </c>
      <c r="I130" s="7">
        <v>98.94</v>
      </c>
      <c r="J130" s="7">
        <v>4</v>
      </c>
      <c r="K130" s="7">
        <v>-38.53</v>
      </c>
    </row>
    <row r="131" spans="1:11" x14ac:dyDescent="0.25">
      <c r="A131" s="6">
        <v>45767</v>
      </c>
      <c r="B131" s="9">
        <f>YEAR(Table1_2[[#This Row],[Order Date]])</f>
        <v>2025</v>
      </c>
      <c r="C131" s="7">
        <f>MONTH(Table1_2[[#This Row],[Order Date]])</f>
        <v>4</v>
      </c>
      <c r="D131" s="7" t="s">
        <v>443</v>
      </c>
      <c r="E131" s="7" t="s">
        <v>509</v>
      </c>
      <c r="F131" s="7" t="s">
        <v>514</v>
      </c>
      <c r="G131" s="7" t="s">
        <v>517</v>
      </c>
      <c r="H131" s="7" t="s">
        <v>534</v>
      </c>
      <c r="I131" s="7">
        <v>612.64</v>
      </c>
      <c r="J131" s="7">
        <v>8</v>
      </c>
      <c r="K131" s="7">
        <v>-72.78</v>
      </c>
    </row>
    <row r="132" spans="1:11" x14ac:dyDescent="0.25">
      <c r="A132" s="6">
        <v>45766</v>
      </c>
      <c r="B132" s="9">
        <f>YEAR(Table1_2[[#This Row],[Order Date]])</f>
        <v>2025</v>
      </c>
      <c r="C132" s="7">
        <f>MONTH(Table1_2[[#This Row],[Order Date]])</f>
        <v>4</v>
      </c>
      <c r="D132" s="7" t="s">
        <v>199</v>
      </c>
      <c r="E132" s="7" t="s">
        <v>510</v>
      </c>
      <c r="F132" s="7" t="s">
        <v>514</v>
      </c>
      <c r="G132" s="7" t="s">
        <v>517</v>
      </c>
      <c r="H132" s="7" t="s">
        <v>526</v>
      </c>
      <c r="I132" s="7">
        <v>524.36</v>
      </c>
      <c r="J132" s="7">
        <v>3</v>
      </c>
      <c r="K132" s="7">
        <v>282.25</v>
      </c>
    </row>
    <row r="133" spans="1:11" x14ac:dyDescent="0.25">
      <c r="A133" s="6">
        <v>45766</v>
      </c>
      <c r="B133" s="9">
        <f>YEAR(Table1_2[[#This Row],[Order Date]])</f>
        <v>2025</v>
      </c>
      <c r="C133" s="7">
        <f>MONTH(Table1_2[[#This Row],[Order Date]])</f>
        <v>4</v>
      </c>
      <c r="D133" s="7" t="s">
        <v>52</v>
      </c>
      <c r="E133" s="7" t="s">
        <v>509</v>
      </c>
      <c r="F133" s="7" t="s">
        <v>516</v>
      </c>
      <c r="G133" s="7" t="s">
        <v>522</v>
      </c>
      <c r="H133" s="7" t="s">
        <v>538</v>
      </c>
      <c r="I133" s="7">
        <v>465.41</v>
      </c>
      <c r="J133" s="7">
        <v>9</v>
      </c>
      <c r="K133" s="7">
        <v>-50.63</v>
      </c>
    </row>
    <row r="134" spans="1:11" x14ac:dyDescent="0.25">
      <c r="A134" s="6">
        <v>45766</v>
      </c>
      <c r="B134" s="9">
        <f>YEAR(Table1_2[[#This Row],[Order Date]])</f>
        <v>2025</v>
      </c>
      <c r="C134" s="7">
        <f>MONTH(Table1_2[[#This Row],[Order Date]])</f>
        <v>4</v>
      </c>
      <c r="D134" s="7" t="s">
        <v>183</v>
      </c>
      <c r="E134" s="7" t="s">
        <v>513</v>
      </c>
      <c r="F134" s="7" t="s">
        <v>514</v>
      </c>
      <c r="G134" s="7" t="s">
        <v>525</v>
      </c>
      <c r="H134" s="7" t="s">
        <v>539</v>
      </c>
      <c r="I134" s="7">
        <v>811.28</v>
      </c>
      <c r="J134" s="7">
        <v>6</v>
      </c>
      <c r="K134" s="7">
        <v>6.17</v>
      </c>
    </row>
    <row r="135" spans="1:11" x14ac:dyDescent="0.25">
      <c r="A135" s="6">
        <v>45765</v>
      </c>
      <c r="B135" s="9">
        <f>YEAR(Table1_2[[#This Row],[Order Date]])</f>
        <v>2025</v>
      </c>
      <c r="C135" s="7">
        <f>MONTH(Table1_2[[#This Row],[Order Date]])</f>
        <v>4</v>
      </c>
      <c r="D135" s="7" t="s">
        <v>18</v>
      </c>
      <c r="E135" s="7" t="s">
        <v>512</v>
      </c>
      <c r="F135" s="7" t="s">
        <v>514</v>
      </c>
      <c r="G135" s="7" t="s">
        <v>517</v>
      </c>
      <c r="H135" s="7" t="s">
        <v>534</v>
      </c>
      <c r="I135" s="7">
        <v>673.06</v>
      </c>
      <c r="J135" s="7">
        <v>10</v>
      </c>
      <c r="K135" s="7">
        <v>-99.18</v>
      </c>
    </row>
    <row r="136" spans="1:11" x14ac:dyDescent="0.25">
      <c r="A136" s="6">
        <v>45765</v>
      </c>
      <c r="B136" s="9">
        <f>YEAR(Table1_2[[#This Row],[Order Date]])</f>
        <v>2025</v>
      </c>
      <c r="C136" s="7">
        <f>MONTH(Table1_2[[#This Row],[Order Date]])</f>
        <v>4</v>
      </c>
      <c r="D136" s="7" t="s">
        <v>264</v>
      </c>
      <c r="E136" s="7" t="s">
        <v>509</v>
      </c>
      <c r="F136" s="7" t="s">
        <v>514</v>
      </c>
      <c r="G136" s="7" t="s">
        <v>525</v>
      </c>
      <c r="H136" s="7" t="s">
        <v>543</v>
      </c>
      <c r="I136" s="7">
        <v>976.39</v>
      </c>
      <c r="J136" s="7">
        <v>2</v>
      </c>
      <c r="K136" s="7">
        <v>232.34</v>
      </c>
    </row>
    <row r="137" spans="1:11" x14ac:dyDescent="0.25">
      <c r="A137" s="6">
        <v>45764</v>
      </c>
      <c r="B137" s="9">
        <f>YEAR(Table1_2[[#This Row],[Order Date]])</f>
        <v>2025</v>
      </c>
      <c r="C137" s="7">
        <f>MONTH(Table1_2[[#This Row],[Order Date]])</f>
        <v>4</v>
      </c>
      <c r="D137" s="7" t="s">
        <v>309</v>
      </c>
      <c r="E137" s="7" t="s">
        <v>513</v>
      </c>
      <c r="F137" s="7" t="s">
        <v>516</v>
      </c>
      <c r="G137" s="7" t="s">
        <v>519</v>
      </c>
      <c r="H137" s="7" t="s">
        <v>528</v>
      </c>
      <c r="I137" s="7">
        <v>822.76</v>
      </c>
      <c r="J137" s="7">
        <v>7</v>
      </c>
      <c r="K137" s="7">
        <v>75.239999999999995</v>
      </c>
    </row>
    <row r="138" spans="1:11" x14ac:dyDescent="0.25">
      <c r="A138" s="6">
        <v>45763</v>
      </c>
      <c r="B138" s="9">
        <f>YEAR(Table1_2[[#This Row],[Order Date]])</f>
        <v>2025</v>
      </c>
      <c r="C138" s="7">
        <f>MONTH(Table1_2[[#This Row],[Order Date]])</f>
        <v>4</v>
      </c>
      <c r="D138" s="7" t="s">
        <v>396</v>
      </c>
      <c r="E138" s="7" t="s">
        <v>510</v>
      </c>
      <c r="F138" s="7" t="s">
        <v>515</v>
      </c>
      <c r="G138" s="7" t="s">
        <v>520</v>
      </c>
      <c r="H138" s="7" t="s">
        <v>537</v>
      </c>
      <c r="I138" s="7">
        <v>445.77</v>
      </c>
      <c r="J138" s="7">
        <v>4</v>
      </c>
      <c r="K138" s="7">
        <v>252.87</v>
      </c>
    </row>
    <row r="139" spans="1:11" x14ac:dyDescent="0.25">
      <c r="A139" s="6">
        <v>45760</v>
      </c>
      <c r="B139" s="9">
        <f>YEAR(Table1_2[[#This Row],[Order Date]])</f>
        <v>2025</v>
      </c>
      <c r="C139" s="7">
        <f>MONTH(Table1_2[[#This Row],[Order Date]])</f>
        <v>4</v>
      </c>
      <c r="D139" s="7" t="s">
        <v>255</v>
      </c>
      <c r="E139" s="7" t="s">
        <v>510</v>
      </c>
      <c r="F139" s="7" t="s">
        <v>514</v>
      </c>
      <c r="G139" s="7" t="s">
        <v>517</v>
      </c>
      <c r="H139" s="7" t="s">
        <v>534</v>
      </c>
      <c r="I139" s="7">
        <v>702.96</v>
      </c>
      <c r="J139" s="7">
        <v>1</v>
      </c>
      <c r="K139" s="7">
        <v>175.56</v>
      </c>
    </row>
    <row r="140" spans="1:11" x14ac:dyDescent="0.25">
      <c r="A140" s="6">
        <v>45760</v>
      </c>
      <c r="B140" s="9">
        <f>YEAR(Table1_2[[#This Row],[Order Date]])</f>
        <v>2025</v>
      </c>
      <c r="C140" s="7">
        <f>MONTH(Table1_2[[#This Row],[Order Date]])</f>
        <v>4</v>
      </c>
      <c r="D140" s="7" t="s">
        <v>9</v>
      </c>
      <c r="E140" s="7" t="s">
        <v>509</v>
      </c>
      <c r="F140" s="7" t="s">
        <v>514</v>
      </c>
      <c r="G140" s="7" t="s">
        <v>517</v>
      </c>
      <c r="H140" s="7" t="s">
        <v>526</v>
      </c>
      <c r="I140" s="7">
        <v>542.48</v>
      </c>
      <c r="J140" s="7">
        <v>2</v>
      </c>
      <c r="K140" s="7">
        <v>23.07</v>
      </c>
    </row>
    <row r="141" spans="1:11" x14ac:dyDescent="0.25">
      <c r="A141" s="6">
        <v>45760</v>
      </c>
      <c r="B141" s="9">
        <f>YEAR(Table1_2[[#This Row],[Order Date]])</f>
        <v>2025</v>
      </c>
      <c r="C141" s="7">
        <f>MONTH(Table1_2[[#This Row],[Order Date]])</f>
        <v>4</v>
      </c>
      <c r="D141" s="7" t="s">
        <v>388</v>
      </c>
      <c r="E141" s="7" t="s">
        <v>511</v>
      </c>
      <c r="F141" s="7" t="s">
        <v>515</v>
      </c>
      <c r="G141" s="7" t="s">
        <v>520</v>
      </c>
      <c r="H141" s="7" t="s">
        <v>537</v>
      </c>
      <c r="I141" s="7">
        <v>509.59</v>
      </c>
      <c r="J141" s="7">
        <v>3</v>
      </c>
      <c r="K141" s="7">
        <v>166.74</v>
      </c>
    </row>
    <row r="142" spans="1:11" x14ac:dyDescent="0.25">
      <c r="A142" s="6">
        <v>45759</v>
      </c>
      <c r="B142" s="9">
        <f>YEAR(Table1_2[[#This Row],[Order Date]])</f>
        <v>2025</v>
      </c>
      <c r="C142" s="7">
        <f>MONTH(Table1_2[[#This Row],[Order Date]])</f>
        <v>4</v>
      </c>
      <c r="D142" s="7" t="s">
        <v>239</v>
      </c>
      <c r="E142" s="7" t="s">
        <v>509</v>
      </c>
      <c r="F142" s="7" t="s">
        <v>514</v>
      </c>
      <c r="G142" s="7" t="s">
        <v>525</v>
      </c>
      <c r="H142" s="7" t="s">
        <v>539</v>
      </c>
      <c r="I142" s="7">
        <v>235.05</v>
      </c>
      <c r="J142" s="7">
        <v>2</v>
      </c>
      <c r="K142" s="7">
        <v>205.62</v>
      </c>
    </row>
    <row r="143" spans="1:11" x14ac:dyDescent="0.25">
      <c r="A143" s="6">
        <v>45759</v>
      </c>
      <c r="B143" s="9">
        <f>YEAR(Table1_2[[#This Row],[Order Date]])</f>
        <v>2025</v>
      </c>
      <c r="C143" s="7">
        <f>MONTH(Table1_2[[#This Row],[Order Date]])</f>
        <v>4</v>
      </c>
      <c r="D143" s="7" t="s">
        <v>347</v>
      </c>
      <c r="E143" s="7" t="s">
        <v>513</v>
      </c>
      <c r="F143" s="7" t="s">
        <v>514</v>
      </c>
      <c r="G143" s="7" t="s">
        <v>521</v>
      </c>
      <c r="H143" s="7" t="s">
        <v>531</v>
      </c>
      <c r="I143" s="7">
        <v>337.94</v>
      </c>
      <c r="J143" s="7">
        <v>2</v>
      </c>
      <c r="K143" s="7">
        <v>112.83</v>
      </c>
    </row>
    <row r="144" spans="1:11" x14ac:dyDescent="0.25">
      <c r="A144" s="6">
        <v>45758</v>
      </c>
      <c r="B144" s="9">
        <f>YEAR(Table1_2[[#This Row],[Order Date]])</f>
        <v>2025</v>
      </c>
      <c r="C144" s="7">
        <f>MONTH(Table1_2[[#This Row],[Order Date]])</f>
        <v>4</v>
      </c>
      <c r="D144" s="7" t="s">
        <v>119</v>
      </c>
      <c r="E144" s="7" t="s">
        <v>510</v>
      </c>
      <c r="F144" s="7" t="s">
        <v>515</v>
      </c>
      <c r="G144" s="7" t="s">
        <v>523</v>
      </c>
      <c r="H144" s="7" t="s">
        <v>541</v>
      </c>
      <c r="I144" s="7">
        <v>552.04</v>
      </c>
      <c r="J144" s="7">
        <v>10</v>
      </c>
      <c r="K144" s="7">
        <v>63.84</v>
      </c>
    </row>
    <row r="145" spans="1:11" x14ac:dyDescent="0.25">
      <c r="A145" s="6">
        <v>45758</v>
      </c>
      <c r="B145" s="9">
        <f>YEAR(Table1_2[[#This Row],[Order Date]])</f>
        <v>2025</v>
      </c>
      <c r="C145" s="7">
        <f>MONTH(Table1_2[[#This Row],[Order Date]])</f>
        <v>4</v>
      </c>
      <c r="D145" s="7" t="s">
        <v>484</v>
      </c>
      <c r="E145" s="7" t="s">
        <v>511</v>
      </c>
      <c r="F145" s="7" t="s">
        <v>516</v>
      </c>
      <c r="G145" s="7" t="s">
        <v>524</v>
      </c>
      <c r="H145" s="7" t="s">
        <v>536</v>
      </c>
      <c r="I145" s="7">
        <v>219.46</v>
      </c>
      <c r="J145" s="7">
        <v>7</v>
      </c>
      <c r="K145" s="7">
        <v>275.52999999999997</v>
      </c>
    </row>
    <row r="146" spans="1:11" x14ac:dyDescent="0.25">
      <c r="A146" s="6">
        <v>45757</v>
      </c>
      <c r="B146" s="9">
        <f>YEAR(Table1_2[[#This Row],[Order Date]])</f>
        <v>2025</v>
      </c>
      <c r="C146" s="7">
        <f>MONTH(Table1_2[[#This Row],[Order Date]])</f>
        <v>4</v>
      </c>
      <c r="D146" s="7" t="s">
        <v>370</v>
      </c>
      <c r="E146" s="7" t="s">
        <v>513</v>
      </c>
      <c r="F146" s="7" t="s">
        <v>514</v>
      </c>
      <c r="G146" s="7" t="s">
        <v>525</v>
      </c>
      <c r="H146" s="7" t="s">
        <v>543</v>
      </c>
      <c r="I146" s="7">
        <v>513.44000000000005</v>
      </c>
      <c r="J146" s="7">
        <v>7</v>
      </c>
      <c r="K146" s="7">
        <v>-38.5</v>
      </c>
    </row>
    <row r="147" spans="1:11" x14ac:dyDescent="0.25">
      <c r="A147" s="6">
        <v>45757</v>
      </c>
      <c r="B147" s="9">
        <f>YEAR(Table1_2[[#This Row],[Order Date]])</f>
        <v>2025</v>
      </c>
      <c r="C147" s="7">
        <f>MONTH(Table1_2[[#This Row],[Order Date]])</f>
        <v>4</v>
      </c>
      <c r="D147" s="7" t="s">
        <v>440</v>
      </c>
      <c r="E147" s="7" t="s">
        <v>511</v>
      </c>
      <c r="F147" s="7" t="s">
        <v>514</v>
      </c>
      <c r="G147" s="7" t="s">
        <v>521</v>
      </c>
      <c r="H147" s="7" t="s">
        <v>532</v>
      </c>
      <c r="I147" s="7">
        <v>236.94</v>
      </c>
      <c r="J147" s="7">
        <v>1</v>
      </c>
      <c r="K147" s="7">
        <v>11.51</v>
      </c>
    </row>
    <row r="148" spans="1:11" x14ac:dyDescent="0.25">
      <c r="A148" s="6">
        <v>45756</v>
      </c>
      <c r="B148" s="9">
        <f>YEAR(Table1_2[[#This Row],[Order Date]])</f>
        <v>2025</v>
      </c>
      <c r="C148" s="7">
        <f>MONTH(Table1_2[[#This Row],[Order Date]])</f>
        <v>4</v>
      </c>
      <c r="D148" s="7" t="s">
        <v>463</v>
      </c>
      <c r="E148" s="7" t="s">
        <v>513</v>
      </c>
      <c r="F148" s="7" t="s">
        <v>514</v>
      </c>
      <c r="G148" s="7" t="s">
        <v>525</v>
      </c>
      <c r="H148" s="7" t="s">
        <v>543</v>
      </c>
      <c r="I148" s="7">
        <v>477.42</v>
      </c>
      <c r="J148" s="7">
        <v>4</v>
      </c>
      <c r="K148" s="7">
        <v>-96.11</v>
      </c>
    </row>
    <row r="149" spans="1:11" x14ac:dyDescent="0.25">
      <c r="A149" s="6">
        <v>45755</v>
      </c>
      <c r="B149" s="9">
        <f>YEAR(Table1_2[[#This Row],[Order Date]])</f>
        <v>2025</v>
      </c>
      <c r="C149" s="7">
        <f>MONTH(Table1_2[[#This Row],[Order Date]])</f>
        <v>4</v>
      </c>
      <c r="D149" s="7" t="s">
        <v>467</v>
      </c>
      <c r="E149" s="7" t="s">
        <v>510</v>
      </c>
      <c r="F149" s="7" t="s">
        <v>515</v>
      </c>
      <c r="G149" s="7" t="s">
        <v>520</v>
      </c>
      <c r="H149" s="7" t="s">
        <v>537</v>
      </c>
      <c r="I149" s="7">
        <v>150.46</v>
      </c>
      <c r="J149" s="7">
        <v>7</v>
      </c>
      <c r="K149" s="7">
        <v>68.61</v>
      </c>
    </row>
    <row r="150" spans="1:11" x14ac:dyDescent="0.25">
      <c r="A150" s="6">
        <v>45754</v>
      </c>
      <c r="B150" s="9">
        <f>YEAR(Table1_2[[#This Row],[Order Date]])</f>
        <v>2025</v>
      </c>
      <c r="C150" s="7">
        <f>MONTH(Table1_2[[#This Row],[Order Date]])</f>
        <v>4</v>
      </c>
      <c r="D150" s="7" t="s">
        <v>476</v>
      </c>
      <c r="E150" s="7" t="s">
        <v>510</v>
      </c>
      <c r="F150" s="7" t="s">
        <v>514</v>
      </c>
      <c r="G150" s="7" t="s">
        <v>521</v>
      </c>
      <c r="H150" s="7" t="s">
        <v>531</v>
      </c>
      <c r="I150" s="7">
        <v>78.62</v>
      </c>
      <c r="J150" s="7">
        <v>8</v>
      </c>
      <c r="K150" s="7">
        <v>240.28</v>
      </c>
    </row>
    <row r="151" spans="1:11" x14ac:dyDescent="0.25">
      <c r="A151" s="6">
        <v>45752</v>
      </c>
      <c r="B151" s="9">
        <f>YEAR(Table1_2[[#This Row],[Order Date]])</f>
        <v>2025</v>
      </c>
      <c r="C151" s="7">
        <f>MONTH(Table1_2[[#This Row],[Order Date]])</f>
        <v>4</v>
      </c>
      <c r="D151" s="7" t="s">
        <v>487</v>
      </c>
      <c r="E151" s="7" t="s">
        <v>512</v>
      </c>
      <c r="F151" s="7" t="s">
        <v>515</v>
      </c>
      <c r="G151" s="7" t="s">
        <v>523</v>
      </c>
      <c r="H151" s="7" t="s">
        <v>535</v>
      </c>
      <c r="I151" s="7">
        <v>650.09</v>
      </c>
      <c r="J151" s="7">
        <v>4</v>
      </c>
      <c r="K151" s="7">
        <v>129.86000000000001</v>
      </c>
    </row>
    <row r="152" spans="1:11" x14ac:dyDescent="0.25">
      <c r="A152" s="6">
        <v>45752</v>
      </c>
      <c r="B152" s="9">
        <f>YEAR(Table1_2[[#This Row],[Order Date]])</f>
        <v>2025</v>
      </c>
      <c r="C152" s="7">
        <f>MONTH(Table1_2[[#This Row],[Order Date]])</f>
        <v>4</v>
      </c>
      <c r="D152" s="7" t="s">
        <v>402</v>
      </c>
      <c r="E152" s="7" t="s">
        <v>509</v>
      </c>
      <c r="F152" s="7" t="s">
        <v>515</v>
      </c>
      <c r="G152" s="7" t="s">
        <v>520</v>
      </c>
      <c r="H152" s="7" t="s">
        <v>537</v>
      </c>
      <c r="I152" s="7">
        <v>105.91</v>
      </c>
      <c r="J152" s="7">
        <v>10</v>
      </c>
      <c r="K152" s="7">
        <v>105.35</v>
      </c>
    </row>
    <row r="153" spans="1:11" x14ac:dyDescent="0.25">
      <c r="A153" s="6">
        <v>45752</v>
      </c>
      <c r="B153" s="9">
        <f>YEAR(Table1_2[[#This Row],[Order Date]])</f>
        <v>2025</v>
      </c>
      <c r="C153" s="7">
        <f>MONTH(Table1_2[[#This Row],[Order Date]])</f>
        <v>4</v>
      </c>
      <c r="D153" s="7" t="s">
        <v>48</v>
      </c>
      <c r="E153" s="7" t="s">
        <v>510</v>
      </c>
      <c r="F153" s="7" t="s">
        <v>516</v>
      </c>
      <c r="G153" s="7" t="s">
        <v>524</v>
      </c>
      <c r="H153" s="7" t="s">
        <v>536</v>
      </c>
      <c r="I153" s="7">
        <v>845.15</v>
      </c>
      <c r="J153" s="7">
        <v>1</v>
      </c>
      <c r="K153" s="7">
        <v>43.58</v>
      </c>
    </row>
    <row r="154" spans="1:11" x14ac:dyDescent="0.25">
      <c r="A154" s="6">
        <v>45751</v>
      </c>
      <c r="B154" s="9">
        <f>YEAR(Table1_2[[#This Row],[Order Date]])</f>
        <v>2025</v>
      </c>
      <c r="C154" s="7">
        <f>MONTH(Table1_2[[#This Row],[Order Date]])</f>
        <v>4</v>
      </c>
      <c r="D154" s="7" t="s">
        <v>65</v>
      </c>
      <c r="E154" s="7" t="s">
        <v>512</v>
      </c>
      <c r="F154" s="7" t="s">
        <v>514</v>
      </c>
      <c r="G154" s="7" t="s">
        <v>525</v>
      </c>
      <c r="H154" s="7" t="s">
        <v>539</v>
      </c>
      <c r="I154" s="7">
        <v>158.63</v>
      </c>
      <c r="J154" s="7">
        <v>2</v>
      </c>
      <c r="K154" s="7">
        <v>167.23</v>
      </c>
    </row>
    <row r="155" spans="1:11" x14ac:dyDescent="0.25">
      <c r="A155" s="6">
        <v>45751</v>
      </c>
      <c r="B155" s="9">
        <f>YEAR(Table1_2[[#This Row],[Order Date]])</f>
        <v>2025</v>
      </c>
      <c r="C155" s="7">
        <f>MONTH(Table1_2[[#This Row],[Order Date]])</f>
        <v>4</v>
      </c>
      <c r="D155" s="7" t="s">
        <v>365</v>
      </c>
      <c r="E155" s="7" t="s">
        <v>511</v>
      </c>
      <c r="F155" s="7" t="s">
        <v>516</v>
      </c>
      <c r="G155" s="7" t="s">
        <v>524</v>
      </c>
      <c r="H155" s="7" t="s">
        <v>536</v>
      </c>
      <c r="I155" s="7">
        <v>899.74</v>
      </c>
      <c r="J155" s="7">
        <v>2</v>
      </c>
      <c r="K155" s="7">
        <v>289.83999999999997</v>
      </c>
    </row>
    <row r="156" spans="1:11" x14ac:dyDescent="0.25">
      <c r="A156" s="6">
        <v>45751</v>
      </c>
      <c r="B156" s="9">
        <f>YEAR(Table1_2[[#This Row],[Order Date]])</f>
        <v>2025</v>
      </c>
      <c r="C156" s="7">
        <f>MONTH(Table1_2[[#This Row],[Order Date]])</f>
        <v>4</v>
      </c>
      <c r="D156" s="7" t="s">
        <v>354</v>
      </c>
      <c r="E156" s="7" t="s">
        <v>512</v>
      </c>
      <c r="F156" s="7" t="s">
        <v>516</v>
      </c>
      <c r="G156" s="7" t="s">
        <v>522</v>
      </c>
      <c r="H156" s="7" t="s">
        <v>538</v>
      </c>
      <c r="I156" s="7">
        <v>621.29999999999995</v>
      </c>
      <c r="J156" s="7">
        <v>9</v>
      </c>
      <c r="K156" s="7">
        <v>168.88</v>
      </c>
    </row>
    <row r="157" spans="1:11" x14ac:dyDescent="0.25">
      <c r="A157" s="6">
        <v>45748</v>
      </c>
      <c r="B157" s="9">
        <f>YEAR(Table1_2[[#This Row],[Order Date]])</f>
        <v>2025</v>
      </c>
      <c r="C157" s="7">
        <f>MONTH(Table1_2[[#This Row],[Order Date]])</f>
        <v>4</v>
      </c>
      <c r="D157" s="7" t="s">
        <v>491</v>
      </c>
      <c r="E157" s="7" t="s">
        <v>513</v>
      </c>
      <c r="F157" s="7" t="s">
        <v>515</v>
      </c>
      <c r="G157" s="7" t="s">
        <v>523</v>
      </c>
      <c r="H157" s="7" t="s">
        <v>541</v>
      </c>
      <c r="I157" s="7">
        <v>749.84</v>
      </c>
      <c r="J157" s="7">
        <v>10</v>
      </c>
      <c r="K157" s="7">
        <v>147.04</v>
      </c>
    </row>
    <row r="158" spans="1:11" x14ac:dyDescent="0.25">
      <c r="A158" s="6">
        <v>45747</v>
      </c>
      <c r="B158" s="9">
        <f>YEAR(Table1_2[[#This Row],[Order Date]])</f>
        <v>2025</v>
      </c>
      <c r="C158" s="7">
        <f>MONTH(Table1_2[[#This Row],[Order Date]])</f>
        <v>3</v>
      </c>
      <c r="D158" s="7" t="s">
        <v>398</v>
      </c>
      <c r="E158" s="7" t="s">
        <v>511</v>
      </c>
      <c r="F158" s="7" t="s">
        <v>516</v>
      </c>
      <c r="G158" s="7" t="s">
        <v>519</v>
      </c>
      <c r="H158" s="7" t="s">
        <v>528</v>
      </c>
      <c r="I158" s="7">
        <v>461.47</v>
      </c>
      <c r="J158" s="7">
        <v>9</v>
      </c>
      <c r="K158" s="7">
        <v>-93.4</v>
      </c>
    </row>
    <row r="159" spans="1:11" x14ac:dyDescent="0.25">
      <c r="A159" s="6">
        <v>45747</v>
      </c>
      <c r="B159" s="9">
        <f>YEAR(Table1_2[[#This Row],[Order Date]])</f>
        <v>2025</v>
      </c>
      <c r="C159" s="7">
        <f>MONTH(Table1_2[[#This Row],[Order Date]])</f>
        <v>3</v>
      </c>
      <c r="D159" s="7" t="s">
        <v>298</v>
      </c>
      <c r="E159" s="7" t="s">
        <v>512</v>
      </c>
      <c r="F159" s="7" t="s">
        <v>514</v>
      </c>
      <c r="G159" s="7" t="s">
        <v>525</v>
      </c>
      <c r="H159" s="7" t="s">
        <v>539</v>
      </c>
      <c r="I159" s="7">
        <v>964.79</v>
      </c>
      <c r="J159" s="7">
        <v>6</v>
      </c>
      <c r="K159" s="7">
        <v>-28.45</v>
      </c>
    </row>
    <row r="160" spans="1:11" x14ac:dyDescent="0.25">
      <c r="A160" s="6">
        <v>45745</v>
      </c>
      <c r="B160" s="9">
        <f>YEAR(Table1_2[[#This Row],[Order Date]])</f>
        <v>2025</v>
      </c>
      <c r="C160" s="7">
        <f>MONTH(Table1_2[[#This Row],[Order Date]])</f>
        <v>3</v>
      </c>
      <c r="D160" s="7" t="s">
        <v>292</v>
      </c>
      <c r="E160" s="7" t="s">
        <v>511</v>
      </c>
      <c r="F160" s="7" t="s">
        <v>516</v>
      </c>
      <c r="G160" s="7" t="s">
        <v>522</v>
      </c>
      <c r="H160" s="7" t="s">
        <v>533</v>
      </c>
      <c r="I160" s="7">
        <v>147.15</v>
      </c>
      <c r="J160" s="7">
        <v>2</v>
      </c>
      <c r="K160" s="7">
        <v>32.770000000000003</v>
      </c>
    </row>
    <row r="161" spans="1:11" x14ac:dyDescent="0.25">
      <c r="A161" s="6">
        <v>45742</v>
      </c>
      <c r="B161" s="9">
        <f>YEAR(Table1_2[[#This Row],[Order Date]])</f>
        <v>2025</v>
      </c>
      <c r="C161" s="7">
        <f>MONTH(Table1_2[[#This Row],[Order Date]])</f>
        <v>3</v>
      </c>
      <c r="D161" s="7" t="s">
        <v>157</v>
      </c>
      <c r="E161" s="7" t="s">
        <v>513</v>
      </c>
      <c r="F161" s="7" t="s">
        <v>515</v>
      </c>
      <c r="G161" s="7" t="s">
        <v>518</v>
      </c>
      <c r="H161" s="7" t="s">
        <v>540</v>
      </c>
      <c r="I161" s="7">
        <v>716.99</v>
      </c>
      <c r="J161" s="7">
        <v>1</v>
      </c>
      <c r="K161" s="7">
        <v>-99.21</v>
      </c>
    </row>
    <row r="162" spans="1:11" x14ac:dyDescent="0.25">
      <c r="A162" s="6">
        <v>45741</v>
      </c>
      <c r="B162" s="9">
        <f>YEAR(Table1_2[[#This Row],[Order Date]])</f>
        <v>2025</v>
      </c>
      <c r="C162" s="7">
        <f>MONTH(Table1_2[[#This Row],[Order Date]])</f>
        <v>3</v>
      </c>
      <c r="D162" s="7" t="s">
        <v>318</v>
      </c>
      <c r="E162" s="7" t="s">
        <v>511</v>
      </c>
      <c r="F162" s="7" t="s">
        <v>515</v>
      </c>
      <c r="G162" s="7" t="s">
        <v>520</v>
      </c>
      <c r="H162" s="7" t="s">
        <v>529</v>
      </c>
      <c r="I162" s="7">
        <v>736.73</v>
      </c>
      <c r="J162" s="7">
        <v>3</v>
      </c>
      <c r="K162" s="7">
        <v>161.1</v>
      </c>
    </row>
    <row r="163" spans="1:11" x14ac:dyDescent="0.25">
      <c r="A163" s="6">
        <v>45740</v>
      </c>
      <c r="B163" s="9">
        <f>YEAR(Table1_2[[#This Row],[Order Date]])</f>
        <v>2025</v>
      </c>
      <c r="C163" s="7">
        <f>MONTH(Table1_2[[#This Row],[Order Date]])</f>
        <v>3</v>
      </c>
      <c r="D163" s="7" t="s">
        <v>483</v>
      </c>
      <c r="E163" s="7" t="s">
        <v>510</v>
      </c>
      <c r="F163" s="7" t="s">
        <v>515</v>
      </c>
      <c r="G163" s="7" t="s">
        <v>518</v>
      </c>
      <c r="H163" s="7" t="s">
        <v>527</v>
      </c>
      <c r="I163" s="7">
        <v>126.86</v>
      </c>
      <c r="J163" s="7">
        <v>1</v>
      </c>
      <c r="K163" s="7">
        <v>7.73</v>
      </c>
    </row>
    <row r="164" spans="1:11" x14ac:dyDescent="0.25">
      <c r="A164" s="6">
        <v>45739</v>
      </c>
      <c r="B164" s="9">
        <f>YEAR(Table1_2[[#This Row],[Order Date]])</f>
        <v>2025</v>
      </c>
      <c r="C164" s="7">
        <f>MONTH(Table1_2[[#This Row],[Order Date]])</f>
        <v>3</v>
      </c>
      <c r="D164" s="7" t="s">
        <v>241</v>
      </c>
      <c r="E164" s="7" t="s">
        <v>511</v>
      </c>
      <c r="F164" s="7" t="s">
        <v>515</v>
      </c>
      <c r="G164" s="7" t="s">
        <v>523</v>
      </c>
      <c r="H164" s="7" t="s">
        <v>541</v>
      </c>
      <c r="I164" s="7">
        <v>321.63</v>
      </c>
      <c r="J164" s="7">
        <v>7</v>
      </c>
      <c r="K164" s="7">
        <v>-49.03</v>
      </c>
    </row>
    <row r="165" spans="1:11" x14ac:dyDescent="0.25">
      <c r="A165" s="6">
        <v>45739</v>
      </c>
      <c r="B165" s="9">
        <f>YEAR(Table1_2[[#This Row],[Order Date]])</f>
        <v>2025</v>
      </c>
      <c r="C165" s="7">
        <f>MONTH(Table1_2[[#This Row],[Order Date]])</f>
        <v>3</v>
      </c>
      <c r="D165" s="7" t="s">
        <v>63</v>
      </c>
      <c r="E165" s="7" t="s">
        <v>512</v>
      </c>
      <c r="F165" s="7" t="s">
        <v>514</v>
      </c>
      <c r="G165" s="7" t="s">
        <v>525</v>
      </c>
      <c r="H165" s="7" t="s">
        <v>539</v>
      </c>
      <c r="I165" s="7">
        <v>487.96</v>
      </c>
      <c r="J165" s="7">
        <v>1</v>
      </c>
      <c r="K165" s="7">
        <v>84.05</v>
      </c>
    </row>
    <row r="166" spans="1:11" x14ac:dyDescent="0.25">
      <c r="A166" s="6">
        <v>45739</v>
      </c>
      <c r="B166" s="9">
        <f>YEAR(Table1_2[[#This Row],[Order Date]])</f>
        <v>2025</v>
      </c>
      <c r="C166" s="7">
        <f>MONTH(Table1_2[[#This Row],[Order Date]])</f>
        <v>3</v>
      </c>
      <c r="D166" s="7" t="s">
        <v>153</v>
      </c>
      <c r="E166" s="7" t="s">
        <v>511</v>
      </c>
      <c r="F166" s="7" t="s">
        <v>515</v>
      </c>
      <c r="G166" s="7" t="s">
        <v>523</v>
      </c>
      <c r="H166" s="7" t="s">
        <v>541</v>
      </c>
      <c r="I166" s="7">
        <v>230.51</v>
      </c>
      <c r="J166" s="7">
        <v>2</v>
      </c>
      <c r="K166" s="7">
        <v>-85.99</v>
      </c>
    </row>
    <row r="167" spans="1:11" x14ac:dyDescent="0.25">
      <c r="A167" s="6">
        <v>45739</v>
      </c>
      <c r="B167" s="9">
        <f>YEAR(Table1_2[[#This Row],[Order Date]])</f>
        <v>2025</v>
      </c>
      <c r="C167" s="7">
        <f>MONTH(Table1_2[[#This Row],[Order Date]])</f>
        <v>3</v>
      </c>
      <c r="D167" s="7" t="s">
        <v>171</v>
      </c>
      <c r="E167" s="7" t="s">
        <v>512</v>
      </c>
      <c r="F167" s="7" t="s">
        <v>515</v>
      </c>
      <c r="G167" s="7" t="s">
        <v>523</v>
      </c>
      <c r="H167" s="7" t="s">
        <v>541</v>
      </c>
      <c r="I167" s="7">
        <v>91.45</v>
      </c>
      <c r="J167" s="7">
        <v>5</v>
      </c>
      <c r="K167" s="7">
        <v>158.1</v>
      </c>
    </row>
    <row r="168" spans="1:11" x14ac:dyDescent="0.25">
      <c r="A168" s="6">
        <v>45738</v>
      </c>
      <c r="B168" s="9">
        <f>YEAR(Table1_2[[#This Row],[Order Date]])</f>
        <v>2025</v>
      </c>
      <c r="C168" s="7">
        <f>MONTH(Table1_2[[#This Row],[Order Date]])</f>
        <v>3</v>
      </c>
      <c r="D168" s="7" t="s">
        <v>358</v>
      </c>
      <c r="E168" s="7" t="s">
        <v>513</v>
      </c>
      <c r="F168" s="7" t="s">
        <v>515</v>
      </c>
      <c r="G168" s="7" t="s">
        <v>520</v>
      </c>
      <c r="H168" s="7" t="s">
        <v>529</v>
      </c>
      <c r="I168" s="7">
        <v>746.24</v>
      </c>
      <c r="J168" s="7">
        <v>6</v>
      </c>
      <c r="K168" s="7">
        <v>117</v>
      </c>
    </row>
    <row r="169" spans="1:11" x14ac:dyDescent="0.25">
      <c r="A169" s="6">
        <v>45738</v>
      </c>
      <c r="B169" s="9">
        <f>YEAR(Table1_2[[#This Row],[Order Date]])</f>
        <v>2025</v>
      </c>
      <c r="C169" s="7">
        <f>MONTH(Table1_2[[#This Row],[Order Date]])</f>
        <v>3</v>
      </c>
      <c r="D169" s="7" t="s">
        <v>100</v>
      </c>
      <c r="E169" s="7" t="s">
        <v>511</v>
      </c>
      <c r="F169" s="7" t="s">
        <v>514</v>
      </c>
      <c r="G169" s="7" t="s">
        <v>521</v>
      </c>
      <c r="H169" s="7" t="s">
        <v>531</v>
      </c>
      <c r="I169" s="7">
        <v>709.81</v>
      </c>
      <c r="J169" s="7">
        <v>10</v>
      </c>
      <c r="K169" s="7">
        <v>-14.5</v>
      </c>
    </row>
    <row r="170" spans="1:11" x14ac:dyDescent="0.25">
      <c r="A170" s="6">
        <v>45738</v>
      </c>
      <c r="B170" s="9">
        <f>YEAR(Table1_2[[#This Row],[Order Date]])</f>
        <v>2025</v>
      </c>
      <c r="C170" s="7">
        <f>MONTH(Table1_2[[#This Row],[Order Date]])</f>
        <v>3</v>
      </c>
      <c r="D170" s="7" t="s">
        <v>282</v>
      </c>
      <c r="E170" s="7" t="s">
        <v>513</v>
      </c>
      <c r="F170" s="7" t="s">
        <v>515</v>
      </c>
      <c r="G170" s="7" t="s">
        <v>523</v>
      </c>
      <c r="H170" s="7" t="s">
        <v>535</v>
      </c>
      <c r="I170" s="7">
        <v>380.45</v>
      </c>
      <c r="J170" s="7">
        <v>7</v>
      </c>
      <c r="K170" s="7">
        <v>280.24</v>
      </c>
    </row>
    <row r="171" spans="1:11" x14ac:dyDescent="0.25">
      <c r="A171" s="6">
        <v>45738</v>
      </c>
      <c r="B171" s="9">
        <f>YEAR(Table1_2[[#This Row],[Order Date]])</f>
        <v>2025</v>
      </c>
      <c r="C171" s="7">
        <f>MONTH(Table1_2[[#This Row],[Order Date]])</f>
        <v>3</v>
      </c>
      <c r="D171" s="7" t="s">
        <v>457</v>
      </c>
      <c r="E171" s="7" t="s">
        <v>511</v>
      </c>
      <c r="F171" s="7" t="s">
        <v>515</v>
      </c>
      <c r="G171" s="7" t="s">
        <v>518</v>
      </c>
      <c r="H171" s="7" t="s">
        <v>540</v>
      </c>
      <c r="I171" s="7">
        <v>826.34</v>
      </c>
      <c r="J171" s="7">
        <v>8</v>
      </c>
      <c r="K171" s="7">
        <v>-79.44</v>
      </c>
    </row>
    <row r="172" spans="1:11" x14ac:dyDescent="0.25">
      <c r="A172" s="6">
        <v>45737</v>
      </c>
      <c r="B172" s="9">
        <f>YEAR(Table1_2[[#This Row],[Order Date]])</f>
        <v>2025</v>
      </c>
      <c r="C172" s="7">
        <f>MONTH(Table1_2[[#This Row],[Order Date]])</f>
        <v>3</v>
      </c>
      <c r="D172" s="7" t="s">
        <v>229</v>
      </c>
      <c r="E172" s="7" t="s">
        <v>512</v>
      </c>
      <c r="F172" s="7" t="s">
        <v>515</v>
      </c>
      <c r="G172" s="7" t="s">
        <v>518</v>
      </c>
      <c r="H172" s="7" t="s">
        <v>527</v>
      </c>
      <c r="I172" s="7">
        <v>323.83</v>
      </c>
      <c r="J172" s="7">
        <v>7</v>
      </c>
      <c r="K172" s="7">
        <v>204.25</v>
      </c>
    </row>
    <row r="173" spans="1:11" x14ac:dyDescent="0.25">
      <c r="A173" s="6">
        <v>45737</v>
      </c>
      <c r="B173" s="9">
        <f>YEAR(Table1_2[[#This Row],[Order Date]])</f>
        <v>2025</v>
      </c>
      <c r="C173" s="7">
        <f>MONTH(Table1_2[[#This Row],[Order Date]])</f>
        <v>3</v>
      </c>
      <c r="D173" s="7" t="s">
        <v>280</v>
      </c>
      <c r="E173" s="7" t="s">
        <v>512</v>
      </c>
      <c r="F173" s="7" t="s">
        <v>514</v>
      </c>
      <c r="G173" s="7" t="s">
        <v>525</v>
      </c>
      <c r="H173" s="7" t="s">
        <v>543</v>
      </c>
      <c r="I173" s="7">
        <v>284.49</v>
      </c>
      <c r="J173" s="7">
        <v>6</v>
      </c>
      <c r="K173" s="7">
        <v>183.22</v>
      </c>
    </row>
    <row r="174" spans="1:11" x14ac:dyDescent="0.25">
      <c r="A174" s="6">
        <v>45737</v>
      </c>
      <c r="B174" s="9">
        <f>YEAR(Table1_2[[#This Row],[Order Date]])</f>
        <v>2025</v>
      </c>
      <c r="C174" s="7">
        <f>MONTH(Table1_2[[#This Row],[Order Date]])</f>
        <v>3</v>
      </c>
      <c r="D174" s="7" t="s">
        <v>42</v>
      </c>
      <c r="E174" s="7" t="s">
        <v>509</v>
      </c>
      <c r="F174" s="7" t="s">
        <v>516</v>
      </c>
      <c r="G174" s="7" t="s">
        <v>519</v>
      </c>
      <c r="H174" s="7" t="s">
        <v>530</v>
      </c>
      <c r="I174" s="7">
        <v>87.24</v>
      </c>
      <c r="J174" s="7">
        <v>6</v>
      </c>
      <c r="K174" s="7">
        <v>110.46</v>
      </c>
    </row>
    <row r="175" spans="1:11" x14ac:dyDescent="0.25">
      <c r="A175" s="6">
        <v>45736</v>
      </c>
      <c r="B175" s="9">
        <f>YEAR(Table1_2[[#This Row],[Order Date]])</f>
        <v>2025</v>
      </c>
      <c r="C175" s="7">
        <f>MONTH(Table1_2[[#This Row],[Order Date]])</f>
        <v>3</v>
      </c>
      <c r="D175" s="7" t="s">
        <v>259</v>
      </c>
      <c r="E175" s="7" t="s">
        <v>512</v>
      </c>
      <c r="F175" s="7" t="s">
        <v>515</v>
      </c>
      <c r="G175" s="7" t="s">
        <v>520</v>
      </c>
      <c r="H175" s="7" t="s">
        <v>529</v>
      </c>
      <c r="I175" s="7">
        <v>518.86</v>
      </c>
      <c r="J175" s="7">
        <v>4</v>
      </c>
      <c r="K175" s="7">
        <v>-82.42</v>
      </c>
    </row>
    <row r="176" spans="1:11" x14ac:dyDescent="0.25">
      <c r="A176" s="6">
        <v>45736</v>
      </c>
      <c r="B176" s="9">
        <f>YEAR(Table1_2[[#This Row],[Order Date]])</f>
        <v>2025</v>
      </c>
      <c r="C176" s="7">
        <f>MONTH(Table1_2[[#This Row],[Order Date]])</f>
        <v>3</v>
      </c>
      <c r="D176" s="7" t="s">
        <v>96</v>
      </c>
      <c r="E176" s="7" t="s">
        <v>510</v>
      </c>
      <c r="F176" s="7" t="s">
        <v>514</v>
      </c>
      <c r="G176" s="7" t="s">
        <v>521</v>
      </c>
      <c r="H176" s="7" t="s">
        <v>532</v>
      </c>
      <c r="I176" s="7">
        <v>263.14</v>
      </c>
      <c r="J176" s="7">
        <v>2</v>
      </c>
      <c r="K176" s="7">
        <v>146.91999999999999</v>
      </c>
    </row>
    <row r="177" spans="1:11" x14ac:dyDescent="0.25">
      <c r="A177" s="6">
        <v>45736</v>
      </c>
      <c r="B177" s="9">
        <f>YEAR(Table1_2[[#This Row],[Order Date]])</f>
        <v>2025</v>
      </c>
      <c r="C177" s="7">
        <f>MONTH(Table1_2[[#This Row],[Order Date]])</f>
        <v>3</v>
      </c>
      <c r="D177" s="7" t="s">
        <v>302</v>
      </c>
      <c r="E177" s="7" t="s">
        <v>511</v>
      </c>
      <c r="F177" s="7" t="s">
        <v>514</v>
      </c>
      <c r="G177" s="7" t="s">
        <v>517</v>
      </c>
      <c r="H177" s="7" t="s">
        <v>526</v>
      </c>
      <c r="I177" s="7">
        <v>874.2</v>
      </c>
      <c r="J177" s="7">
        <v>8</v>
      </c>
      <c r="K177" s="7">
        <v>12.34</v>
      </c>
    </row>
    <row r="178" spans="1:11" x14ac:dyDescent="0.25">
      <c r="A178" s="6">
        <v>45736</v>
      </c>
      <c r="B178" s="9">
        <f>YEAR(Table1_2[[#This Row],[Order Date]])</f>
        <v>2025</v>
      </c>
      <c r="C178" s="7">
        <f>MONTH(Table1_2[[#This Row],[Order Date]])</f>
        <v>3</v>
      </c>
      <c r="D178" s="7" t="s">
        <v>494</v>
      </c>
      <c r="E178" s="7" t="s">
        <v>511</v>
      </c>
      <c r="F178" s="7" t="s">
        <v>514</v>
      </c>
      <c r="G178" s="7" t="s">
        <v>525</v>
      </c>
      <c r="H178" s="7" t="s">
        <v>539</v>
      </c>
      <c r="I178" s="7">
        <v>51.33</v>
      </c>
      <c r="J178" s="7">
        <v>4</v>
      </c>
      <c r="K178" s="7">
        <v>-48.78</v>
      </c>
    </row>
    <row r="179" spans="1:11" x14ac:dyDescent="0.25">
      <c r="A179" s="6">
        <v>45734</v>
      </c>
      <c r="B179" s="9">
        <f>YEAR(Table1_2[[#This Row],[Order Date]])</f>
        <v>2025</v>
      </c>
      <c r="C179" s="7">
        <f>MONTH(Table1_2[[#This Row],[Order Date]])</f>
        <v>3</v>
      </c>
      <c r="D179" s="7" t="s">
        <v>342</v>
      </c>
      <c r="E179" s="7" t="s">
        <v>510</v>
      </c>
      <c r="F179" s="7" t="s">
        <v>514</v>
      </c>
      <c r="G179" s="7" t="s">
        <v>517</v>
      </c>
      <c r="H179" s="7" t="s">
        <v>534</v>
      </c>
      <c r="I179" s="7">
        <v>910.8</v>
      </c>
      <c r="J179" s="7">
        <v>1</v>
      </c>
      <c r="K179" s="7">
        <v>-0.56999999999999995</v>
      </c>
    </row>
    <row r="180" spans="1:11" x14ac:dyDescent="0.25">
      <c r="A180" s="6">
        <v>45733</v>
      </c>
      <c r="B180" s="9">
        <f>YEAR(Table1_2[[#This Row],[Order Date]])</f>
        <v>2025</v>
      </c>
      <c r="C180" s="7">
        <f>MONTH(Table1_2[[#This Row],[Order Date]])</f>
        <v>3</v>
      </c>
      <c r="D180" s="7" t="s">
        <v>244</v>
      </c>
      <c r="E180" s="7" t="s">
        <v>511</v>
      </c>
      <c r="F180" s="7" t="s">
        <v>515</v>
      </c>
      <c r="G180" s="7" t="s">
        <v>520</v>
      </c>
      <c r="H180" s="7" t="s">
        <v>537</v>
      </c>
      <c r="I180" s="7">
        <v>300.99</v>
      </c>
      <c r="J180" s="7">
        <v>8</v>
      </c>
      <c r="K180" s="7">
        <v>-43.27</v>
      </c>
    </row>
    <row r="181" spans="1:11" x14ac:dyDescent="0.25">
      <c r="A181" s="6">
        <v>45732</v>
      </c>
      <c r="B181" s="9">
        <f>YEAR(Table1_2[[#This Row],[Order Date]])</f>
        <v>2025</v>
      </c>
      <c r="C181" s="7">
        <f>MONTH(Table1_2[[#This Row],[Order Date]])</f>
        <v>3</v>
      </c>
      <c r="D181" s="7" t="s">
        <v>110</v>
      </c>
      <c r="E181" s="7" t="s">
        <v>510</v>
      </c>
      <c r="F181" s="7" t="s">
        <v>515</v>
      </c>
      <c r="G181" s="7" t="s">
        <v>520</v>
      </c>
      <c r="H181" s="7" t="s">
        <v>537</v>
      </c>
      <c r="I181" s="7">
        <v>235.88</v>
      </c>
      <c r="J181" s="7">
        <v>10</v>
      </c>
      <c r="K181" s="7">
        <v>219.01</v>
      </c>
    </row>
    <row r="182" spans="1:11" x14ac:dyDescent="0.25">
      <c r="A182" s="6">
        <v>45732</v>
      </c>
      <c r="B182" s="9">
        <f>YEAR(Table1_2[[#This Row],[Order Date]])</f>
        <v>2025</v>
      </c>
      <c r="C182" s="7">
        <f>MONTH(Table1_2[[#This Row],[Order Date]])</f>
        <v>3</v>
      </c>
      <c r="D182" s="7" t="s">
        <v>448</v>
      </c>
      <c r="E182" s="7" t="s">
        <v>513</v>
      </c>
      <c r="F182" s="7" t="s">
        <v>515</v>
      </c>
      <c r="G182" s="7" t="s">
        <v>520</v>
      </c>
      <c r="H182" s="7" t="s">
        <v>537</v>
      </c>
      <c r="I182" s="7">
        <v>536.15</v>
      </c>
      <c r="J182" s="7">
        <v>7</v>
      </c>
      <c r="K182" s="7">
        <v>266.32</v>
      </c>
    </row>
    <row r="183" spans="1:11" x14ac:dyDescent="0.25">
      <c r="A183" s="6">
        <v>45732</v>
      </c>
      <c r="B183" s="9">
        <f>YEAR(Table1_2[[#This Row],[Order Date]])</f>
        <v>2025</v>
      </c>
      <c r="C183" s="7">
        <f>MONTH(Table1_2[[#This Row],[Order Date]])</f>
        <v>3</v>
      </c>
      <c r="D183" s="7" t="s">
        <v>247</v>
      </c>
      <c r="E183" s="7" t="s">
        <v>509</v>
      </c>
      <c r="F183" s="7" t="s">
        <v>516</v>
      </c>
      <c r="G183" s="7" t="s">
        <v>519</v>
      </c>
      <c r="H183" s="7" t="s">
        <v>528</v>
      </c>
      <c r="I183" s="7">
        <v>676.3</v>
      </c>
      <c r="J183" s="7">
        <v>6</v>
      </c>
      <c r="K183" s="7">
        <v>283.86</v>
      </c>
    </row>
    <row r="184" spans="1:11" x14ac:dyDescent="0.25">
      <c r="A184" s="6">
        <v>45731</v>
      </c>
      <c r="B184" s="9">
        <f>YEAR(Table1_2[[#This Row],[Order Date]])</f>
        <v>2025</v>
      </c>
      <c r="C184" s="7">
        <f>MONTH(Table1_2[[#This Row],[Order Date]])</f>
        <v>3</v>
      </c>
      <c r="D184" s="7" t="s">
        <v>281</v>
      </c>
      <c r="E184" s="7" t="s">
        <v>511</v>
      </c>
      <c r="F184" s="7" t="s">
        <v>514</v>
      </c>
      <c r="G184" s="7" t="s">
        <v>521</v>
      </c>
      <c r="H184" s="7" t="s">
        <v>532</v>
      </c>
      <c r="I184" s="7">
        <v>658.78</v>
      </c>
      <c r="J184" s="7">
        <v>6</v>
      </c>
      <c r="K184" s="7">
        <v>-96.11</v>
      </c>
    </row>
    <row r="185" spans="1:11" x14ac:dyDescent="0.25">
      <c r="A185" s="6">
        <v>45729</v>
      </c>
      <c r="B185" s="9">
        <f>YEAR(Table1_2[[#This Row],[Order Date]])</f>
        <v>2025</v>
      </c>
      <c r="C185" s="7">
        <f>MONTH(Table1_2[[#This Row],[Order Date]])</f>
        <v>3</v>
      </c>
      <c r="D185" s="7" t="s">
        <v>154</v>
      </c>
      <c r="E185" s="7" t="s">
        <v>512</v>
      </c>
      <c r="F185" s="7" t="s">
        <v>514</v>
      </c>
      <c r="G185" s="7" t="s">
        <v>517</v>
      </c>
      <c r="H185" s="7" t="s">
        <v>526</v>
      </c>
      <c r="I185" s="7">
        <v>132.76</v>
      </c>
      <c r="J185" s="7">
        <v>3</v>
      </c>
      <c r="K185" s="7">
        <v>203.2</v>
      </c>
    </row>
    <row r="186" spans="1:11" x14ac:dyDescent="0.25">
      <c r="A186" s="6">
        <v>45729</v>
      </c>
      <c r="B186" s="9">
        <f>YEAR(Table1_2[[#This Row],[Order Date]])</f>
        <v>2025</v>
      </c>
      <c r="C186" s="7">
        <f>MONTH(Table1_2[[#This Row],[Order Date]])</f>
        <v>3</v>
      </c>
      <c r="D186" s="7" t="s">
        <v>278</v>
      </c>
      <c r="E186" s="7" t="s">
        <v>509</v>
      </c>
      <c r="F186" s="7" t="s">
        <v>515</v>
      </c>
      <c r="G186" s="7" t="s">
        <v>520</v>
      </c>
      <c r="H186" s="7" t="s">
        <v>529</v>
      </c>
      <c r="I186" s="7">
        <v>238.14</v>
      </c>
      <c r="J186" s="7">
        <v>5</v>
      </c>
      <c r="K186" s="7">
        <v>-23.93</v>
      </c>
    </row>
    <row r="187" spans="1:11" x14ac:dyDescent="0.25">
      <c r="A187" s="6">
        <v>45729</v>
      </c>
      <c r="B187" s="9">
        <f>YEAR(Table1_2[[#This Row],[Order Date]])</f>
        <v>2025</v>
      </c>
      <c r="C187" s="7">
        <f>MONTH(Table1_2[[#This Row],[Order Date]])</f>
        <v>3</v>
      </c>
      <c r="D187" s="7" t="s">
        <v>76</v>
      </c>
      <c r="E187" s="7" t="s">
        <v>513</v>
      </c>
      <c r="F187" s="7" t="s">
        <v>515</v>
      </c>
      <c r="G187" s="7" t="s">
        <v>518</v>
      </c>
      <c r="H187" s="7" t="s">
        <v>527</v>
      </c>
      <c r="I187" s="7">
        <v>411.2</v>
      </c>
      <c r="J187" s="7">
        <v>9</v>
      </c>
      <c r="K187" s="7">
        <v>-11.73</v>
      </c>
    </row>
    <row r="188" spans="1:11" x14ac:dyDescent="0.25">
      <c r="A188" s="6">
        <v>45729</v>
      </c>
      <c r="B188" s="9">
        <f>YEAR(Table1_2[[#This Row],[Order Date]])</f>
        <v>2025</v>
      </c>
      <c r="C188" s="7">
        <f>MONTH(Table1_2[[#This Row],[Order Date]])</f>
        <v>3</v>
      </c>
      <c r="D188" s="7" t="s">
        <v>31</v>
      </c>
      <c r="E188" s="7" t="s">
        <v>513</v>
      </c>
      <c r="F188" s="7" t="s">
        <v>515</v>
      </c>
      <c r="G188" s="7" t="s">
        <v>523</v>
      </c>
      <c r="H188" s="7" t="s">
        <v>535</v>
      </c>
      <c r="I188" s="7">
        <v>191.19</v>
      </c>
      <c r="J188" s="7">
        <v>1</v>
      </c>
      <c r="K188" s="7">
        <v>47.42</v>
      </c>
    </row>
    <row r="189" spans="1:11" x14ac:dyDescent="0.25">
      <c r="A189" s="6">
        <v>45728</v>
      </c>
      <c r="B189" s="9">
        <f>YEAR(Table1_2[[#This Row],[Order Date]])</f>
        <v>2025</v>
      </c>
      <c r="C189" s="7">
        <f>MONTH(Table1_2[[#This Row],[Order Date]])</f>
        <v>3</v>
      </c>
      <c r="D189" s="7" t="s">
        <v>261</v>
      </c>
      <c r="E189" s="7" t="s">
        <v>511</v>
      </c>
      <c r="F189" s="7" t="s">
        <v>514</v>
      </c>
      <c r="G189" s="7" t="s">
        <v>521</v>
      </c>
      <c r="H189" s="7" t="s">
        <v>532</v>
      </c>
      <c r="I189" s="7">
        <v>941.02</v>
      </c>
      <c r="J189" s="7">
        <v>9</v>
      </c>
      <c r="K189" s="7">
        <v>-54.25</v>
      </c>
    </row>
    <row r="190" spans="1:11" x14ac:dyDescent="0.25">
      <c r="A190" s="6">
        <v>45727</v>
      </c>
      <c r="B190" s="9">
        <f>YEAR(Table1_2[[#This Row],[Order Date]])</f>
        <v>2025</v>
      </c>
      <c r="C190" s="7">
        <f>MONTH(Table1_2[[#This Row],[Order Date]])</f>
        <v>3</v>
      </c>
      <c r="D190" s="7" t="s">
        <v>10</v>
      </c>
      <c r="E190" s="7" t="s">
        <v>509</v>
      </c>
      <c r="F190" s="7" t="s">
        <v>515</v>
      </c>
      <c r="G190" s="7" t="s">
        <v>518</v>
      </c>
      <c r="H190" s="7" t="s">
        <v>527</v>
      </c>
      <c r="I190" s="7">
        <v>552.94000000000005</v>
      </c>
      <c r="J190" s="7">
        <v>8</v>
      </c>
      <c r="K190" s="7">
        <v>49.86</v>
      </c>
    </row>
    <row r="191" spans="1:11" x14ac:dyDescent="0.25">
      <c r="A191" s="6">
        <v>45727</v>
      </c>
      <c r="B191" s="9">
        <f>YEAR(Table1_2[[#This Row],[Order Date]])</f>
        <v>2025</v>
      </c>
      <c r="C191" s="7">
        <f>MONTH(Table1_2[[#This Row],[Order Date]])</f>
        <v>3</v>
      </c>
      <c r="D191" s="7" t="s">
        <v>353</v>
      </c>
      <c r="E191" s="7" t="s">
        <v>510</v>
      </c>
      <c r="F191" s="7" t="s">
        <v>515</v>
      </c>
      <c r="G191" s="7" t="s">
        <v>518</v>
      </c>
      <c r="H191" s="7" t="s">
        <v>540</v>
      </c>
      <c r="I191" s="7">
        <v>137.24</v>
      </c>
      <c r="J191" s="7">
        <v>10</v>
      </c>
      <c r="K191" s="7">
        <v>50.3</v>
      </c>
    </row>
    <row r="192" spans="1:11" x14ac:dyDescent="0.25">
      <c r="A192" s="6">
        <v>45726</v>
      </c>
      <c r="B192" s="9">
        <f>YEAR(Table1_2[[#This Row],[Order Date]])</f>
        <v>2025</v>
      </c>
      <c r="C192" s="7">
        <f>MONTH(Table1_2[[#This Row],[Order Date]])</f>
        <v>3</v>
      </c>
      <c r="D192" s="7" t="s">
        <v>359</v>
      </c>
      <c r="E192" s="7" t="s">
        <v>512</v>
      </c>
      <c r="F192" s="7" t="s">
        <v>516</v>
      </c>
      <c r="G192" s="7" t="s">
        <v>522</v>
      </c>
      <c r="H192" s="7" t="s">
        <v>538</v>
      </c>
      <c r="I192" s="7">
        <v>393.84</v>
      </c>
      <c r="J192" s="7">
        <v>6</v>
      </c>
      <c r="K192" s="7">
        <v>129.63999999999999</v>
      </c>
    </row>
    <row r="193" spans="1:11" x14ac:dyDescent="0.25">
      <c r="A193" s="6">
        <v>45726</v>
      </c>
      <c r="B193" s="9">
        <f>YEAR(Table1_2[[#This Row],[Order Date]])</f>
        <v>2025</v>
      </c>
      <c r="C193" s="7">
        <f>MONTH(Table1_2[[#This Row],[Order Date]])</f>
        <v>3</v>
      </c>
      <c r="D193" s="7" t="s">
        <v>508</v>
      </c>
      <c r="E193" s="7" t="s">
        <v>512</v>
      </c>
      <c r="F193" s="7" t="s">
        <v>516</v>
      </c>
      <c r="G193" s="7" t="s">
        <v>522</v>
      </c>
      <c r="H193" s="7" t="s">
        <v>538</v>
      </c>
      <c r="I193" s="7">
        <v>385.51</v>
      </c>
      <c r="J193" s="7">
        <v>1</v>
      </c>
      <c r="K193" s="7">
        <v>200.27</v>
      </c>
    </row>
    <row r="194" spans="1:11" x14ac:dyDescent="0.25">
      <c r="A194" s="6">
        <v>45726</v>
      </c>
      <c r="B194" s="9">
        <f>YEAR(Table1_2[[#This Row],[Order Date]])</f>
        <v>2025</v>
      </c>
      <c r="C194" s="7">
        <f>MONTH(Table1_2[[#This Row],[Order Date]])</f>
        <v>3</v>
      </c>
      <c r="D194" s="7" t="s">
        <v>421</v>
      </c>
      <c r="E194" s="7" t="s">
        <v>512</v>
      </c>
      <c r="F194" s="7" t="s">
        <v>515</v>
      </c>
      <c r="G194" s="7" t="s">
        <v>520</v>
      </c>
      <c r="H194" s="7" t="s">
        <v>537</v>
      </c>
      <c r="I194" s="7">
        <v>112.14</v>
      </c>
      <c r="J194" s="7">
        <v>1</v>
      </c>
      <c r="K194" s="7">
        <v>281.04000000000002</v>
      </c>
    </row>
    <row r="195" spans="1:11" x14ac:dyDescent="0.25">
      <c r="A195" s="6">
        <v>45726</v>
      </c>
      <c r="B195" s="9">
        <f>YEAR(Table1_2[[#This Row],[Order Date]])</f>
        <v>2025</v>
      </c>
      <c r="C195" s="7">
        <f>MONTH(Table1_2[[#This Row],[Order Date]])</f>
        <v>3</v>
      </c>
      <c r="D195" s="7" t="s">
        <v>287</v>
      </c>
      <c r="E195" s="7" t="s">
        <v>509</v>
      </c>
      <c r="F195" s="7" t="s">
        <v>516</v>
      </c>
      <c r="G195" s="7" t="s">
        <v>524</v>
      </c>
      <c r="H195" s="7" t="s">
        <v>542</v>
      </c>
      <c r="I195" s="7">
        <v>393.38</v>
      </c>
      <c r="J195" s="7">
        <v>9</v>
      </c>
      <c r="K195" s="7">
        <v>-5.87</v>
      </c>
    </row>
    <row r="196" spans="1:11" x14ac:dyDescent="0.25">
      <c r="A196" s="6">
        <v>45726</v>
      </c>
      <c r="B196" s="9">
        <f>YEAR(Table1_2[[#This Row],[Order Date]])</f>
        <v>2025</v>
      </c>
      <c r="C196" s="7">
        <f>MONTH(Table1_2[[#This Row],[Order Date]])</f>
        <v>3</v>
      </c>
      <c r="D196" s="7" t="s">
        <v>73</v>
      </c>
      <c r="E196" s="7" t="s">
        <v>512</v>
      </c>
      <c r="F196" s="7" t="s">
        <v>515</v>
      </c>
      <c r="G196" s="7" t="s">
        <v>523</v>
      </c>
      <c r="H196" s="7" t="s">
        <v>541</v>
      </c>
      <c r="I196" s="7">
        <v>935.47</v>
      </c>
      <c r="J196" s="7">
        <v>5</v>
      </c>
      <c r="K196" s="7">
        <v>-68.47</v>
      </c>
    </row>
    <row r="197" spans="1:11" x14ac:dyDescent="0.25">
      <c r="A197" s="6">
        <v>45725</v>
      </c>
      <c r="B197" s="9">
        <f>YEAR(Table1_2[[#This Row],[Order Date]])</f>
        <v>2025</v>
      </c>
      <c r="C197" s="7">
        <f>MONTH(Table1_2[[#This Row],[Order Date]])</f>
        <v>3</v>
      </c>
      <c r="D197" s="7" t="s">
        <v>414</v>
      </c>
      <c r="E197" s="7" t="s">
        <v>511</v>
      </c>
      <c r="F197" s="7" t="s">
        <v>515</v>
      </c>
      <c r="G197" s="7" t="s">
        <v>523</v>
      </c>
      <c r="H197" s="7" t="s">
        <v>541</v>
      </c>
      <c r="I197" s="7">
        <v>822.77</v>
      </c>
      <c r="J197" s="7">
        <v>1</v>
      </c>
      <c r="K197" s="7">
        <v>37.75</v>
      </c>
    </row>
    <row r="198" spans="1:11" x14ac:dyDescent="0.25">
      <c r="A198" s="6">
        <v>45725</v>
      </c>
      <c r="B198" s="9">
        <f>YEAR(Table1_2[[#This Row],[Order Date]])</f>
        <v>2025</v>
      </c>
      <c r="C198" s="7">
        <f>MONTH(Table1_2[[#This Row],[Order Date]])</f>
        <v>3</v>
      </c>
      <c r="D198" s="7" t="s">
        <v>214</v>
      </c>
      <c r="E198" s="7" t="s">
        <v>512</v>
      </c>
      <c r="F198" s="7" t="s">
        <v>514</v>
      </c>
      <c r="G198" s="7" t="s">
        <v>525</v>
      </c>
      <c r="H198" s="7" t="s">
        <v>543</v>
      </c>
      <c r="I198" s="7">
        <v>69.3</v>
      </c>
      <c r="J198" s="7">
        <v>6</v>
      </c>
      <c r="K198" s="7">
        <v>-16.059999999999999</v>
      </c>
    </row>
    <row r="199" spans="1:11" x14ac:dyDescent="0.25">
      <c r="A199" s="6">
        <v>45725</v>
      </c>
      <c r="B199" s="9">
        <f>YEAR(Table1_2[[#This Row],[Order Date]])</f>
        <v>2025</v>
      </c>
      <c r="C199" s="7">
        <f>MONTH(Table1_2[[#This Row],[Order Date]])</f>
        <v>3</v>
      </c>
      <c r="D199" s="7" t="s">
        <v>112</v>
      </c>
      <c r="E199" s="7" t="s">
        <v>512</v>
      </c>
      <c r="F199" s="7" t="s">
        <v>515</v>
      </c>
      <c r="G199" s="7" t="s">
        <v>523</v>
      </c>
      <c r="H199" s="7" t="s">
        <v>541</v>
      </c>
      <c r="I199" s="7">
        <v>40.54</v>
      </c>
      <c r="J199" s="7">
        <v>3</v>
      </c>
      <c r="K199" s="7">
        <v>139.24</v>
      </c>
    </row>
    <row r="200" spans="1:11" x14ac:dyDescent="0.25">
      <c r="A200" s="6">
        <v>45724</v>
      </c>
      <c r="B200" s="9">
        <f>YEAR(Table1_2[[#This Row],[Order Date]])</f>
        <v>2025</v>
      </c>
      <c r="C200" s="7">
        <f>MONTH(Table1_2[[#This Row],[Order Date]])</f>
        <v>3</v>
      </c>
      <c r="D200" s="7" t="s">
        <v>270</v>
      </c>
      <c r="E200" s="7" t="s">
        <v>513</v>
      </c>
      <c r="F200" s="7" t="s">
        <v>515</v>
      </c>
      <c r="G200" s="7" t="s">
        <v>518</v>
      </c>
      <c r="H200" s="7" t="s">
        <v>540</v>
      </c>
      <c r="I200" s="7">
        <v>329.31</v>
      </c>
      <c r="J200" s="7">
        <v>3</v>
      </c>
      <c r="K200" s="7">
        <v>44.82</v>
      </c>
    </row>
    <row r="201" spans="1:11" x14ac:dyDescent="0.25">
      <c r="A201" s="6">
        <v>45724</v>
      </c>
      <c r="B201" s="9">
        <f>YEAR(Table1_2[[#This Row],[Order Date]])</f>
        <v>2025</v>
      </c>
      <c r="C201" s="7">
        <f>MONTH(Table1_2[[#This Row],[Order Date]])</f>
        <v>3</v>
      </c>
      <c r="D201" s="7" t="s">
        <v>456</v>
      </c>
      <c r="E201" s="7" t="s">
        <v>510</v>
      </c>
      <c r="F201" s="7" t="s">
        <v>514</v>
      </c>
      <c r="G201" s="7" t="s">
        <v>525</v>
      </c>
      <c r="H201" s="7" t="s">
        <v>539</v>
      </c>
      <c r="I201" s="7">
        <v>562.73</v>
      </c>
      <c r="J201" s="7">
        <v>9</v>
      </c>
      <c r="K201" s="7">
        <v>12.79</v>
      </c>
    </row>
    <row r="202" spans="1:11" x14ac:dyDescent="0.25">
      <c r="A202" s="6">
        <v>45723</v>
      </c>
      <c r="B202" s="9">
        <f>YEAR(Table1_2[[#This Row],[Order Date]])</f>
        <v>2025</v>
      </c>
      <c r="C202" s="7">
        <f>MONTH(Table1_2[[#This Row],[Order Date]])</f>
        <v>3</v>
      </c>
      <c r="D202" s="7" t="s">
        <v>221</v>
      </c>
      <c r="E202" s="7" t="s">
        <v>513</v>
      </c>
      <c r="F202" s="7" t="s">
        <v>515</v>
      </c>
      <c r="G202" s="7" t="s">
        <v>520</v>
      </c>
      <c r="H202" s="7" t="s">
        <v>537</v>
      </c>
      <c r="I202" s="7">
        <v>269.68</v>
      </c>
      <c r="J202" s="7">
        <v>10</v>
      </c>
      <c r="K202" s="7">
        <v>54.6</v>
      </c>
    </row>
    <row r="203" spans="1:11" x14ac:dyDescent="0.25">
      <c r="A203" s="6">
        <v>45723</v>
      </c>
      <c r="B203" s="9">
        <f>YEAR(Table1_2[[#This Row],[Order Date]])</f>
        <v>2025</v>
      </c>
      <c r="C203" s="7">
        <f>MONTH(Table1_2[[#This Row],[Order Date]])</f>
        <v>3</v>
      </c>
      <c r="D203" s="7" t="s">
        <v>375</v>
      </c>
      <c r="E203" s="7" t="s">
        <v>512</v>
      </c>
      <c r="F203" s="7" t="s">
        <v>516</v>
      </c>
      <c r="G203" s="7" t="s">
        <v>519</v>
      </c>
      <c r="H203" s="7" t="s">
        <v>530</v>
      </c>
      <c r="I203" s="7">
        <v>772.71</v>
      </c>
      <c r="J203" s="7">
        <v>3</v>
      </c>
      <c r="K203" s="7">
        <v>121.54</v>
      </c>
    </row>
    <row r="204" spans="1:11" x14ac:dyDescent="0.25">
      <c r="A204" s="6">
        <v>45722</v>
      </c>
      <c r="B204" s="9">
        <f>YEAR(Table1_2[[#This Row],[Order Date]])</f>
        <v>2025</v>
      </c>
      <c r="C204" s="7">
        <f>MONTH(Table1_2[[#This Row],[Order Date]])</f>
        <v>3</v>
      </c>
      <c r="D204" s="7" t="s">
        <v>191</v>
      </c>
      <c r="E204" s="7" t="s">
        <v>512</v>
      </c>
      <c r="F204" s="7" t="s">
        <v>515</v>
      </c>
      <c r="G204" s="7" t="s">
        <v>518</v>
      </c>
      <c r="H204" s="7" t="s">
        <v>540</v>
      </c>
      <c r="I204" s="7">
        <v>72.790000000000006</v>
      </c>
      <c r="J204" s="7">
        <v>1</v>
      </c>
      <c r="K204" s="7">
        <v>57.14</v>
      </c>
    </row>
    <row r="205" spans="1:11" x14ac:dyDescent="0.25">
      <c r="A205" s="6">
        <v>45721</v>
      </c>
      <c r="B205" s="9">
        <f>YEAR(Table1_2[[#This Row],[Order Date]])</f>
        <v>2025</v>
      </c>
      <c r="C205" s="7">
        <f>MONTH(Table1_2[[#This Row],[Order Date]])</f>
        <v>3</v>
      </c>
      <c r="D205" s="7" t="s">
        <v>27</v>
      </c>
      <c r="E205" s="7" t="s">
        <v>511</v>
      </c>
      <c r="F205" s="7" t="s">
        <v>514</v>
      </c>
      <c r="G205" s="7" t="s">
        <v>521</v>
      </c>
      <c r="H205" s="7" t="s">
        <v>532</v>
      </c>
      <c r="I205" s="7">
        <v>223.09</v>
      </c>
      <c r="J205" s="7">
        <v>4</v>
      </c>
      <c r="K205" s="7">
        <v>64.72</v>
      </c>
    </row>
    <row r="206" spans="1:11" x14ac:dyDescent="0.25">
      <c r="A206" s="6">
        <v>45719</v>
      </c>
      <c r="B206" s="9">
        <f>YEAR(Table1_2[[#This Row],[Order Date]])</f>
        <v>2025</v>
      </c>
      <c r="C206" s="7">
        <f>MONTH(Table1_2[[#This Row],[Order Date]])</f>
        <v>3</v>
      </c>
      <c r="D206" s="7" t="s">
        <v>62</v>
      </c>
      <c r="E206" s="7" t="s">
        <v>513</v>
      </c>
      <c r="F206" s="7" t="s">
        <v>515</v>
      </c>
      <c r="G206" s="7" t="s">
        <v>518</v>
      </c>
      <c r="H206" s="7" t="s">
        <v>540</v>
      </c>
      <c r="I206" s="7">
        <v>841.86</v>
      </c>
      <c r="J206" s="7">
        <v>1</v>
      </c>
      <c r="K206" s="7">
        <v>224.83</v>
      </c>
    </row>
    <row r="207" spans="1:11" x14ac:dyDescent="0.25">
      <c r="A207" s="6">
        <v>45719</v>
      </c>
      <c r="B207" s="9">
        <f>YEAR(Table1_2[[#This Row],[Order Date]])</f>
        <v>2025</v>
      </c>
      <c r="C207" s="7">
        <f>MONTH(Table1_2[[#This Row],[Order Date]])</f>
        <v>3</v>
      </c>
      <c r="D207" s="7" t="s">
        <v>316</v>
      </c>
      <c r="E207" s="7" t="s">
        <v>513</v>
      </c>
      <c r="F207" s="7" t="s">
        <v>516</v>
      </c>
      <c r="G207" s="7" t="s">
        <v>519</v>
      </c>
      <c r="H207" s="7" t="s">
        <v>528</v>
      </c>
      <c r="I207" s="7">
        <v>728.16</v>
      </c>
      <c r="J207" s="7">
        <v>9</v>
      </c>
      <c r="K207" s="7">
        <v>182.67</v>
      </c>
    </row>
    <row r="208" spans="1:11" x14ac:dyDescent="0.25">
      <c r="A208" s="6">
        <v>45718</v>
      </c>
      <c r="B208" s="9">
        <f>YEAR(Table1_2[[#This Row],[Order Date]])</f>
        <v>2025</v>
      </c>
      <c r="C208" s="7">
        <f>MONTH(Table1_2[[#This Row],[Order Date]])</f>
        <v>3</v>
      </c>
      <c r="D208" s="7" t="s">
        <v>404</v>
      </c>
      <c r="E208" s="7" t="s">
        <v>513</v>
      </c>
      <c r="F208" s="7" t="s">
        <v>514</v>
      </c>
      <c r="G208" s="7" t="s">
        <v>521</v>
      </c>
      <c r="H208" s="7" t="s">
        <v>531</v>
      </c>
      <c r="I208" s="7">
        <v>413.67</v>
      </c>
      <c r="J208" s="7">
        <v>3</v>
      </c>
      <c r="K208" s="7">
        <v>285.58</v>
      </c>
    </row>
    <row r="209" spans="1:11" x14ac:dyDescent="0.25">
      <c r="A209" s="6">
        <v>45716</v>
      </c>
      <c r="B209" s="9">
        <f>YEAR(Table1_2[[#This Row],[Order Date]])</f>
        <v>2025</v>
      </c>
      <c r="C209" s="7">
        <f>MONTH(Table1_2[[#This Row],[Order Date]])</f>
        <v>2</v>
      </c>
      <c r="D209" s="7" t="s">
        <v>401</v>
      </c>
      <c r="E209" s="7" t="s">
        <v>509</v>
      </c>
      <c r="F209" s="7" t="s">
        <v>515</v>
      </c>
      <c r="G209" s="7" t="s">
        <v>518</v>
      </c>
      <c r="H209" s="7" t="s">
        <v>527</v>
      </c>
      <c r="I209" s="7">
        <v>229.41</v>
      </c>
      <c r="J209" s="7">
        <v>3</v>
      </c>
      <c r="K209" s="7">
        <v>-6.27</v>
      </c>
    </row>
    <row r="210" spans="1:11" x14ac:dyDescent="0.25">
      <c r="A210" s="6">
        <v>45715</v>
      </c>
      <c r="B210" s="9">
        <f>YEAR(Table1_2[[#This Row],[Order Date]])</f>
        <v>2025</v>
      </c>
      <c r="C210" s="7">
        <f>MONTH(Table1_2[[#This Row],[Order Date]])</f>
        <v>2</v>
      </c>
      <c r="D210" s="7" t="s">
        <v>224</v>
      </c>
      <c r="E210" s="7" t="s">
        <v>512</v>
      </c>
      <c r="F210" s="7" t="s">
        <v>516</v>
      </c>
      <c r="G210" s="7" t="s">
        <v>519</v>
      </c>
      <c r="H210" s="7" t="s">
        <v>528</v>
      </c>
      <c r="I210" s="7">
        <v>467.52</v>
      </c>
      <c r="J210" s="7">
        <v>3</v>
      </c>
      <c r="K210" s="7">
        <v>114.39</v>
      </c>
    </row>
    <row r="211" spans="1:11" x14ac:dyDescent="0.25">
      <c r="A211" s="6">
        <v>45715</v>
      </c>
      <c r="B211" s="9">
        <f>YEAR(Table1_2[[#This Row],[Order Date]])</f>
        <v>2025</v>
      </c>
      <c r="C211" s="7">
        <f>MONTH(Table1_2[[#This Row],[Order Date]])</f>
        <v>2</v>
      </c>
      <c r="D211" s="7" t="s">
        <v>355</v>
      </c>
      <c r="E211" s="7" t="s">
        <v>509</v>
      </c>
      <c r="F211" s="7" t="s">
        <v>515</v>
      </c>
      <c r="G211" s="7" t="s">
        <v>523</v>
      </c>
      <c r="H211" s="7" t="s">
        <v>541</v>
      </c>
      <c r="I211" s="7">
        <v>36.81</v>
      </c>
      <c r="J211" s="7">
        <v>4</v>
      </c>
      <c r="K211" s="7">
        <v>96.17</v>
      </c>
    </row>
    <row r="212" spans="1:11" x14ac:dyDescent="0.25">
      <c r="A212" s="6">
        <v>45715</v>
      </c>
      <c r="B212" s="9">
        <f>YEAR(Table1_2[[#This Row],[Order Date]])</f>
        <v>2025</v>
      </c>
      <c r="C212" s="7">
        <f>MONTH(Table1_2[[#This Row],[Order Date]])</f>
        <v>2</v>
      </c>
      <c r="D212" s="7" t="s">
        <v>59</v>
      </c>
      <c r="E212" s="7" t="s">
        <v>512</v>
      </c>
      <c r="F212" s="7" t="s">
        <v>515</v>
      </c>
      <c r="G212" s="7" t="s">
        <v>518</v>
      </c>
      <c r="H212" s="7" t="s">
        <v>527</v>
      </c>
      <c r="I212" s="7">
        <v>804.62</v>
      </c>
      <c r="J212" s="7">
        <v>10</v>
      </c>
      <c r="K212" s="7">
        <v>-62.64</v>
      </c>
    </row>
    <row r="213" spans="1:11" x14ac:dyDescent="0.25">
      <c r="A213" s="6">
        <v>45714</v>
      </c>
      <c r="B213" s="9">
        <f>YEAR(Table1_2[[#This Row],[Order Date]])</f>
        <v>2025</v>
      </c>
      <c r="C213" s="7">
        <f>MONTH(Table1_2[[#This Row],[Order Date]])</f>
        <v>2</v>
      </c>
      <c r="D213" s="7" t="s">
        <v>450</v>
      </c>
      <c r="E213" s="7" t="s">
        <v>510</v>
      </c>
      <c r="F213" s="7" t="s">
        <v>514</v>
      </c>
      <c r="G213" s="7" t="s">
        <v>525</v>
      </c>
      <c r="H213" s="7" t="s">
        <v>543</v>
      </c>
      <c r="I213" s="7">
        <v>976.32</v>
      </c>
      <c r="J213" s="7">
        <v>2</v>
      </c>
      <c r="K213" s="7">
        <v>266.20999999999998</v>
      </c>
    </row>
    <row r="214" spans="1:11" x14ac:dyDescent="0.25">
      <c r="A214" s="6">
        <v>45713</v>
      </c>
      <c r="B214" s="9">
        <f>YEAR(Table1_2[[#This Row],[Order Date]])</f>
        <v>2025</v>
      </c>
      <c r="C214" s="7">
        <f>MONTH(Table1_2[[#This Row],[Order Date]])</f>
        <v>2</v>
      </c>
      <c r="D214" s="7" t="s">
        <v>420</v>
      </c>
      <c r="E214" s="7" t="s">
        <v>512</v>
      </c>
      <c r="F214" s="7" t="s">
        <v>515</v>
      </c>
      <c r="G214" s="7" t="s">
        <v>523</v>
      </c>
      <c r="H214" s="7" t="s">
        <v>541</v>
      </c>
      <c r="I214" s="7">
        <v>427.08</v>
      </c>
      <c r="J214" s="7">
        <v>10</v>
      </c>
      <c r="K214" s="7">
        <v>65.7</v>
      </c>
    </row>
    <row r="215" spans="1:11" x14ac:dyDescent="0.25">
      <c r="A215" s="6">
        <v>45713</v>
      </c>
      <c r="B215" s="9">
        <f>YEAR(Table1_2[[#This Row],[Order Date]])</f>
        <v>2025</v>
      </c>
      <c r="C215" s="7">
        <f>MONTH(Table1_2[[#This Row],[Order Date]])</f>
        <v>2</v>
      </c>
      <c r="D215" s="7" t="s">
        <v>502</v>
      </c>
      <c r="E215" s="7" t="s">
        <v>511</v>
      </c>
      <c r="F215" s="7" t="s">
        <v>515</v>
      </c>
      <c r="G215" s="7" t="s">
        <v>523</v>
      </c>
      <c r="H215" s="7" t="s">
        <v>541</v>
      </c>
      <c r="I215" s="7">
        <v>261.12</v>
      </c>
      <c r="J215" s="7">
        <v>2</v>
      </c>
      <c r="K215" s="7">
        <v>69.08</v>
      </c>
    </row>
    <row r="216" spans="1:11" x14ac:dyDescent="0.25">
      <c r="A216" s="6">
        <v>45712</v>
      </c>
      <c r="B216" s="9">
        <f>YEAR(Table1_2[[#This Row],[Order Date]])</f>
        <v>2025</v>
      </c>
      <c r="C216" s="7">
        <f>MONTH(Table1_2[[#This Row],[Order Date]])</f>
        <v>2</v>
      </c>
      <c r="D216" s="7" t="s">
        <v>213</v>
      </c>
      <c r="E216" s="7" t="s">
        <v>511</v>
      </c>
      <c r="F216" s="7" t="s">
        <v>516</v>
      </c>
      <c r="G216" s="7" t="s">
        <v>519</v>
      </c>
      <c r="H216" s="7" t="s">
        <v>528</v>
      </c>
      <c r="I216" s="7">
        <v>449.98</v>
      </c>
      <c r="J216" s="7">
        <v>6</v>
      </c>
      <c r="K216" s="7">
        <v>163.29</v>
      </c>
    </row>
    <row r="217" spans="1:11" x14ac:dyDescent="0.25">
      <c r="A217" s="6">
        <v>45712</v>
      </c>
      <c r="B217" s="9">
        <f>YEAR(Table1_2[[#This Row],[Order Date]])</f>
        <v>2025</v>
      </c>
      <c r="C217" s="7">
        <f>MONTH(Table1_2[[#This Row],[Order Date]])</f>
        <v>2</v>
      </c>
      <c r="D217" s="7" t="s">
        <v>407</v>
      </c>
      <c r="E217" s="7" t="s">
        <v>513</v>
      </c>
      <c r="F217" s="7" t="s">
        <v>515</v>
      </c>
      <c r="G217" s="7" t="s">
        <v>520</v>
      </c>
      <c r="H217" s="7" t="s">
        <v>529</v>
      </c>
      <c r="I217" s="7">
        <v>964.5</v>
      </c>
      <c r="J217" s="7">
        <v>2</v>
      </c>
      <c r="K217" s="7">
        <v>220.75</v>
      </c>
    </row>
    <row r="218" spans="1:11" x14ac:dyDescent="0.25">
      <c r="A218" s="6">
        <v>45711</v>
      </c>
      <c r="B218" s="9">
        <f>YEAR(Table1_2[[#This Row],[Order Date]])</f>
        <v>2025</v>
      </c>
      <c r="C218" s="7">
        <f>MONTH(Table1_2[[#This Row],[Order Date]])</f>
        <v>2</v>
      </c>
      <c r="D218" s="7" t="s">
        <v>118</v>
      </c>
      <c r="E218" s="7" t="s">
        <v>511</v>
      </c>
      <c r="F218" s="7" t="s">
        <v>514</v>
      </c>
      <c r="G218" s="7" t="s">
        <v>525</v>
      </c>
      <c r="H218" s="7" t="s">
        <v>539</v>
      </c>
      <c r="I218" s="7">
        <v>381.37</v>
      </c>
      <c r="J218" s="7">
        <v>8</v>
      </c>
      <c r="K218" s="7">
        <v>21.19</v>
      </c>
    </row>
    <row r="219" spans="1:11" x14ac:dyDescent="0.25">
      <c r="A219" s="6">
        <v>45711</v>
      </c>
      <c r="B219" s="9">
        <f>YEAR(Table1_2[[#This Row],[Order Date]])</f>
        <v>2025</v>
      </c>
      <c r="C219" s="7">
        <f>MONTH(Table1_2[[#This Row],[Order Date]])</f>
        <v>2</v>
      </c>
      <c r="D219" s="7" t="s">
        <v>297</v>
      </c>
      <c r="E219" s="7" t="s">
        <v>510</v>
      </c>
      <c r="F219" s="7" t="s">
        <v>514</v>
      </c>
      <c r="G219" s="7" t="s">
        <v>517</v>
      </c>
      <c r="H219" s="7" t="s">
        <v>526</v>
      </c>
      <c r="I219" s="7">
        <v>907.58</v>
      </c>
      <c r="J219" s="7">
        <v>4</v>
      </c>
      <c r="K219" s="7">
        <v>133.38999999999999</v>
      </c>
    </row>
    <row r="220" spans="1:11" x14ac:dyDescent="0.25">
      <c r="A220" s="6">
        <v>45711</v>
      </c>
      <c r="B220" s="9">
        <f>YEAR(Table1_2[[#This Row],[Order Date]])</f>
        <v>2025</v>
      </c>
      <c r="C220" s="7">
        <f>MONTH(Table1_2[[#This Row],[Order Date]])</f>
        <v>2</v>
      </c>
      <c r="D220" s="7" t="s">
        <v>364</v>
      </c>
      <c r="E220" s="7" t="s">
        <v>509</v>
      </c>
      <c r="F220" s="7" t="s">
        <v>514</v>
      </c>
      <c r="G220" s="7" t="s">
        <v>517</v>
      </c>
      <c r="H220" s="7" t="s">
        <v>526</v>
      </c>
      <c r="I220" s="7">
        <v>524.26</v>
      </c>
      <c r="J220" s="7">
        <v>9</v>
      </c>
      <c r="K220" s="7">
        <v>41.87</v>
      </c>
    </row>
    <row r="221" spans="1:11" x14ac:dyDescent="0.25">
      <c r="A221" s="6">
        <v>45710</v>
      </c>
      <c r="B221" s="9">
        <f>YEAR(Table1_2[[#This Row],[Order Date]])</f>
        <v>2025</v>
      </c>
      <c r="C221" s="7">
        <f>MONTH(Table1_2[[#This Row],[Order Date]])</f>
        <v>2</v>
      </c>
      <c r="D221" s="7" t="s">
        <v>419</v>
      </c>
      <c r="E221" s="7" t="s">
        <v>512</v>
      </c>
      <c r="F221" s="7" t="s">
        <v>515</v>
      </c>
      <c r="G221" s="7" t="s">
        <v>523</v>
      </c>
      <c r="H221" s="7" t="s">
        <v>541</v>
      </c>
      <c r="I221" s="7">
        <v>301.16000000000003</v>
      </c>
      <c r="J221" s="7">
        <v>10</v>
      </c>
      <c r="K221" s="7">
        <v>152.07</v>
      </c>
    </row>
    <row r="222" spans="1:11" x14ac:dyDescent="0.25">
      <c r="A222" s="6">
        <v>45709</v>
      </c>
      <c r="B222" s="9">
        <f>YEAR(Table1_2[[#This Row],[Order Date]])</f>
        <v>2025</v>
      </c>
      <c r="C222" s="7">
        <f>MONTH(Table1_2[[#This Row],[Order Date]])</f>
        <v>2</v>
      </c>
      <c r="D222" s="7" t="s">
        <v>34</v>
      </c>
      <c r="E222" s="7" t="s">
        <v>513</v>
      </c>
      <c r="F222" s="7" t="s">
        <v>514</v>
      </c>
      <c r="G222" s="7" t="s">
        <v>525</v>
      </c>
      <c r="H222" s="7" t="s">
        <v>539</v>
      </c>
      <c r="I222" s="7">
        <v>263.64999999999998</v>
      </c>
      <c r="J222" s="7">
        <v>5</v>
      </c>
      <c r="K222" s="7">
        <v>-8.93</v>
      </c>
    </row>
    <row r="223" spans="1:11" x14ac:dyDescent="0.25">
      <c r="A223" s="6">
        <v>45709</v>
      </c>
      <c r="B223" s="9">
        <f>YEAR(Table1_2[[#This Row],[Order Date]])</f>
        <v>2025</v>
      </c>
      <c r="C223" s="7">
        <f>MONTH(Table1_2[[#This Row],[Order Date]])</f>
        <v>2</v>
      </c>
      <c r="D223" s="7" t="s">
        <v>330</v>
      </c>
      <c r="E223" s="7" t="s">
        <v>510</v>
      </c>
      <c r="F223" s="7" t="s">
        <v>516</v>
      </c>
      <c r="G223" s="7" t="s">
        <v>522</v>
      </c>
      <c r="H223" s="7" t="s">
        <v>533</v>
      </c>
      <c r="I223" s="7">
        <v>97.75</v>
      </c>
      <c r="J223" s="7">
        <v>6</v>
      </c>
      <c r="K223" s="7">
        <v>296.12</v>
      </c>
    </row>
    <row r="224" spans="1:11" x14ac:dyDescent="0.25">
      <c r="A224" s="6">
        <v>45708</v>
      </c>
      <c r="B224" s="9">
        <f>YEAR(Table1_2[[#This Row],[Order Date]])</f>
        <v>2025</v>
      </c>
      <c r="C224" s="7">
        <f>MONTH(Table1_2[[#This Row],[Order Date]])</f>
        <v>2</v>
      </c>
      <c r="D224" s="7" t="s">
        <v>203</v>
      </c>
      <c r="E224" s="7" t="s">
        <v>511</v>
      </c>
      <c r="F224" s="7" t="s">
        <v>514</v>
      </c>
      <c r="G224" s="7" t="s">
        <v>517</v>
      </c>
      <c r="H224" s="7" t="s">
        <v>526</v>
      </c>
      <c r="I224" s="7">
        <v>521.72</v>
      </c>
      <c r="J224" s="7">
        <v>7</v>
      </c>
      <c r="K224" s="7">
        <v>-43.95</v>
      </c>
    </row>
    <row r="225" spans="1:11" x14ac:dyDescent="0.25">
      <c r="A225" s="6">
        <v>45708</v>
      </c>
      <c r="B225" s="9">
        <f>YEAR(Table1_2[[#This Row],[Order Date]])</f>
        <v>2025</v>
      </c>
      <c r="C225" s="7">
        <f>MONTH(Table1_2[[#This Row],[Order Date]])</f>
        <v>2</v>
      </c>
      <c r="D225" s="7" t="s">
        <v>299</v>
      </c>
      <c r="E225" s="7" t="s">
        <v>510</v>
      </c>
      <c r="F225" s="7" t="s">
        <v>515</v>
      </c>
      <c r="G225" s="7" t="s">
        <v>520</v>
      </c>
      <c r="H225" s="7" t="s">
        <v>529</v>
      </c>
      <c r="I225" s="7">
        <v>868.53</v>
      </c>
      <c r="J225" s="7">
        <v>9</v>
      </c>
      <c r="K225" s="7">
        <v>132.35</v>
      </c>
    </row>
    <row r="226" spans="1:11" x14ac:dyDescent="0.25">
      <c r="A226" s="6">
        <v>45704</v>
      </c>
      <c r="B226" s="9">
        <f>YEAR(Table1_2[[#This Row],[Order Date]])</f>
        <v>2025</v>
      </c>
      <c r="C226" s="7">
        <f>MONTH(Table1_2[[#This Row],[Order Date]])</f>
        <v>2</v>
      </c>
      <c r="D226" s="7" t="s">
        <v>190</v>
      </c>
      <c r="E226" s="7" t="s">
        <v>512</v>
      </c>
      <c r="F226" s="7" t="s">
        <v>516</v>
      </c>
      <c r="G226" s="7" t="s">
        <v>524</v>
      </c>
      <c r="H226" s="7" t="s">
        <v>536</v>
      </c>
      <c r="I226" s="7">
        <v>724.98</v>
      </c>
      <c r="J226" s="7">
        <v>8</v>
      </c>
      <c r="K226" s="7">
        <v>205.76</v>
      </c>
    </row>
    <row r="227" spans="1:11" x14ac:dyDescent="0.25">
      <c r="A227" s="6">
        <v>45704</v>
      </c>
      <c r="B227" s="9">
        <f>YEAR(Table1_2[[#This Row],[Order Date]])</f>
        <v>2025</v>
      </c>
      <c r="C227" s="7">
        <f>MONTH(Table1_2[[#This Row],[Order Date]])</f>
        <v>2</v>
      </c>
      <c r="D227" s="7" t="s">
        <v>361</v>
      </c>
      <c r="E227" s="7" t="s">
        <v>511</v>
      </c>
      <c r="F227" s="7" t="s">
        <v>515</v>
      </c>
      <c r="G227" s="7" t="s">
        <v>523</v>
      </c>
      <c r="H227" s="7" t="s">
        <v>541</v>
      </c>
      <c r="I227" s="7">
        <v>988.97</v>
      </c>
      <c r="J227" s="7">
        <v>3</v>
      </c>
      <c r="K227" s="7">
        <v>146.36000000000001</v>
      </c>
    </row>
    <row r="228" spans="1:11" x14ac:dyDescent="0.25">
      <c r="A228" s="6">
        <v>45702</v>
      </c>
      <c r="B228" s="9">
        <f>YEAR(Table1_2[[#This Row],[Order Date]])</f>
        <v>2025</v>
      </c>
      <c r="C228" s="7">
        <f>MONTH(Table1_2[[#This Row],[Order Date]])</f>
        <v>2</v>
      </c>
      <c r="D228" s="7" t="s">
        <v>367</v>
      </c>
      <c r="E228" s="7" t="s">
        <v>511</v>
      </c>
      <c r="F228" s="7" t="s">
        <v>516</v>
      </c>
      <c r="G228" s="7" t="s">
        <v>524</v>
      </c>
      <c r="H228" s="7" t="s">
        <v>536</v>
      </c>
      <c r="I228" s="7">
        <v>499.44</v>
      </c>
      <c r="J228" s="7">
        <v>3</v>
      </c>
      <c r="K228" s="7">
        <v>91.66</v>
      </c>
    </row>
    <row r="229" spans="1:11" x14ac:dyDescent="0.25">
      <c r="A229" s="6">
        <v>45702</v>
      </c>
      <c r="B229" s="9">
        <f>YEAR(Table1_2[[#This Row],[Order Date]])</f>
        <v>2025</v>
      </c>
      <c r="C229" s="7">
        <f>MONTH(Table1_2[[#This Row],[Order Date]])</f>
        <v>2</v>
      </c>
      <c r="D229" s="7" t="s">
        <v>260</v>
      </c>
      <c r="E229" s="7" t="s">
        <v>513</v>
      </c>
      <c r="F229" s="7" t="s">
        <v>515</v>
      </c>
      <c r="G229" s="7" t="s">
        <v>520</v>
      </c>
      <c r="H229" s="7" t="s">
        <v>537</v>
      </c>
      <c r="I229" s="7">
        <v>34.799999999999997</v>
      </c>
      <c r="J229" s="7">
        <v>3</v>
      </c>
      <c r="K229" s="7">
        <v>-4.62</v>
      </c>
    </row>
    <row r="230" spans="1:11" x14ac:dyDescent="0.25">
      <c r="A230" s="6">
        <v>45700</v>
      </c>
      <c r="B230" s="9">
        <f>YEAR(Table1_2[[#This Row],[Order Date]])</f>
        <v>2025</v>
      </c>
      <c r="C230" s="7">
        <f>MONTH(Table1_2[[#This Row],[Order Date]])</f>
        <v>2</v>
      </c>
      <c r="D230" s="7" t="s">
        <v>296</v>
      </c>
      <c r="E230" s="7" t="s">
        <v>512</v>
      </c>
      <c r="F230" s="7" t="s">
        <v>515</v>
      </c>
      <c r="G230" s="7" t="s">
        <v>518</v>
      </c>
      <c r="H230" s="7" t="s">
        <v>527</v>
      </c>
      <c r="I230" s="7">
        <v>151.22</v>
      </c>
      <c r="J230" s="7">
        <v>9</v>
      </c>
      <c r="K230" s="7">
        <v>40.46</v>
      </c>
    </row>
    <row r="231" spans="1:11" x14ac:dyDescent="0.25">
      <c r="A231" s="6">
        <v>45699</v>
      </c>
      <c r="B231" s="9">
        <f>YEAR(Table1_2[[#This Row],[Order Date]])</f>
        <v>2025</v>
      </c>
      <c r="C231" s="7">
        <f>MONTH(Table1_2[[#This Row],[Order Date]])</f>
        <v>2</v>
      </c>
      <c r="D231" s="7" t="s">
        <v>111</v>
      </c>
      <c r="E231" s="7" t="s">
        <v>510</v>
      </c>
      <c r="F231" s="7" t="s">
        <v>515</v>
      </c>
      <c r="G231" s="7" t="s">
        <v>523</v>
      </c>
      <c r="H231" s="7" t="s">
        <v>535</v>
      </c>
      <c r="I231" s="7">
        <v>224.84</v>
      </c>
      <c r="J231" s="7">
        <v>6</v>
      </c>
      <c r="K231" s="7">
        <v>224.59</v>
      </c>
    </row>
    <row r="232" spans="1:11" x14ac:dyDescent="0.25">
      <c r="A232" s="6">
        <v>45699</v>
      </c>
      <c r="B232" s="9">
        <f>YEAR(Table1_2[[#This Row],[Order Date]])</f>
        <v>2025</v>
      </c>
      <c r="C232" s="7">
        <f>MONTH(Table1_2[[#This Row],[Order Date]])</f>
        <v>2</v>
      </c>
      <c r="D232" s="7" t="s">
        <v>412</v>
      </c>
      <c r="E232" s="7" t="s">
        <v>511</v>
      </c>
      <c r="F232" s="7" t="s">
        <v>515</v>
      </c>
      <c r="G232" s="7" t="s">
        <v>520</v>
      </c>
      <c r="H232" s="7" t="s">
        <v>537</v>
      </c>
      <c r="I232" s="7">
        <v>557.6</v>
      </c>
      <c r="J232" s="7">
        <v>1</v>
      </c>
      <c r="K232" s="7">
        <v>124.49</v>
      </c>
    </row>
    <row r="233" spans="1:11" x14ac:dyDescent="0.25">
      <c r="A233" s="6">
        <v>45699</v>
      </c>
      <c r="B233" s="9">
        <f>YEAR(Table1_2[[#This Row],[Order Date]])</f>
        <v>2025</v>
      </c>
      <c r="C233" s="7">
        <f>MONTH(Table1_2[[#This Row],[Order Date]])</f>
        <v>2</v>
      </c>
      <c r="D233" s="7" t="s">
        <v>344</v>
      </c>
      <c r="E233" s="7" t="s">
        <v>511</v>
      </c>
      <c r="F233" s="7" t="s">
        <v>514</v>
      </c>
      <c r="G233" s="7" t="s">
        <v>521</v>
      </c>
      <c r="H233" s="7" t="s">
        <v>531</v>
      </c>
      <c r="I233" s="7">
        <v>513.20000000000005</v>
      </c>
      <c r="J233" s="7">
        <v>8</v>
      </c>
      <c r="K233" s="7">
        <v>-73.39</v>
      </c>
    </row>
    <row r="234" spans="1:11" x14ac:dyDescent="0.25">
      <c r="A234" s="6">
        <v>45699</v>
      </c>
      <c r="B234" s="9">
        <f>YEAR(Table1_2[[#This Row],[Order Date]])</f>
        <v>2025</v>
      </c>
      <c r="C234" s="7">
        <f>MONTH(Table1_2[[#This Row],[Order Date]])</f>
        <v>2</v>
      </c>
      <c r="D234" s="7" t="s">
        <v>273</v>
      </c>
      <c r="E234" s="7" t="s">
        <v>510</v>
      </c>
      <c r="F234" s="7" t="s">
        <v>516</v>
      </c>
      <c r="G234" s="7" t="s">
        <v>524</v>
      </c>
      <c r="H234" s="7" t="s">
        <v>542</v>
      </c>
      <c r="I234" s="7">
        <v>701.86</v>
      </c>
      <c r="J234" s="7">
        <v>7</v>
      </c>
      <c r="K234" s="7">
        <v>-64.78</v>
      </c>
    </row>
    <row r="235" spans="1:11" x14ac:dyDescent="0.25">
      <c r="A235" s="6">
        <v>45695</v>
      </c>
      <c r="B235" s="9">
        <f>YEAR(Table1_2[[#This Row],[Order Date]])</f>
        <v>2025</v>
      </c>
      <c r="C235" s="7">
        <f>MONTH(Table1_2[[#This Row],[Order Date]])</f>
        <v>2</v>
      </c>
      <c r="D235" s="7" t="s">
        <v>131</v>
      </c>
      <c r="E235" s="7" t="s">
        <v>511</v>
      </c>
      <c r="F235" s="7" t="s">
        <v>516</v>
      </c>
      <c r="G235" s="7" t="s">
        <v>522</v>
      </c>
      <c r="H235" s="7" t="s">
        <v>538</v>
      </c>
      <c r="I235" s="7">
        <v>879.23</v>
      </c>
      <c r="J235" s="7">
        <v>6</v>
      </c>
      <c r="K235" s="7">
        <v>182.16</v>
      </c>
    </row>
    <row r="236" spans="1:11" x14ac:dyDescent="0.25">
      <c r="A236" s="6">
        <v>45695</v>
      </c>
      <c r="B236" s="9">
        <f>YEAR(Table1_2[[#This Row],[Order Date]])</f>
        <v>2025</v>
      </c>
      <c r="C236" s="7">
        <f>MONTH(Table1_2[[#This Row],[Order Date]])</f>
        <v>2</v>
      </c>
      <c r="D236" s="7" t="s">
        <v>41</v>
      </c>
      <c r="E236" s="7" t="s">
        <v>509</v>
      </c>
      <c r="F236" s="7" t="s">
        <v>515</v>
      </c>
      <c r="G236" s="7" t="s">
        <v>520</v>
      </c>
      <c r="H236" s="7" t="s">
        <v>537</v>
      </c>
      <c r="I236" s="7">
        <v>527.92999999999995</v>
      </c>
      <c r="J236" s="7">
        <v>8</v>
      </c>
      <c r="K236" s="7">
        <v>267.66000000000003</v>
      </c>
    </row>
    <row r="237" spans="1:11" x14ac:dyDescent="0.25">
      <c r="A237" s="6">
        <v>45694</v>
      </c>
      <c r="B237" s="9">
        <f>YEAR(Table1_2[[#This Row],[Order Date]])</f>
        <v>2025</v>
      </c>
      <c r="C237" s="7">
        <f>MONTH(Table1_2[[#This Row],[Order Date]])</f>
        <v>2</v>
      </c>
      <c r="D237" s="7" t="s">
        <v>269</v>
      </c>
      <c r="E237" s="7" t="s">
        <v>509</v>
      </c>
      <c r="F237" s="7" t="s">
        <v>516</v>
      </c>
      <c r="G237" s="7" t="s">
        <v>524</v>
      </c>
      <c r="H237" s="7" t="s">
        <v>536</v>
      </c>
      <c r="I237" s="7">
        <v>341.79</v>
      </c>
      <c r="J237" s="7">
        <v>1</v>
      </c>
      <c r="K237" s="7">
        <v>252.47</v>
      </c>
    </row>
    <row r="238" spans="1:11" x14ac:dyDescent="0.25">
      <c r="A238" s="6">
        <v>45694</v>
      </c>
      <c r="B238" s="9">
        <f>YEAR(Table1_2[[#This Row],[Order Date]])</f>
        <v>2025</v>
      </c>
      <c r="C238" s="7">
        <f>MONTH(Table1_2[[#This Row],[Order Date]])</f>
        <v>2</v>
      </c>
      <c r="D238" s="7" t="s">
        <v>136</v>
      </c>
      <c r="E238" s="7" t="s">
        <v>510</v>
      </c>
      <c r="F238" s="7" t="s">
        <v>514</v>
      </c>
      <c r="G238" s="7" t="s">
        <v>525</v>
      </c>
      <c r="H238" s="7" t="s">
        <v>543</v>
      </c>
      <c r="I238" s="7">
        <v>109.03</v>
      </c>
      <c r="J238" s="7">
        <v>1</v>
      </c>
      <c r="K238" s="7">
        <v>212.39</v>
      </c>
    </row>
    <row r="239" spans="1:11" x14ac:dyDescent="0.25">
      <c r="A239" s="6">
        <v>45693</v>
      </c>
      <c r="B239" s="9">
        <f>YEAR(Table1_2[[#This Row],[Order Date]])</f>
        <v>2025</v>
      </c>
      <c r="C239" s="7">
        <f>MONTH(Table1_2[[#This Row],[Order Date]])</f>
        <v>2</v>
      </c>
      <c r="D239" s="7" t="s">
        <v>305</v>
      </c>
      <c r="E239" s="7" t="s">
        <v>511</v>
      </c>
      <c r="F239" s="7" t="s">
        <v>516</v>
      </c>
      <c r="G239" s="7" t="s">
        <v>519</v>
      </c>
      <c r="H239" s="7" t="s">
        <v>528</v>
      </c>
      <c r="I239" s="7">
        <v>302.77</v>
      </c>
      <c r="J239" s="7">
        <v>3</v>
      </c>
      <c r="K239" s="7">
        <v>-45.22</v>
      </c>
    </row>
    <row r="240" spans="1:11" x14ac:dyDescent="0.25">
      <c r="A240" s="6">
        <v>45690</v>
      </c>
      <c r="B240" s="9">
        <f>YEAR(Table1_2[[#This Row],[Order Date]])</f>
        <v>2025</v>
      </c>
      <c r="C240" s="7">
        <f>MONTH(Table1_2[[#This Row],[Order Date]])</f>
        <v>2</v>
      </c>
      <c r="D240" s="7" t="s">
        <v>350</v>
      </c>
      <c r="E240" s="7" t="s">
        <v>510</v>
      </c>
      <c r="F240" s="7" t="s">
        <v>515</v>
      </c>
      <c r="G240" s="7" t="s">
        <v>523</v>
      </c>
      <c r="H240" s="7" t="s">
        <v>535</v>
      </c>
      <c r="I240" s="7">
        <v>599</v>
      </c>
      <c r="J240" s="7">
        <v>2</v>
      </c>
      <c r="K240" s="7">
        <v>62.52</v>
      </c>
    </row>
    <row r="241" spans="1:11" x14ac:dyDescent="0.25">
      <c r="A241" s="6">
        <v>45690</v>
      </c>
      <c r="B241" s="9">
        <f>YEAR(Table1_2[[#This Row],[Order Date]])</f>
        <v>2025</v>
      </c>
      <c r="C241" s="7">
        <f>MONTH(Table1_2[[#This Row],[Order Date]])</f>
        <v>2</v>
      </c>
      <c r="D241" s="7" t="s">
        <v>47</v>
      </c>
      <c r="E241" s="7" t="s">
        <v>513</v>
      </c>
      <c r="F241" s="7" t="s">
        <v>514</v>
      </c>
      <c r="G241" s="7" t="s">
        <v>521</v>
      </c>
      <c r="H241" s="7" t="s">
        <v>532</v>
      </c>
      <c r="I241" s="7">
        <v>995.6</v>
      </c>
      <c r="J241" s="7">
        <v>5</v>
      </c>
      <c r="K241" s="7">
        <v>-91.09</v>
      </c>
    </row>
    <row r="242" spans="1:11" x14ac:dyDescent="0.25">
      <c r="A242" s="6">
        <v>45689</v>
      </c>
      <c r="B242" s="9">
        <f>YEAR(Table1_2[[#This Row],[Order Date]])</f>
        <v>2025</v>
      </c>
      <c r="C242" s="7">
        <f>MONTH(Table1_2[[#This Row],[Order Date]])</f>
        <v>2</v>
      </c>
      <c r="D242" s="7" t="s">
        <v>148</v>
      </c>
      <c r="E242" s="7" t="s">
        <v>513</v>
      </c>
      <c r="F242" s="7" t="s">
        <v>514</v>
      </c>
      <c r="G242" s="7" t="s">
        <v>521</v>
      </c>
      <c r="H242" s="7" t="s">
        <v>532</v>
      </c>
      <c r="I242" s="7">
        <v>897.85</v>
      </c>
      <c r="J242" s="7">
        <v>6</v>
      </c>
      <c r="K242" s="7">
        <v>166.34</v>
      </c>
    </row>
    <row r="243" spans="1:11" x14ac:dyDescent="0.25">
      <c r="A243" s="6">
        <v>45689</v>
      </c>
      <c r="B243" s="9">
        <f>YEAR(Table1_2[[#This Row],[Order Date]])</f>
        <v>2025</v>
      </c>
      <c r="C243" s="7">
        <f>MONTH(Table1_2[[#This Row],[Order Date]])</f>
        <v>2</v>
      </c>
      <c r="D243" s="7" t="s">
        <v>177</v>
      </c>
      <c r="E243" s="7" t="s">
        <v>509</v>
      </c>
      <c r="F243" s="7" t="s">
        <v>516</v>
      </c>
      <c r="G243" s="7" t="s">
        <v>519</v>
      </c>
      <c r="H243" s="7" t="s">
        <v>530</v>
      </c>
      <c r="I243" s="7">
        <v>296.3</v>
      </c>
      <c r="J243" s="7">
        <v>10</v>
      </c>
      <c r="K243" s="7">
        <v>18.989999999999998</v>
      </c>
    </row>
    <row r="244" spans="1:11" x14ac:dyDescent="0.25">
      <c r="A244" s="6">
        <v>45687</v>
      </c>
      <c r="B244" s="9">
        <f>YEAR(Table1_2[[#This Row],[Order Date]])</f>
        <v>2025</v>
      </c>
      <c r="C244" s="7">
        <f>MONTH(Table1_2[[#This Row],[Order Date]])</f>
        <v>1</v>
      </c>
      <c r="D244" s="7" t="s">
        <v>288</v>
      </c>
      <c r="E244" s="7" t="s">
        <v>509</v>
      </c>
      <c r="F244" s="7" t="s">
        <v>515</v>
      </c>
      <c r="G244" s="7" t="s">
        <v>520</v>
      </c>
      <c r="H244" s="7" t="s">
        <v>529</v>
      </c>
      <c r="I244" s="7">
        <v>938.67</v>
      </c>
      <c r="J244" s="7">
        <v>9</v>
      </c>
      <c r="K244" s="7">
        <v>22.94</v>
      </c>
    </row>
    <row r="245" spans="1:11" x14ac:dyDescent="0.25">
      <c r="A245" s="6">
        <v>45686</v>
      </c>
      <c r="B245" s="9">
        <f>YEAR(Table1_2[[#This Row],[Order Date]])</f>
        <v>2025</v>
      </c>
      <c r="C245" s="7">
        <f>MONTH(Table1_2[[#This Row],[Order Date]])</f>
        <v>1</v>
      </c>
      <c r="D245" s="7" t="s">
        <v>482</v>
      </c>
      <c r="E245" s="7" t="s">
        <v>512</v>
      </c>
      <c r="F245" s="7" t="s">
        <v>514</v>
      </c>
      <c r="G245" s="7" t="s">
        <v>521</v>
      </c>
      <c r="H245" s="7" t="s">
        <v>531</v>
      </c>
      <c r="I245" s="7">
        <v>624.37</v>
      </c>
      <c r="J245" s="7">
        <v>6</v>
      </c>
      <c r="K245" s="7">
        <v>100.19</v>
      </c>
    </row>
    <row r="246" spans="1:11" x14ac:dyDescent="0.25">
      <c r="A246" s="6">
        <v>45686</v>
      </c>
      <c r="B246" s="9">
        <f>YEAR(Table1_2[[#This Row],[Order Date]])</f>
        <v>2025</v>
      </c>
      <c r="C246" s="7">
        <f>MONTH(Table1_2[[#This Row],[Order Date]])</f>
        <v>1</v>
      </c>
      <c r="D246" s="7" t="s">
        <v>196</v>
      </c>
      <c r="E246" s="7" t="s">
        <v>510</v>
      </c>
      <c r="F246" s="7" t="s">
        <v>516</v>
      </c>
      <c r="G246" s="7" t="s">
        <v>522</v>
      </c>
      <c r="H246" s="7" t="s">
        <v>538</v>
      </c>
      <c r="I246" s="7">
        <v>203.42</v>
      </c>
      <c r="J246" s="7">
        <v>3</v>
      </c>
      <c r="K246" s="7">
        <v>268</v>
      </c>
    </row>
    <row r="247" spans="1:11" x14ac:dyDescent="0.25">
      <c r="A247" s="6">
        <v>45686</v>
      </c>
      <c r="B247" s="9">
        <f>YEAR(Table1_2[[#This Row],[Order Date]])</f>
        <v>2025</v>
      </c>
      <c r="C247" s="7">
        <f>MONTH(Table1_2[[#This Row],[Order Date]])</f>
        <v>1</v>
      </c>
      <c r="D247" s="7" t="s">
        <v>45</v>
      </c>
      <c r="E247" s="7" t="s">
        <v>511</v>
      </c>
      <c r="F247" s="7" t="s">
        <v>514</v>
      </c>
      <c r="G247" s="7" t="s">
        <v>521</v>
      </c>
      <c r="H247" s="7" t="s">
        <v>531</v>
      </c>
      <c r="I247" s="7">
        <v>544.99</v>
      </c>
      <c r="J247" s="7">
        <v>9</v>
      </c>
      <c r="K247" s="7">
        <v>186.38</v>
      </c>
    </row>
    <row r="248" spans="1:11" x14ac:dyDescent="0.25">
      <c r="A248" s="6">
        <v>45684</v>
      </c>
      <c r="B248" s="9">
        <f>YEAR(Table1_2[[#This Row],[Order Date]])</f>
        <v>2025</v>
      </c>
      <c r="C248" s="7">
        <f>MONTH(Table1_2[[#This Row],[Order Date]])</f>
        <v>1</v>
      </c>
      <c r="D248" s="7" t="s">
        <v>101</v>
      </c>
      <c r="E248" s="7" t="s">
        <v>509</v>
      </c>
      <c r="F248" s="7" t="s">
        <v>516</v>
      </c>
      <c r="G248" s="7" t="s">
        <v>524</v>
      </c>
      <c r="H248" s="7" t="s">
        <v>536</v>
      </c>
      <c r="I248" s="7">
        <v>448.55</v>
      </c>
      <c r="J248" s="7">
        <v>10</v>
      </c>
      <c r="K248" s="7">
        <v>111.53</v>
      </c>
    </row>
    <row r="249" spans="1:11" x14ac:dyDescent="0.25">
      <c r="A249" s="6">
        <v>45684</v>
      </c>
      <c r="B249" s="9">
        <f>YEAR(Table1_2[[#This Row],[Order Date]])</f>
        <v>2025</v>
      </c>
      <c r="C249" s="7">
        <f>MONTH(Table1_2[[#This Row],[Order Date]])</f>
        <v>1</v>
      </c>
      <c r="D249" s="7" t="s">
        <v>471</v>
      </c>
      <c r="E249" s="7" t="s">
        <v>511</v>
      </c>
      <c r="F249" s="7" t="s">
        <v>516</v>
      </c>
      <c r="G249" s="7" t="s">
        <v>519</v>
      </c>
      <c r="H249" s="7" t="s">
        <v>528</v>
      </c>
      <c r="I249" s="7">
        <v>542.09</v>
      </c>
      <c r="J249" s="7">
        <v>9</v>
      </c>
      <c r="K249" s="7">
        <v>-79.16</v>
      </c>
    </row>
    <row r="250" spans="1:11" x14ac:dyDescent="0.25">
      <c r="A250" s="6">
        <v>45684</v>
      </c>
      <c r="B250" s="9">
        <f>YEAR(Table1_2[[#This Row],[Order Date]])</f>
        <v>2025</v>
      </c>
      <c r="C250" s="7">
        <f>MONTH(Table1_2[[#This Row],[Order Date]])</f>
        <v>1</v>
      </c>
      <c r="D250" s="7" t="s">
        <v>466</v>
      </c>
      <c r="E250" s="7" t="s">
        <v>509</v>
      </c>
      <c r="F250" s="7" t="s">
        <v>516</v>
      </c>
      <c r="G250" s="7" t="s">
        <v>522</v>
      </c>
      <c r="H250" s="7" t="s">
        <v>533</v>
      </c>
      <c r="I250" s="7">
        <v>168.94</v>
      </c>
      <c r="J250" s="7">
        <v>1</v>
      </c>
      <c r="K250" s="7">
        <v>57.26</v>
      </c>
    </row>
    <row r="251" spans="1:11" x14ac:dyDescent="0.25">
      <c r="A251" s="6">
        <v>45683</v>
      </c>
      <c r="B251" s="9">
        <f>YEAR(Table1_2[[#This Row],[Order Date]])</f>
        <v>2025</v>
      </c>
      <c r="C251" s="7">
        <f>MONTH(Table1_2[[#This Row],[Order Date]])</f>
        <v>1</v>
      </c>
      <c r="D251" s="7" t="s">
        <v>215</v>
      </c>
      <c r="E251" s="7" t="s">
        <v>510</v>
      </c>
      <c r="F251" s="7" t="s">
        <v>516</v>
      </c>
      <c r="G251" s="7" t="s">
        <v>519</v>
      </c>
      <c r="H251" s="7" t="s">
        <v>530</v>
      </c>
      <c r="I251" s="7">
        <v>195.42</v>
      </c>
      <c r="J251" s="7">
        <v>8</v>
      </c>
      <c r="K251" s="7">
        <v>110.21</v>
      </c>
    </row>
    <row r="252" spans="1:11" x14ac:dyDescent="0.25">
      <c r="A252" s="6">
        <v>45682</v>
      </c>
      <c r="B252" s="9">
        <f>YEAR(Table1_2[[#This Row],[Order Date]])</f>
        <v>2025</v>
      </c>
      <c r="C252" s="7">
        <f>MONTH(Table1_2[[#This Row],[Order Date]])</f>
        <v>1</v>
      </c>
      <c r="D252" s="7" t="s">
        <v>506</v>
      </c>
      <c r="E252" s="7" t="s">
        <v>509</v>
      </c>
      <c r="F252" s="7" t="s">
        <v>516</v>
      </c>
      <c r="G252" s="7" t="s">
        <v>522</v>
      </c>
      <c r="H252" s="7" t="s">
        <v>538</v>
      </c>
      <c r="I252" s="7">
        <v>283.25</v>
      </c>
      <c r="J252" s="7">
        <v>4</v>
      </c>
      <c r="K252" s="7">
        <v>69.03</v>
      </c>
    </row>
    <row r="253" spans="1:11" x14ac:dyDescent="0.25">
      <c r="A253" s="6">
        <v>45682</v>
      </c>
      <c r="B253" s="9">
        <f>YEAR(Table1_2[[#This Row],[Order Date]])</f>
        <v>2025</v>
      </c>
      <c r="C253" s="7">
        <f>MONTH(Table1_2[[#This Row],[Order Date]])</f>
        <v>1</v>
      </c>
      <c r="D253" s="7" t="s">
        <v>417</v>
      </c>
      <c r="E253" s="7" t="s">
        <v>512</v>
      </c>
      <c r="F253" s="7" t="s">
        <v>516</v>
      </c>
      <c r="G253" s="7" t="s">
        <v>519</v>
      </c>
      <c r="H253" s="7" t="s">
        <v>530</v>
      </c>
      <c r="I253" s="7">
        <v>687.57</v>
      </c>
      <c r="J253" s="7">
        <v>7</v>
      </c>
      <c r="K253" s="7">
        <v>-12.27</v>
      </c>
    </row>
    <row r="254" spans="1:11" x14ac:dyDescent="0.25">
      <c r="A254" s="6">
        <v>45682</v>
      </c>
      <c r="B254" s="9">
        <f>YEAR(Table1_2[[#This Row],[Order Date]])</f>
        <v>2025</v>
      </c>
      <c r="C254" s="7">
        <f>MONTH(Table1_2[[#This Row],[Order Date]])</f>
        <v>1</v>
      </c>
      <c r="D254" s="7" t="s">
        <v>88</v>
      </c>
      <c r="E254" s="7" t="s">
        <v>510</v>
      </c>
      <c r="F254" s="7" t="s">
        <v>515</v>
      </c>
      <c r="G254" s="7" t="s">
        <v>518</v>
      </c>
      <c r="H254" s="7" t="s">
        <v>540</v>
      </c>
      <c r="I254" s="7">
        <v>974.19</v>
      </c>
      <c r="J254" s="7">
        <v>6</v>
      </c>
      <c r="K254" s="7">
        <v>211.35</v>
      </c>
    </row>
    <row r="255" spans="1:11" x14ac:dyDescent="0.25">
      <c r="A255" s="6">
        <v>45681</v>
      </c>
      <c r="B255" s="9">
        <f>YEAR(Table1_2[[#This Row],[Order Date]])</f>
        <v>2025</v>
      </c>
      <c r="C255" s="7">
        <f>MONTH(Table1_2[[#This Row],[Order Date]])</f>
        <v>1</v>
      </c>
      <c r="D255" s="7" t="s">
        <v>254</v>
      </c>
      <c r="E255" s="7" t="s">
        <v>511</v>
      </c>
      <c r="F255" s="7" t="s">
        <v>514</v>
      </c>
      <c r="G255" s="7" t="s">
        <v>525</v>
      </c>
      <c r="H255" s="7" t="s">
        <v>539</v>
      </c>
      <c r="I255" s="7">
        <v>775.35</v>
      </c>
      <c r="J255" s="7">
        <v>1</v>
      </c>
      <c r="K255" s="7">
        <v>105.09</v>
      </c>
    </row>
    <row r="256" spans="1:11" x14ac:dyDescent="0.25">
      <c r="A256" s="6">
        <v>45680</v>
      </c>
      <c r="B256" s="9">
        <f>YEAR(Table1_2[[#This Row],[Order Date]])</f>
        <v>2025</v>
      </c>
      <c r="C256" s="7">
        <f>MONTH(Table1_2[[#This Row],[Order Date]])</f>
        <v>1</v>
      </c>
      <c r="D256" s="7" t="s">
        <v>122</v>
      </c>
      <c r="E256" s="7" t="s">
        <v>511</v>
      </c>
      <c r="F256" s="7" t="s">
        <v>516</v>
      </c>
      <c r="G256" s="7" t="s">
        <v>522</v>
      </c>
      <c r="H256" s="7" t="s">
        <v>533</v>
      </c>
      <c r="I256" s="7">
        <v>418.4</v>
      </c>
      <c r="J256" s="7">
        <v>8</v>
      </c>
      <c r="K256" s="7">
        <v>93.55</v>
      </c>
    </row>
    <row r="257" spans="1:11" x14ac:dyDescent="0.25">
      <c r="A257" s="6">
        <v>45678</v>
      </c>
      <c r="B257" s="9">
        <f>YEAR(Table1_2[[#This Row],[Order Date]])</f>
        <v>2025</v>
      </c>
      <c r="C257" s="7">
        <f>MONTH(Table1_2[[#This Row],[Order Date]])</f>
        <v>1</v>
      </c>
      <c r="D257" s="7" t="s">
        <v>441</v>
      </c>
      <c r="E257" s="7" t="s">
        <v>513</v>
      </c>
      <c r="F257" s="7" t="s">
        <v>516</v>
      </c>
      <c r="G257" s="7" t="s">
        <v>519</v>
      </c>
      <c r="H257" s="7" t="s">
        <v>530</v>
      </c>
      <c r="I257" s="7">
        <v>769.92</v>
      </c>
      <c r="J257" s="7">
        <v>5</v>
      </c>
      <c r="K257" s="7">
        <v>-32.22</v>
      </c>
    </row>
    <row r="258" spans="1:11" x14ac:dyDescent="0.25">
      <c r="A258" s="6">
        <v>45678</v>
      </c>
      <c r="B258" s="9">
        <f>YEAR(Table1_2[[#This Row],[Order Date]])</f>
        <v>2025</v>
      </c>
      <c r="C258" s="7">
        <f>MONTH(Table1_2[[#This Row],[Order Date]])</f>
        <v>1</v>
      </c>
      <c r="D258" s="7" t="s">
        <v>303</v>
      </c>
      <c r="E258" s="7" t="s">
        <v>509</v>
      </c>
      <c r="F258" s="7" t="s">
        <v>516</v>
      </c>
      <c r="G258" s="7" t="s">
        <v>522</v>
      </c>
      <c r="H258" s="7" t="s">
        <v>538</v>
      </c>
      <c r="I258" s="7">
        <v>437.17</v>
      </c>
      <c r="J258" s="7">
        <v>7</v>
      </c>
      <c r="K258" s="7">
        <v>235.77</v>
      </c>
    </row>
    <row r="259" spans="1:11" x14ac:dyDescent="0.25">
      <c r="A259" s="6">
        <v>45677</v>
      </c>
      <c r="B259" s="9">
        <f>YEAR(Table1_2[[#This Row],[Order Date]])</f>
        <v>2025</v>
      </c>
      <c r="C259" s="7">
        <f>MONTH(Table1_2[[#This Row],[Order Date]])</f>
        <v>1</v>
      </c>
      <c r="D259" s="7" t="s">
        <v>498</v>
      </c>
      <c r="E259" s="7" t="s">
        <v>510</v>
      </c>
      <c r="F259" s="7" t="s">
        <v>515</v>
      </c>
      <c r="G259" s="7" t="s">
        <v>520</v>
      </c>
      <c r="H259" s="7" t="s">
        <v>529</v>
      </c>
      <c r="I259" s="7">
        <v>807.61</v>
      </c>
      <c r="J259" s="7">
        <v>6</v>
      </c>
      <c r="K259" s="7">
        <v>195.73</v>
      </c>
    </row>
    <row r="260" spans="1:11" x14ac:dyDescent="0.25">
      <c r="A260" s="6">
        <v>45675</v>
      </c>
      <c r="B260" s="9">
        <f>YEAR(Table1_2[[#This Row],[Order Date]])</f>
        <v>2025</v>
      </c>
      <c r="C260" s="7">
        <f>MONTH(Table1_2[[#This Row],[Order Date]])</f>
        <v>1</v>
      </c>
      <c r="D260" s="7" t="s">
        <v>437</v>
      </c>
      <c r="E260" s="7" t="s">
        <v>512</v>
      </c>
      <c r="F260" s="7" t="s">
        <v>514</v>
      </c>
      <c r="G260" s="7" t="s">
        <v>521</v>
      </c>
      <c r="H260" s="7" t="s">
        <v>531</v>
      </c>
      <c r="I260" s="7">
        <v>618.64</v>
      </c>
      <c r="J260" s="7">
        <v>1</v>
      </c>
      <c r="K260" s="7">
        <v>288.93</v>
      </c>
    </row>
    <row r="261" spans="1:11" x14ac:dyDescent="0.25">
      <c r="A261" s="6">
        <v>45675</v>
      </c>
      <c r="B261" s="9">
        <f>YEAR(Table1_2[[#This Row],[Order Date]])</f>
        <v>2025</v>
      </c>
      <c r="C261" s="7">
        <f>MONTH(Table1_2[[#This Row],[Order Date]])</f>
        <v>1</v>
      </c>
      <c r="D261" s="7" t="s">
        <v>242</v>
      </c>
      <c r="E261" s="7" t="s">
        <v>512</v>
      </c>
      <c r="F261" s="7" t="s">
        <v>514</v>
      </c>
      <c r="G261" s="7" t="s">
        <v>521</v>
      </c>
      <c r="H261" s="7" t="s">
        <v>532</v>
      </c>
      <c r="I261" s="7">
        <v>250.69</v>
      </c>
      <c r="J261" s="7">
        <v>5</v>
      </c>
      <c r="K261" s="7">
        <v>56.02</v>
      </c>
    </row>
    <row r="262" spans="1:11" x14ac:dyDescent="0.25">
      <c r="A262" s="6">
        <v>45675</v>
      </c>
      <c r="B262" s="9">
        <f>YEAR(Table1_2[[#This Row],[Order Date]])</f>
        <v>2025</v>
      </c>
      <c r="C262" s="7">
        <f>MONTH(Table1_2[[#This Row],[Order Date]])</f>
        <v>1</v>
      </c>
      <c r="D262" s="7" t="s">
        <v>50</v>
      </c>
      <c r="E262" s="7" t="s">
        <v>511</v>
      </c>
      <c r="F262" s="7" t="s">
        <v>515</v>
      </c>
      <c r="G262" s="7" t="s">
        <v>520</v>
      </c>
      <c r="H262" s="7" t="s">
        <v>537</v>
      </c>
      <c r="I262" s="7">
        <v>148.38</v>
      </c>
      <c r="J262" s="7">
        <v>8</v>
      </c>
      <c r="K262" s="7">
        <v>142.24</v>
      </c>
    </row>
    <row r="263" spans="1:11" x14ac:dyDescent="0.25">
      <c r="A263" s="6">
        <v>45674</v>
      </c>
      <c r="B263" s="9">
        <f>YEAR(Table1_2[[#This Row],[Order Date]])</f>
        <v>2025</v>
      </c>
      <c r="C263" s="7">
        <f>MONTH(Table1_2[[#This Row],[Order Date]])</f>
        <v>1</v>
      </c>
      <c r="D263" s="7" t="s">
        <v>403</v>
      </c>
      <c r="E263" s="7" t="s">
        <v>511</v>
      </c>
      <c r="F263" s="7" t="s">
        <v>515</v>
      </c>
      <c r="G263" s="7" t="s">
        <v>520</v>
      </c>
      <c r="H263" s="7" t="s">
        <v>537</v>
      </c>
      <c r="I263" s="7">
        <v>832.42</v>
      </c>
      <c r="J263" s="7">
        <v>1</v>
      </c>
      <c r="K263" s="7">
        <v>239.61</v>
      </c>
    </row>
    <row r="264" spans="1:11" x14ac:dyDescent="0.25">
      <c r="A264" s="6">
        <v>45673</v>
      </c>
      <c r="B264" s="9">
        <f>YEAR(Table1_2[[#This Row],[Order Date]])</f>
        <v>2025</v>
      </c>
      <c r="C264" s="7">
        <f>MONTH(Table1_2[[#This Row],[Order Date]])</f>
        <v>1</v>
      </c>
      <c r="D264" s="7" t="s">
        <v>501</v>
      </c>
      <c r="E264" s="7" t="s">
        <v>513</v>
      </c>
      <c r="F264" s="7" t="s">
        <v>515</v>
      </c>
      <c r="G264" s="7" t="s">
        <v>523</v>
      </c>
      <c r="H264" s="7" t="s">
        <v>535</v>
      </c>
      <c r="I264" s="7">
        <v>878.6</v>
      </c>
      <c r="J264" s="7">
        <v>7</v>
      </c>
      <c r="K264" s="7">
        <v>234.87</v>
      </c>
    </row>
    <row r="265" spans="1:11" x14ac:dyDescent="0.25">
      <c r="A265" s="6">
        <v>45672</v>
      </c>
      <c r="B265" s="9">
        <f>YEAR(Table1_2[[#This Row],[Order Date]])</f>
        <v>2025</v>
      </c>
      <c r="C265" s="7">
        <f>MONTH(Table1_2[[#This Row],[Order Date]])</f>
        <v>1</v>
      </c>
      <c r="D265" s="7" t="s">
        <v>505</v>
      </c>
      <c r="E265" s="7" t="s">
        <v>511</v>
      </c>
      <c r="F265" s="7" t="s">
        <v>515</v>
      </c>
      <c r="G265" s="7" t="s">
        <v>518</v>
      </c>
      <c r="H265" s="7" t="s">
        <v>527</v>
      </c>
      <c r="I265" s="7">
        <v>630.28</v>
      </c>
      <c r="J265" s="7">
        <v>5</v>
      </c>
      <c r="K265" s="7">
        <v>-80.36</v>
      </c>
    </row>
    <row r="266" spans="1:11" x14ac:dyDescent="0.25">
      <c r="A266" s="6">
        <v>45672</v>
      </c>
      <c r="B266" s="9">
        <f>YEAR(Table1_2[[#This Row],[Order Date]])</f>
        <v>2025</v>
      </c>
      <c r="C266" s="7">
        <f>MONTH(Table1_2[[#This Row],[Order Date]])</f>
        <v>1</v>
      </c>
      <c r="D266" s="7" t="s">
        <v>363</v>
      </c>
      <c r="E266" s="7" t="s">
        <v>510</v>
      </c>
      <c r="F266" s="7" t="s">
        <v>515</v>
      </c>
      <c r="G266" s="7" t="s">
        <v>523</v>
      </c>
      <c r="H266" s="7" t="s">
        <v>535</v>
      </c>
      <c r="I266" s="7">
        <v>646.66</v>
      </c>
      <c r="J266" s="7">
        <v>10</v>
      </c>
      <c r="K266" s="7">
        <v>289.19</v>
      </c>
    </row>
    <row r="267" spans="1:11" x14ac:dyDescent="0.25">
      <c r="A267" s="6">
        <v>45672</v>
      </c>
      <c r="B267" s="9">
        <f>YEAR(Table1_2[[#This Row],[Order Date]])</f>
        <v>2025</v>
      </c>
      <c r="C267" s="7">
        <f>MONTH(Table1_2[[#This Row],[Order Date]])</f>
        <v>1</v>
      </c>
      <c r="D267" s="7" t="s">
        <v>262</v>
      </c>
      <c r="E267" s="7" t="s">
        <v>511</v>
      </c>
      <c r="F267" s="7" t="s">
        <v>515</v>
      </c>
      <c r="G267" s="7" t="s">
        <v>518</v>
      </c>
      <c r="H267" s="7" t="s">
        <v>540</v>
      </c>
      <c r="I267" s="7">
        <v>847.07</v>
      </c>
      <c r="J267" s="7">
        <v>2</v>
      </c>
      <c r="K267" s="7">
        <v>-66.760000000000005</v>
      </c>
    </row>
    <row r="268" spans="1:11" x14ac:dyDescent="0.25">
      <c r="A268" s="6">
        <v>45671</v>
      </c>
      <c r="B268" s="9">
        <f>YEAR(Table1_2[[#This Row],[Order Date]])</f>
        <v>2025</v>
      </c>
      <c r="C268" s="7">
        <f>MONTH(Table1_2[[#This Row],[Order Date]])</f>
        <v>1</v>
      </c>
      <c r="D268" s="7" t="s">
        <v>193</v>
      </c>
      <c r="E268" s="7" t="s">
        <v>510</v>
      </c>
      <c r="F268" s="7" t="s">
        <v>516</v>
      </c>
      <c r="G268" s="7" t="s">
        <v>522</v>
      </c>
      <c r="H268" s="7" t="s">
        <v>533</v>
      </c>
      <c r="I268" s="7">
        <v>224.4</v>
      </c>
      <c r="J268" s="7">
        <v>10</v>
      </c>
      <c r="K268" s="7">
        <v>72.989999999999995</v>
      </c>
    </row>
    <row r="269" spans="1:11" x14ac:dyDescent="0.25">
      <c r="A269" s="6">
        <v>45670</v>
      </c>
      <c r="B269" s="9">
        <f>YEAR(Table1_2[[#This Row],[Order Date]])</f>
        <v>2025</v>
      </c>
      <c r="C269" s="7">
        <f>MONTH(Table1_2[[#This Row],[Order Date]])</f>
        <v>1</v>
      </c>
      <c r="D269" s="7" t="s">
        <v>102</v>
      </c>
      <c r="E269" s="7" t="s">
        <v>511</v>
      </c>
      <c r="F269" s="7" t="s">
        <v>516</v>
      </c>
      <c r="G269" s="7" t="s">
        <v>522</v>
      </c>
      <c r="H269" s="7" t="s">
        <v>533</v>
      </c>
      <c r="I269" s="7">
        <v>99.73</v>
      </c>
      <c r="J269" s="7">
        <v>10</v>
      </c>
      <c r="K269" s="7">
        <v>268.12</v>
      </c>
    </row>
    <row r="270" spans="1:11" x14ac:dyDescent="0.25">
      <c r="A270" s="6">
        <v>45670</v>
      </c>
      <c r="B270" s="9">
        <f>YEAR(Table1_2[[#This Row],[Order Date]])</f>
        <v>2025</v>
      </c>
      <c r="C270" s="7">
        <f>MONTH(Table1_2[[#This Row],[Order Date]])</f>
        <v>1</v>
      </c>
      <c r="D270" s="7" t="s">
        <v>15</v>
      </c>
      <c r="E270" s="7" t="s">
        <v>509</v>
      </c>
      <c r="F270" s="7" t="s">
        <v>514</v>
      </c>
      <c r="G270" s="7" t="s">
        <v>521</v>
      </c>
      <c r="H270" s="7" t="s">
        <v>532</v>
      </c>
      <c r="I270" s="7">
        <v>600.02</v>
      </c>
      <c r="J270" s="7">
        <v>7</v>
      </c>
      <c r="K270" s="7">
        <v>97.85</v>
      </c>
    </row>
    <row r="271" spans="1:11" x14ac:dyDescent="0.25">
      <c r="A271" s="6">
        <v>45669</v>
      </c>
      <c r="B271" s="9">
        <f>YEAR(Table1_2[[#This Row],[Order Date]])</f>
        <v>2025</v>
      </c>
      <c r="C271" s="7">
        <f>MONTH(Table1_2[[#This Row],[Order Date]])</f>
        <v>1</v>
      </c>
      <c r="D271" s="7" t="s">
        <v>144</v>
      </c>
      <c r="E271" s="7" t="s">
        <v>511</v>
      </c>
      <c r="F271" s="7" t="s">
        <v>514</v>
      </c>
      <c r="G271" s="7" t="s">
        <v>517</v>
      </c>
      <c r="H271" s="7" t="s">
        <v>526</v>
      </c>
      <c r="I271" s="7">
        <v>532.97</v>
      </c>
      <c r="J271" s="7">
        <v>5</v>
      </c>
      <c r="K271" s="7">
        <v>169.68</v>
      </c>
    </row>
    <row r="272" spans="1:11" x14ac:dyDescent="0.25">
      <c r="A272" s="6">
        <v>45669</v>
      </c>
      <c r="B272" s="9">
        <f>YEAR(Table1_2[[#This Row],[Order Date]])</f>
        <v>2025</v>
      </c>
      <c r="C272" s="7">
        <f>MONTH(Table1_2[[#This Row],[Order Date]])</f>
        <v>1</v>
      </c>
      <c r="D272" s="7" t="s">
        <v>223</v>
      </c>
      <c r="E272" s="7" t="s">
        <v>513</v>
      </c>
      <c r="F272" s="7" t="s">
        <v>516</v>
      </c>
      <c r="G272" s="7" t="s">
        <v>519</v>
      </c>
      <c r="H272" s="7" t="s">
        <v>530</v>
      </c>
      <c r="I272" s="7">
        <v>459.24</v>
      </c>
      <c r="J272" s="7">
        <v>8</v>
      </c>
      <c r="K272" s="7">
        <v>125.71</v>
      </c>
    </row>
    <row r="273" spans="1:11" x14ac:dyDescent="0.25">
      <c r="A273" s="6">
        <v>45666</v>
      </c>
      <c r="B273" s="9">
        <f>YEAR(Table1_2[[#This Row],[Order Date]])</f>
        <v>2025</v>
      </c>
      <c r="C273" s="7">
        <f>MONTH(Table1_2[[#This Row],[Order Date]])</f>
        <v>1</v>
      </c>
      <c r="D273" s="7" t="s">
        <v>387</v>
      </c>
      <c r="E273" s="7" t="s">
        <v>510</v>
      </c>
      <c r="F273" s="7" t="s">
        <v>516</v>
      </c>
      <c r="G273" s="7" t="s">
        <v>524</v>
      </c>
      <c r="H273" s="7" t="s">
        <v>536</v>
      </c>
      <c r="I273" s="7">
        <v>195.32</v>
      </c>
      <c r="J273" s="7">
        <v>9</v>
      </c>
      <c r="K273" s="7">
        <v>244.74</v>
      </c>
    </row>
    <row r="274" spans="1:11" x14ac:dyDescent="0.25">
      <c r="A274" s="6">
        <v>45666</v>
      </c>
      <c r="B274" s="9">
        <f>YEAR(Table1_2[[#This Row],[Order Date]])</f>
        <v>2025</v>
      </c>
      <c r="C274" s="7">
        <f>MONTH(Table1_2[[#This Row],[Order Date]])</f>
        <v>1</v>
      </c>
      <c r="D274" s="7" t="s">
        <v>208</v>
      </c>
      <c r="E274" s="7" t="s">
        <v>509</v>
      </c>
      <c r="F274" s="7" t="s">
        <v>514</v>
      </c>
      <c r="G274" s="7" t="s">
        <v>521</v>
      </c>
      <c r="H274" s="7" t="s">
        <v>532</v>
      </c>
      <c r="I274" s="7">
        <v>937.59</v>
      </c>
      <c r="J274" s="7">
        <v>4</v>
      </c>
      <c r="K274" s="7">
        <v>135.02000000000001</v>
      </c>
    </row>
    <row r="275" spans="1:11" x14ac:dyDescent="0.25">
      <c r="A275" s="6">
        <v>45665</v>
      </c>
      <c r="B275" s="9">
        <f>YEAR(Table1_2[[#This Row],[Order Date]])</f>
        <v>2025</v>
      </c>
      <c r="C275" s="7">
        <f>MONTH(Table1_2[[#This Row],[Order Date]])</f>
        <v>1</v>
      </c>
      <c r="D275" s="7" t="s">
        <v>81</v>
      </c>
      <c r="E275" s="7" t="s">
        <v>509</v>
      </c>
      <c r="F275" s="7" t="s">
        <v>515</v>
      </c>
      <c r="G275" s="7" t="s">
        <v>523</v>
      </c>
      <c r="H275" s="7" t="s">
        <v>541</v>
      </c>
      <c r="I275" s="7">
        <v>402.98</v>
      </c>
      <c r="J275" s="7">
        <v>5</v>
      </c>
      <c r="K275" s="7">
        <v>109.57</v>
      </c>
    </row>
    <row r="276" spans="1:11" x14ac:dyDescent="0.25">
      <c r="A276" s="6">
        <v>45664</v>
      </c>
      <c r="B276" s="9">
        <f>YEAR(Table1_2[[#This Row],[Order Date]])</f>
        <v>2025</v>
      </c>
      <c r="C276" s="7">
        <f>MONTH(Table1_2[[#This Row],[Order Date]])</f>
        <v>1</v>
      </c>
      <c r="D276" s="7" t="s">
        <v>400</v>
      </c>
      <c r="E276" s="7" t="s">
        <v>513</v>
      </c>
      <c r="F276" s="7" t="s">
        <v>516</v>
      </c>
      <c r="G276" s="7" t="s">
        <v>522</v>
      </c>
      <c r="H276" s="7" t="s">
        <v>533</v>
      </c>
      <c r="I276" s="7">
        <v>381.7</v>
      </c>
      <c r="J276" s="7">
        <v>2</v>
      </c>
      <c r="K276" s="7">
        <v>-70.13</v>
      </c>
    </row>
    <row r="277" spans="1:11" x14ac:dyDescent="0.25">
      <c r="A277" s="6">
        <v>45664</v>
      </c>
      <c r="B277" s="9">
        <f>YEAR(Table1_2[[#This Row],[Order Date]])</f>
        <v>2025</v>
      </c>
      <c r="C277" s="7">
        <f>MONTH(Table1_2[[#This Row],[Order Date]])</f>
        <v>1</v>
      </c>
      <c r="D277" s="7" t="s">
        <v>115</v>
      </c>
      <c r="E277" s="7" t="s">
        <v>512</v>
      </c>
      <c r="F277" s="7" t="s">
        <v>515</v>
      </c>
      <c r="G277" s="7" t="s">
        <v>518</v>
      </c>
      <c r="H277" s="7" t="s">
        <v>540</v>
      </c>
      <c r="I277" s="7">
        <v>980.15</v>
      </c>
      <c r="J277" s="7">
        <v>1</v>
      </c>
      <c r="K277" s="7">
        <v>189.46</v>
      </c>
    </row>
    <row r="278" spans="1:11" x14ac:dyDescent="0.25">
      <c r="A278" s="6">
        <v>45663</v>
      </c>
      <c r="B278" s="9">
        <f>YEAR(Table1_2[[#This Row],[Order Date]])</f>
        <v>2025</v>
      </c>
      <c r="C278" s="7">
        <f>MONTH(Table1_2[[#This Row],[Order Date]])</f>
        <v>1</v>
      </c>
      <c r="D278" s="7" t="s">
        <v>147</v>
      </c>
      <c r="E278" s="7" t="s">
        <v>512</v>
      </c>
      <c r="F278" s="7" t="s">
        <v>516</v>
      </c>
      <c r="G278" s="7" t="s">
        <v>522</v>
      </c>
      <c r="H278" s="7" t="s">
        <v>533</v>
      </c>
      <c r="I278" s="7">
        <v>74.239999999999995</v>
      </c>
      <c r="J278" s="7">
        <v>5</v>
      </c>
      <c r="K278" s="7">
        <v>284.22000000000003</v>
      </c>
    </row>
    <row r="279" spans="1:11" x14ac:dyDescent="0.25">
      <c r="A279" s="6">
        <v>45661</v>
      </c>
      <c r="B279" s="9">
        <f>YEAR(Table1_2[[#This Row],[Order Date]])</f>
        <v>2025</v>
      </c>
      <c r="C279" s="7">
        <f>MONTH(Table1_2[[#This Row],[Order Date]])</f>
        <v>1</v>
      </c>
      <c r="D279" s="7" t="s">
        <v>391</v>
      </c>
      <c r="E279" s="7" t="s">
        <v>509</v>
      </c>
      <c r="F279" s="7" t="s">
        <v>515</v>
      </c>
      <c r="G279" s="7" t="s">
        <v>518</v>
      </c>
      <c r="H279" s="7" t="s">
        <v>527</v>
      </c>
      <c r="I279" s="7">
        <v>32.130000000000003</v>
      </c>
      <c r="J279" s="7">
        <v>7</v>
      </c>
      <c r="K279" s="7">
        <v>-44.28</v>
      </c>
    </row>
    <row r="280" spans="1:11" x14ac:dyDescent="0.25">
      <c r="A280" s="6">
        <v>45661</v>
      </c>
      <c r="B280" s="9">
        <f>YEAR(Table1_2[[#This Row],[Order Date]])</f>
        <v>2025</v>
      </c>
      <c r="C280" s="7">
        <f>MONTH(Table1_2[[#This Row],[Order Date]])</f>
        <v>1</v>
      </c>
      <c r="D280" s="7" t="s">
        <v>238</v>
      </c>
      <c r="E280" s="7" t="s">
        <v>513</v>
      </c>
      <c r="F280" s="7" t="s">
        <v>514</v>
      </c>
      <c r="G280" s="7" t="s">
        <v>521</v>
      </c>
      <c r="H280" s="7" t="s">
        <v>532</v>
      </c>
      <c r="I280" s="7">
        <v>137.36000000000001</v>
      </c>
      <c r="J280" s="7">
        <v>9</v>
      </c>
      <c r="K280" s="7">
        <v>189.34</v>
      </c>
    </row>
    <row r="281" spans="1:11" x14ac:dyDescent="0.25">
      <c r="A281" s="6">
        <v>45660</v>
      </c>
      <c r="B281" s="9">
        <f>YEAR(Table1_2[[#This Row],[Order Date]])</f>
        <v>2025</v>
      </c>
      <c r="C281" s="7">
        <f>MONTH(Table1_2[[#This Row],[Order Date]])</f>
        <v>1</v>
      </c>
      <c r="D281" s="7" t="s">
        <v>496</v>
      </c>
      <c r="E281" s="7" t="s">
        <v>512</v>
      </c>
      <c r="F281" s="7" t="s">
        <v>516</v>
      </c>
      <c r="G281" s="7" t="s">
        <v>519</v>
      </c>
      <c r="H281" s="7" t="s">
        <v>528</v>
      </c>
      <c r="I281" s="7">
        <v>606.89</v>
      </c>
      <c r="J281" s="7">
        <v>10</v>
      </c>
      <c r="K281" s="7">
        <v>253.76</v>
      </c>
    </row>
    <row r="282" spans="1:11" x14ac:dyDescent="0.25">
      <c r="A282" s="6">
        <v>45659</v>
      </c>
      <c r="B282" s="9">
        <f>YEAR(Table1_2[[#This Row],[Order Date]])</f>
        <v>2025</v>
      </c>
      <c r="C282" s="7">
        <f>MONTH(Table1_2[[#This Row],[Order Date]])</f>
        <v>1</v>
      </c>
      <c r="D282" s="7" t="s">
        <v>479</v>
      </c>
      <c r="E282" s="7" t="s">
        <v>511</v>
      </c>
      <c r="F282" s="7" t="s">
        <v>515</v>
      </c>
      <c r="G282" s="7" t="s">
        <v>518</v>
      </c>
      <c r="H282" s="7" t="s">
        <v>540</v>
      </c>
      <c r="I282" s="7">
        <v>871.67</v>
      </c>
      <c r="J282" s="7">
        <v>3</v>
      </c>
      <c r="K282" s="7">
        <v>-98.93</v>
      </c>
    </row>
    <row r="283" spans="1:11" x14ac:dyDescent="0.25">
      <c r="A283" s="6">
        <v>45659</v>
      </c>
      <c r="B283" s="9">
        <f>YEAR(Table1_2[[#This Row],[Order Date]])</f>
        <v>2025</v>
      </c>
      <c r="C283" s="7">
        <f>MONTH(Table1_2[[#This Row],[Order Date]])</f>
        <v>1</v>
      </c>
      <c r="D283" s="7" t="s">
        <v>271</v>
      </c>
      <c r="E283" s="7" t="s">
        <v>511</v>
      </c>
      <c r="F283" s="7" t="s">
        <v>516</v>
      </c>
      <c r="G283" s="7" t="s">
        <v>522</v>
      </c>
      <c r="H283" s="7" t="s">
        <v>538</v>
      </c>
      <c r="I283" s="7">
        <v>549.03</v>
      </c>
      <c r="J283" s="7">
        <v>4</v>
      </c>
      <c r="K283" s="7">
        <v>-3.02</v>
      </c>
    </row>
    <row r="284" spans="1:11" x14ac:dyDescent="0.25">
      <c r="A284" s="6">
        <v>45658</v>
      </c>
      <c r="B284" s="9">
        <f>YEAR(Table1_2[[#This Row],[Order Date]])</f>
        <v>2025</v>
      </c>
      <c r="C284" s="7">
        <f>MONTH(Table1_2[[#This Row],[Order Date]])</f>
        <v>1</v>
      </c>
      <c r="D284" s="7" t="s">
        <v>455</v>
      </c>
      <c r="E284" s="7" t="s">
        <v>510</v>
      </c>
      <c r="F284" s="7" t="s">
        <v>515</v>
      </c>
      <c r="G284" s="7" t="s">
        <v>520</v>
      </c>
      <c r="H284" s="7" t="s">
        <v>537</v>
      </c>
      <c r="I284" s="7">
        <v>154.66999999999999</v>
      </c>
      <c r="J284" s="7">
        <v>8</v>
      </c>
      <c r="K284" s="7">
        <v>88.8</v>
      </c>
    </row>
    <row r="285" spans="1:11" x14ac:dyDescent="0.25">
      <c r="A285" s="6">
        <v>45658</v>
      </c>
      <c r="B285" s="9">
        <f>YEAR(Table1_2[[#This Row],[Order Date]])</f>
        <v>2025</v>
      </c>
      <c r="C285" s="7">
        <f>MONTH(Table1_2[[#This Row],[Order Date]])</f>
        <v>1</v>
      </c>
      <c r="D285" s="7" t="s">
        <v>327</v>
      </c>
      <c r="E285" s="7" t="s">
        <v>509</v>
      </c>
      <c r="F285" s="7" t="s">
        <v>516</v>
      </c>
      <c r="G285" s="7" t="s">
        <v>522</v>
      </c>
      <c r="H285" s="7" t="s">
        <v>533</v>
      </c>
      <c r="I285" s="7">
        <v>839.94</v>
      </c>
      <c r="J285" s="7">
        <v>8</v>
      </c>
      <c r="K285" s="7">
        <v>56.04</v>
      </c>
    </row>
    <row r="286" spans="1:11" x14ac:dyDescent="0.25">
      <c r="A286" s="6">
        <v>45657</v>
      </c>
      <c r="B286" s="9">
        <f>YEAR(Table1_2[[#This Row],[Order Date]])</f>
        <v>2024</v>
      </c>
      <c r="C286" s="7">
        <f>MONTH(Table1_2[[#This Row],[Order Date]])</f>
        <v>12</v>
      </c>
      <c r="D286" s="7" t="s">
        <v>124</v>
      </c>
      <c r="E286" s="7" t="s">
        <v>510</v>
      </c>
      <c r="F286" s="7" t="s">
        <v>515</v>
      </c>
      <c r="G286" s="7" t="s">
        <v>520</v>
      </c>
      <c r="H286" s="7" t="s">
        <v>529</v>
      </c>
      <c r="I286" s="7">
        <v>659.33</v>
      </c>
      <c r="J286" s="7">
        <v>10</v>
      </c>
      <c r="K286" s="7">
        <v>9.82</v>
      </c>
    </row>
    <row r="287" spans="1:11" x14ac:dyDescent="0.25">
      <c r="A287" s="6">
        <v>45654</v>
      </c>
      <c r="B287" s="9">
        <f>YEAR(Table1_2[[#This Row],[Order Date]])</f>
        <v>2024</v>
      </c>
      <c r="C287" s="7">
        <f>MONTH(Table1_2[[#This Row],[Order Date]])</f>
        <v>12</v>
      </c>
      <c r="D287" s="7" t="s">
        <v>279</v>
      </c>
      <c r="E287" s="7" t="s">
        <v>511</v>
      </c>
      <c r="F287" s="7" t="s">
        <v>514</v>
      </c>
      <c r="G287" s="7" t="s">
        <v>525</v>
      </c>
      <c r="H287" s="7" t="s">
        <v>539</v>
      </c>
      <c r="I287" s="7">
        <v>939.88</v>
      </c>
      <c r="J287" s="7">
        <v>2</v>
      </c>
      <c r="K287" s="7">
        <v>18.510000000000002</v>
      </c>
    </row>
    <row r="288" spans="1:11" x14ac:dyDescent="0.25">
      <c r="A288" s="6">
        <v>45654</v>
      </c>
      <c r="B288" s="9">
        <f>YEAR(Table1_2[[#This Row],[Order Date]])</f>
        <v>2024</v>
      </c>
      <c r="C288" s="7">
        <f>MONTH(Table1_2[[#This Row],[Order Date]])</f>
        <v>12</v>
      </c>
      <c r="D288" s="7" t="s">
        <v>343</v>
      </c>
      <c r="E288" s="7" t="s">
        <v>511</v>
      </c>
      <c r="F288" s="7" t="s">
        <v>516</v>
      </c>
      <c r="G288" s="7" t="s">
        <v>522</v>
      </c>
      <c r="H288" s="7" t="s">
        <v>538</v>
      </c>
      <c r="I288" s="7">
        <v>230.54</v>
      </c>
      <c r="J288" s="7">
        <v>10</v>
      </c>
      <c r="K288" s="7">
        <v>144.16999999999999</v>
      </c>
    </row>
    <row r="289" spans="1:11" x14ac:dyDescent="0.25">
      <c r="A289" s="6">
        <v>45653</v>
      </c>
      <c r="B289" s="9">
        <f>YEAR(Table1_2[[#This Row],[Order Date]])</f>
        <v>2024</v>
      </c>
      <c r="C289" s="7">
        <f>MONTH(Table1_2[[#This Row],[Order Date]])</f>
        <v>12</v>
      </c>
      <c r="D289" s="7" t="s">
        <v>26</v>
      </c>
      <c r="E289" s="7" t="s">
        <v>513</v>
      </c>
      <c r="F289" s="7" t="s">
        <v>514</v>
      </c>
      <c r="G289" s="7" t="s">
        <v>525</v>
      </c>
      <c r="H289" s="7" t="s">
        <v>539</v>
      </c>
      <c r="I289" s="7">
        <v>377.61</v>
      </c>
      <c r="J289" s="7">
        <v>2</v>
      </c>
      <c r="K289" s="7">
        <v>238.36</v>
      </c>
    </row>
    <row r="290" spans="1:11" x14ac:dyDescent="0.25">
      <c r="A290" s="6">
        <v>45652</v>
      </c>
      <c r="B290" s="9">
        <f>YEAR(Table1_2[[#This Row],[Order Date]])</f>
        <v>2024</v>
      </c>
      <c r="C290" s="7">
        <f>MONTH(Table1_2[[#This Row],[Order Date]])</f>
        <v>12</v>
      </c>
      <c r="D290" s="7" t="s">
        <v>245</v>
      </c>
      <c r="E290" s="7" t="s">
        <v>511</v>
      </c>
      <c r="F290" s="7" t="s">
        <v>515</v>
      </c>
      <c r="G290" s="7" t="s">
        <v>523</v>
      </c>
      <c r="H290" s="7" t="s">
        <v>541</v>
      </c>
      <c r="I290" s="7">
        <v>614.83000000000004</v>
      </c>
      <c r="J290" s="7">
        <v>1</v>
      </c>
      <c r="K290" s="7">
        <v>-53.05</v>
      </c>
    </row>
    <row r="291" spans="1:11" x14ac:dyDescent="0.25">
      <c r="A291" s="6">
        <v>45652</v>
      </c>
      <c r="B291" s="9">
        <f>YEAR(Table1_2[[#This Row],[Order Date]])</f>
        <v>2024</v>
      </c>
      <c r="C291" s="7">
        <f>MONTH(Table1_2[[#This Row],[Order Date]])</f>
        <v>12</v>
      </c>
      <c r="D291" s="7" t="s">
        <v>173</v>
      </c>
      <c r="E291" s="7" t="s">
        <v>513</v>
      </c>
      <c r="F291" s="7" t="s">
        <v>514</v>
      </c>
      <c r="G291" s="7" t="s">
        <v>525</v>
      </c>
      <c r="H291" s="7" t="s">
        <v>539</v>
      </c>
      <c r="I291" s="7">
        <v>660</v>
      </c>
      <c r="J291" s="7">
        <v>8</v>
      </c>
      <c r="K291" s="7">
        <v>138.05000000000001</v>
      </c>
    </row>
    <row r="292" spans="1:11" x14ac:dyDescent="0.25">
      <c r="A292" s="6">
        <v>45651</v>
      </c>
      <c r="B292" s="9">
        <f>YEAR(Table1_2[[#This Row],[Order Date]])</f>
        <v>2024</v>
      </c>
      <c r="C292" s="7">
        <f>MONTH(Table1_2[[#This Row],[Order Date]])</f>
        <v>12</v>
      </c>
      <c r="D292" s="7" t="s">
        <v>197</v>
      </c>
      <c r="E292" s="7" t="s">
        <v>513</v>
      </c>
      <c r="F292" s="7" t="s">
        <v>514</v>
      </c>
      <c r="G292" s="7" t="s">
        <v>525</v>
      </c>
      <c r="H292" s="7" t="s">
        <v>543</v>
      </c>
      <c r="I292" s="7">
        <v>257.79000000000002</v>
      </c>
      <c r="J292" s="7">
        <v>3</v>
      </c>
      <c r="K292" s="7">
        <v>252.19</v>
      </c>
    </row>
    <row r="293" spans="1:11" x14ac:dyDescent="0.25">
      <c r="A293" s="6">
        <v>45650</v>
      </c>
      <c r="B293" s="9">
        <f>YEAR(Table1_2[[#This Row],[Order Date]])</f>
        <v>2024</v>
      </c>
      <c r="C293" s="7">
        <f>MONTH(Table1_2[[#This Row],[Order Date]])</f>
        <v>12</v>
      </c>
      <c r="D293" s="7" t="s">
        <v>55</v>
      </c>
      <c r="E293" s="7" t="s">
        <v>513</v>
      </c>
      <c r="F293" s="7" t="s">
        <v>516</v>
      </c>
      <c r="G293" s="7" t="s">
        <v>522</v>
      </c>
      <c r="H293" s="7" t="s">
        <v>538</v>
      </c>
      <c r="I293" s="7">
        <v>931.64</v>
      </c>
      <c r="J293" s="7">
        <v>1</v>
      </c>
      <c r="K293" s="7">
        <v>-3.48</v>
      </c>
    </row>
    <row r="294" spans="1:11" x14ac:dyDescent="0.25">
      <c r="A294" s="6">
        <v>45649</v>
      </c>
      <c r="B294" s="9">
        <f>YEAR(Table1_2[[#This Row],[Order Date]])</f>
        <v>2024</v>
      </c>
      <c r="C294" s="7">
        <f>MONTH(Table1_2[[#This Row],[Order Date]])</f>
        <v>12</v>
      </c>
      <c r="D294" s="7" t="s">
        <v>497</v>
      </c>
      <c r="E294" s="7" t="s">
        <v>513</v>
      </c>
      <c r="F294" s="7" t="s">
        <v>514</v>
      </c>
      <c r="G294" s="7" t="s">
        <v>521</v>
      </c>
      <c r="H294" s="7" t="s">
        <v>531</v>
      </c>
      <c r="I294" s="7">
        <v>861.45</v>
      </c>
      <c r="J294" s="7">
        <v>7</v>
      </c>
      <c r="K294" s="7">
        <v>-11.89</v>
      </c>
    </row>
    <row r="295" spans="1:11" x14ac:dyDescent="0.25">
      <c r="A295" s="6">
        <v>45648</v>
      </c>
      <c r="B295" s="9">
        <f>YEAR(Table1_2[[#This Row],[Order Date]])</f>
        <v>2024</v>
      </c>
      <c r="C295" s="7">
        <f>MONTH(Table1_2[[#This Row],[Order Date]])</f>
        <v>12</v>
      </c>
      <c r="D295" s="7" t="s">
        <v>290</v>
      </c>
      <c r="E295" s="7" t="s">
        <v>511</v>
      </c>
      <c r="F295" s="7" t="s">
        <v>515</v>
      </c>
      <c r="G295" s="7" t="s">
        <v>523</v>
      </c>
      <c r="H295" s="7" t="s">
        <v>535</v>
      </c>
      <c r="I295" s="7">
        <v>753.91</v>
      </c>
      <c r="J295" s="7">
        <v>2</v>
      </c>
      <c r="K295" s="7">
        <v>-64.69</v>
      </c>
    </row>
    <row r="296" spans="1:11" x14ac:dyDescent="0.25">
      <c r="A296" s="6">
        <v>45647</v>
      </c>
      <c r="B296" s="9">
        <f>YEAR(Table1_2[[#This Row],[Order Date]])</f>
        <v>2024</v>
      </c>
      <c r="C296" s="7">
        <f>MONTH(Table1_2[[#This Row],[Order Date]])</f>
        <v>12</v>
      </c>
      <c r="D296" s="7" t="s">
        <v>167</v>
      </c>
      <c r="E296" s="7" t="s">
        <v>510</v>
      </c>
      <c r="F296" s="7" t="s">
        <v>516</v>
      </c>
      <c r="G296" s="7" t="s">
        <v>519</v>
      </c>
      <c r="H296" s="7" t="s">
        <v>528</v>
      </c>
      <c r="I296" s="7">
        <v>127.9</v>
      </c>
      <c r="J296" s="7">
        <v>8</v>
      </c>
      <c r="K296" s="7">
        <v>36.51</v>
      </c>
    </row>
    <row r="297" spans="1:11" x14ac:dyDescent="0.25">
      <c r="A297" s="6">
        <v>45647</v>
      </c>
      <c r="B297" s="9">
        <f>YEAR(Table1_2[[#This Row],[Order Date]])</f>
        <v>2024</v>
      </c>
      <c r="C297" s="7">
        <f>MONTH(Table1_2[[#This Row],[Order Date]])</f>
        <v>12</v>
      </c>
      <c r="D297" s="7" t="s">
        <v>70</v>
      </c>
      <c r="E297" s="7" t="s">
        <v>510</v>
      </c>
      <c r="F297" s="7" t="s">
        <v>514</v>
      </c>
      <c r="G297" s="7" t="s">
        <v>517</v>
      </c>
      <c r="H297" s="7" t="s">
        <v>534</v>
      </c>
      <c r="I297" s="7">
        <v>811.72</v>
      </c>
      <c r="J297" s="7">
        <v>2</v>
      </c>
      <c r="K297" s="7">
        <v>271.14</v>
      </c>
    </row>
    <row r="298" spans="1:11" x14ac:dyDescent="0.25">
      <c r="A298" s="6">
        <v>45647</v>
      </c>
      <c r="B298" s="9">
        <f>YEAR(Table1_2[[#This Row],[Order Date]])</f>
        <v>2024</v>
      </c>
      <c r="C298" s="7">
        <f>MONTH(Table1_2[[#This Row],[Order Date]])</f>
        <v>12</v>
      </c>
      <c r="D298" s="7" t="s">
        <v>465</v>
      </c>
      <c r="E298" s="7" t="s">
        <v>513</v>
      </c>
      <c r="F298" s="7" t="s">
        <v>515</v>
      </c>
      <c r="G298" s="7" t="s">
        <v>523</v>
      </c>
      <c r="H298" s="7" t="s">
        <v>535</v>
      </c>
      <c r="I298" s="7">
        <v>686.57</v>
      </c>
      <c r="J298" s="7">
        <v>8</v>
      </c>
      <c r="K298" s="7">
        <v>71.12</v>
      </c>
    </row>
    <row r="299" spans="1:11" x14ac:dyDescent="0.25">
      <c r="A299" s="6">
        <v>45647</v>
      </c>
      <c r="B299" s="9">
        <f>YEAR(Table1_2[[#This Row],[Order Date]])</f>
        <v>2024</v>
      </c>
      <c r="C299" s="7">
        <f>MONTH(Table1_2[[#This Row],[Order Date]])</f>
        <v>12</v>
      </c>
      <c r="D299" s="7" t="s">
        <v>178</v>
      </c>
      <c r="E299" s="7" t="s">
        <v>512</v>
      </c>
      <c r="F299" s="7" t="s">
        <v>516</v>
      </c>
      <c r="G299" s="7" t="s">
        <v>524</v>
      </c>
      <c r="H299" s="7" t="s">
        <v>542</v>
      </c>
      <c r="I299" s="7">
        <v>764.49</v>
      </c>
      <c r="J299" s="7">
        <v>5</v>
      </c>
      <c r="K299" s="7">
        <v>-37.15</v>
      </c>
    </row>
    <row r="300" spans="1:11" x14ac:dyDescent="0.25">
      <c r="A300" s="6">
        <v>45646</v>
      </c>
      <c r="B300" s="9">
        <f>YEAR(Table1_2[[#This Row],[Order Date]])</f>
        <v>2024</v>
      </c>
      <c r="C300" s="7">
        <f>MONTH(Table1_2[[#This Row],[Order Date]])</f>
        <v>12</v>
      </c>
      <c r="D300" s="7" t="s">
        <v>192</v>
      </c>
      <c r="E300" s="7" t="s">
        <v>509</v>
      </c>
      <c r="F300" s="7" t="s">
        <v>514</v>
      </c>
      <c r="G300" s="7" t="s">
        <v>521</v>
      </c>
      <c r="H300" s="7" t="s">
        <v>532</v>
      </c>
      <c r="I300" s="7">
        <v>434.78</v>
      </c>
      <c r="J300" s="7">
        <v>10</v>
      </c>
      <c r="K300" s="7">
        <v>208.27</v>
      </c>
    </row>
    <row r="301" spans="1:11" x14ac:dyDescent="0.25">
      <c r="A301" s="6">
        <v>45644</v>
      </c>
      <c r="B301" s="9">
        <f>YEAR(Table1_2[[#This Row],[Order Date]])</f>
        <v>2024</v>
      </c>
      <c r="C301" s="7">
        <f>MONTH(Table1_2[[#This Row],[Order Date]])</f>
        <v>12</v>
      </c>
      <c r="D301" s="7" t="s">
        <v>74</v>
      </c>
      <c r="E301" s="7" t="s">
        <v>513</v>
      </c>
      <c r="F301" s="7" t="s">
        <v>516</v>
      </c>
      <c r="G301" s="7" t="s">
        <v>519</v>
      </c>
      <c r="H301" s="7" t="s">
        <v>528</v>
      </c>
      <c r="I301" s="7">
        <v>801.18</v>
      </c>
      <c r="J301" s="7">
        <v>4</v>
      </c>
      <c r="K301" s="7">
        <v>11.11</v>
      </c>
    </row>
    <row r="302" spans="1:11" x14ac:dyDescent="0.25">
      <c r="A302" s="6">
        <v>45643</v>
      </c>
      <c r="B302" s="9">
        <f>YEAR(Table1_2[[#This Row],[Order Date]])</f>
        <v>2024</v>
      </c>
      <c r="C302" s="7">
        <f>MONTH(Table1_2[[#This Row],[Order Date]])</f>
        <v>12</v>
      </c>
      <c r="D302" s="7" t="s">
        <v>138</v>
      </c>
      <c r="E302" s="7" t="s">
        <v>509</v>
      </c>
      <c r="F302" s="7" t="s">
        <v>516</v>
      </c>
      <c r="G302" s="7" t="s">
        <v>524</v>
      </c>
      <c r="H302" s="7" t="s">
        <v>536</v>
      </c>
      <c r="I302" s="7">
        <v>321.75</v>
      </c>
      <c r="J302" s="7">
        <v>1</v>
      </c>
      <c r="K302" s="7">
        <v>206.25</v>
      </c>
    </row>
    <row r="303" spans="1:11" x14ac:dyDescent="0.25">
      <c r="A303" s="6">
        <v>45641</v>
      </c>
      <c r="B303" s="9">
        <f>YEAR(Table1_2[[#This Row],[Order Date]])</f>
        <v>2024</v>
      </c>
      <c r="C303" s="7">
        <f>MONTH(Table1_2[[#This Row],[Order Date]])</f>
        <v>12</v>
      </c>
      <c r="D303" s="7" t="s">
        <v>366</v>
      </c>
      <c r="E303" s="7" t="s">
        <v>510</v>
      </c>
      <c r="F303" s="7" t="s">
        <v>515</v>
      </c>
      <c r="G303" s="7" t="s">
        <v>520</v>
      </c>
      <c r="H303" s="7" t="s">
        <v>529</v>
      </c>
      <c r="I303" s="7">
        <v>339.72</v>
      </c>
      <c r="J303" s="7">
        <v>5</v>
      </c>
      <c r="K303" s="7">
        <v>163.72</v>
      </c>
    </row>
    <row r="304" spans="1:11" x14ac:dyDescent="0.25">
      <c r="A304" s="6">
        <v>45640</v>
      </c>
      <c r="B304" s="9">
        <f>YEAR(Table1_2[[#This Row],[Order Date]])</f>
        <v>2024</v>
      </c>
      <c r="C304" s="7">
        <f>MONTH(Table1_2[[#This Row],[Order Date]])</f>
        <v>12</v>
      </c>
      <c r="D304" s="7" t="s">
        <v>22</v>
      </c>
      <c r="E304" s="7" t="s">
        <v>513</v>
      </c>
      <c r="F304" s="7" t="s">
        <v>515</v>
      </c>
      <c r="G304" s="7" t="s">
        <v>520</v>
      </c>
      <c r="H304" s="7" t="s">
        <v>537</v>
      </c>
      <c r="I304" s="7">
        <v>629.79999999999995</v>
      </c>
      <c r="J304" s="7">
        <v>7</v>
      </c>
      <c r="K304" s="7">
        <v>246.53</v>
      </c>
    </row>
    <row r="305" spans="1:11" x14ac:dyDescent="0.25">
      <c r="A305" s="6">
        <v>45639</v>
      </c>
      <c r="B305" s="9">
        <f>YEAR(Table1_2[[#This Row],[Order Date]])</f>
        <v>2024</v>
      </c>
      <c r="C305" s="7">
        <f>MONTH(Table1_2[[#This Row],[Order Date]])</f>
        <v>12</v>
      </c>
      <c r="D305" s="7" t="s">
        <v>409</v>
      </c>
      <c r="E305" s="7" t="s">
        <v>509</v>
      </c>
      <c r="F305" s="7" t="s">
        <v>515</v>
      </c>
      <c r="G305" s="7" t="s">
        <v>523</v>
      </c>
      <c r="H305" s="7" t="s">
        <v>541</v>
      </c>
      <c r="I305" s="7">
        <v>567.75</v>
      </c>
      <c r="J305" s="7">
        <v>2</v>
      </c>
      <c r="K305" s="7">
        <v>-23.92</v>
      </c>
    </row>
    <row r="306" spans="1:11" x14ac:dyDescent="0.25">
      <c r="A306" s="6">
        <v>45638</v>
      </c>
      <c r="B306" s="9">
        <f>YEAR(Table1_2[[#This Row],[Order Date]])</f>
        <v>2024</v>
      </c>
      <c r="C306" s="7">
        <f>MONTH(Table1_2[[#This Row],[Order Date]])</f>
        <v>12</v>
      </c>
      <c r="D306" s="7" t="s">
        <v>313</v>
      </c>
      <c r="E306" s="7" t="s">
        <v>513</v>
      </c>
      <c r="F306" s="7" t="s">
        <v>516</v>
      </c>
      <c r="G306" s="7" t="s">
        <v>524</v>
      </c>
      <c r="H306" s="7" t="s">
        <v>542</v>
      </c>
      <c r="I306" s="7">
        <v>48.97</v>
      </c>
      <c r="J306" s="7">
        <v>1</v>
      </c>
      <c r="K306" s="7">
        <v>46.03</v>
      </c>
    </row>
    <row r="307" spans="1:11" x14ac:dyDescent="0.25">
      <c r="A307" s="6">
        <v>45637</v>
      </c>
      <c r="B307" s="9">
        <f>YEAR(Table1_2[[#This Row],[Order Date]])</f>
        <v>2024</v>
      </c>
      <c r="C307" s="7">
        <f>MONTH(Table1_2[[#This Row],[Order Date]])</f>
        <v>12</v>
      </c>
      <c r="D307" s="7" t="s">
        <v>393</v>
      </c>
      <c r="E307" s="7" t="s">
        <v>509</v>
      </c>
      <c r="F307" s="7" t="s">
        <v>514</v>
      </c>
      <c r="G307" s="7" t="s">
        <v>517</v>
      </c>
      <c r="H307" s="7" t="s">
        <v>534</v>
      </c>
      <c r="I307" s="7">
        <v>630.79999999999995</v>
      </c>
      <c r="J307" s="7">
        <v>6</v>
      </c>
      <c r="K307" s="7">
        <v>-98.16</v>
      </c>
    </row>
    <row r="308" spans="1:11" x14ac:dyDescent="0.25">
      <c r="A308" s="6">
        <v>45637</v>
      </c>
      <c r="B308" s="9">
        <f>YEAR(Table1_2[[#This Row],[Order Date]])</f>
        <v>2024</v>
      </c>
      <c r="C308" s="7">
        <f>MONTH(Table1_2[[#This Row],[Order Date]])</f>
        <v>12</v>
      </c>
      <c r="D308" s="7" t="s">
        <v>103</v>
      </c>
      <c r="E308" s="7" t="s">
        <v>510</v>
      </c>
      <c r="F308" s="7" t="s">
        <v>515</v>
      </c>
      <c r="G308" s="7" t="s">
        <v>520</v>
      </c>
      <c r="H308" s="7" t="s">
        <v>537</v>
      </c>
      <c r="I308" s="7">
        <v>168.68</v>
      </c>
      <c r="J308" s="7">
        <v>7</v>
      </c>
      <c r="K308" s="7">
        <v>-4.5</v>
      </c>
    </row>
    <row r="309" spans="1:11" x14ac:dyDescent="0.25">
      <c r="A309" s="6">
        <v>45637</v>
      </c>
      <c r="B309" s="9">
        <f>YEAR(Table1_2[[#This Row],[Order Date]])</f>
        <v>2024</v>
      </c>
      <c r="C309" s="7">
        <f>MONTH(Table1_2[[#This Row],[Order Date]])</f>
        <v>12</v>
      </c>
      <c r="D309" s="7" t="s">
        <v>127</v>
      </c>
      <c r="E309" s="7" t="s">
        <v>509</v>
      </c>
      <c r="F309" s="7" t="s">
        <v>516</v>
      </c>
      <c r="G309" s="7" t="s">
        <v>519</v>
      </c>
      <c r="H309" s="7" t="s">
        <v>530</v>
      </c>
      <c r="I309" s="7">
        <v>545.03</v>
      </c>
      <c r="J309" s="7">
        <v>8</v>
      </c>
      <c r="K309" s="7">
        <v>-65.3</v>
      </c>
    </row>
    <row r="310" spans="1:11" x14ac:dyDescent="0.25">
      <c r="A310" s="6">
        <v>45636</v>
      </c>
      <c r="B310" s="9">
        <f>YEAR(Table1_2[[#This Row],[Order Date]])</f>
        <v>2024</v>
      </c>
      <c r="C310" s="7">
        <f>MONTH(Table1_2[[#This Row],[Order Date]])</f>
        <v>12</v>
      </c>
      <c r="D310" s="7" t="s">
        <v>184</v>
      </c>
      <c r="E310" s="7" t="s">
        <v>513</v>
      </c>
      <c r="F310" s="7" t="s">
        <v>514</v>
      </c>
      <c r="G310" s="7" t="s">
        <v>517</v>
      </c>
      <c r="H310" s="7" t="s">
        <v>526</v>
      </c>
      <c r="I310" s="7">
        <v>488.92</v>
      </c>
      <c r="J310" s="7">
        <v>4</v>
      </c>
      <c r="K310" s="7">
        <v>-63.18</v>
      </c>
    </row>
    <row r="311" spans="1:11" x14ac:dyDescent="0.25">
      <c r="A311" s="6">
        <v>45635</v>
      </c>
      <c r="B311" s="9">
        <f>YEAR(Table1_2[[#This Row],[Order Date]])</f>
        <v>2024</v>
      </c>
      <c r="C311" s="7">
        <f>MONTH(Table1_2[[#This Row],[Order Date]])</f>
        <v>12</v>
      </c>
      <c r="D311" s="7" t="s">
        <v>36</v>
      </c>
      <c r="E311" s="7" t="s">
        <v>512</v>
      </c>
      <c r="F311" s="7" t="s">
        <v>515</v>
      </c>
      <c r="G311" s="7" t="s">
        <v>523</v>
      </c>
      <c r="H311" s="7" t="s">
        <v>535</v>
      </c>
      <c r="I311" s="7">
        <v>922.78</v>
      </c>
      <c r="J311" s="7">
        <v>8</v>
      </c>
      <c r="K311" s="7">
        <v>36.42</v>
      </c>
    </row>
    <row r="312" spans="1:11" x14ac:dyDescent="0.25">
      <c r="A312" s="6">
        <v>45633</v>
      </c>
      <c r="B312" s="9">
        <f>YEAR(Table1_2[[#This Row],[Order Date]])</f>
        <v>2024</v>
      </c>
      <c r="C312" s="7">
        <f>MONTH(Table1_2[[#This Row],[Order Date]])</f>
        <v>12</v>
      </c>
      <c r="D312" s="7" t="s">
        <v>341</v>
      </c>
      <c r="E312" s="7" t="s">
        <v>513</v>
      </c>
      <c r="F312" s="7" t="s">
        <v>514</v>
      </c>
      <c r="G312" s="7" t="s">
        <v>525</v>
      </c>
      <c r="H312" s="7" t="s">
        <v>543</v>
      </c>
      <c r="I312" s="7">
        <v>444.77</v>
      </c>
      <c r="J312" s="7">
        <v>3</v>
      </c>
      <c r="K312" s="7">
        <v>15.72</v>
      </c>
    </row>
    <row r="313" spans="1:11" x14ac:dyDescent="0.25">
      <c r="A313" s="6">
        <v>45633</v>
      </c>
      <c r="B313" s="9">
        <f>YEAR(Table1_2[[#This Row],[Order Date]])</f>
        <v>2024</v>
      </c>
      <c r="C313" s="7">
        <f>MONTH(Table1_2[[#This Row],[Order Date]])</f>
        <v>12</v>
      </c>
      <c r="D313" s="7" t="s">
        <v>373</v>
      </c>
      <c r="E313" s="7" t="s">
        <v>512</v>
      </c>
      <c r="F313" s="7" t="s">
        <v>516</v>
      </c>
      <c r="G313" s="7" t="s">
        <v>519</v>
      </c>
      <c r="H313" s="7" t="s">
        <v>528</v>
      </c>
      <c r="I313" s="7">
        <v>232.37</v>
      </c>
      <c r="J313" s="7">
        <v>2</v>
      </c>
      <c r="K313" s="7">
        <v>144.58000000000001</v>
      </c>
    </row>
    <row r="314" spans="1:11" x14ac:dyDescent="0.25">
      <c r="A314" s="6">
        <v>45631</v>
      </c>
      <c r="B314" s="9">
        <f>YEAR(Table1_2[[#This Row],[Order Date]])</f>
        <v>2024</v>
      </c>
      <c r="C314" s="7">
        <f>MONTH(Table1_2[[#This Row],[Order Date]])</f>
        <v>12</v>
      </c>
      <c r="D314" s="7" t="s">
        <v>64</v>
      </c>
      <c r="E314" s="7" t="s">
        <v>513</v>
      </c>
      <c r="F314" s="7" t="s">
        <v>514</v>
      </c>
      <c r="G314" s="7" t="s">
        <v>521</v>
      </c>
      <c r="H314" s="7" t="s">
        <v>532</v>
      </c>
      <c r="I314" s="7">
        <v>132.80000000000001</v>
      </c>
      <c r="J314" s="7">
        <v>5</v>
      </c>
      <c r="K314" s="7">
        <v>223.81</v>
      </c>
    </row>
    <row r="315" spans="1:11" x14ac:dyDescent="0.25">
      <c r="A315" s="6">
        <v>45631</v>
      </c>
      <c r="B315" s="9">
        <f>YEAR(Table1_2[[#This Row],[Order Date]])</f>
        <v>2024</v>
      </c>
      <c r="C315" s="7">
        <f>MONTH(Table1_2[[#This Row],[Order Date]])</f>
        <v>12</v>
      </c>
      <c r="D315" s="7" t="s">
        <v>116</v>
      </c>
      <c r="E315" s="7" t="s">
        <v>511</v>
      </c>
      <c r="F315" s="7" t="s">
        <v>516</v>
      </c>
      <c r="G315" s="7" t="s">
        <v>522</v>
      </c>
      <c r="H315" s="7" t="s">
        <v>538</v>
      </c>
      <c r="I315" s="7">
        <v>130.65</v>
      </c>
      <c r="J315" s="7">
        <v>5</v>
      </c>
      <c r="K315" s="7">
        <v>231.6</v>
      </c>
    </row>
    <row r="316" spans="1:11" x14ac:dyDescent="0.25">
      <c r="A316" s="6">
        <v>45631</v>
      </c>
      <c r="B316" s="9">
        <f>YEAR(Table1_2[[#This Row],[Order Date]])</f>
        <v>2024</v>
      </c>
      <c r="C316" s="7">
        <f>MONTH(Table1_2[[#This Row],[Order Date]])</f>
        <v>12</v>
      </c>
      <c r="D316" s="7" t="s">
        <v>469</v>
      </c>
      <c r="E316" s="7" t="s">
        <v>510</v>
      </c>
      <c r="F316" s="7" t="s">
        <v>516</v>
      </c>
      <c r="G316" s="7" t="s">
        <v>519</v>
      </c>
      <c r="H316" s="7" t="s">
        <v>528</v>
      </c>
      <c r="I316" s="7">
        <v>441.07</v>
      </c>
      <c r="J316" s="7">
        <v>1</v>
      </c>
      <c r="K316" s="7">
        <v>88.66</v>
      </c>
    </row>
    <row r="317" spans="1:11" x14ac:dyDescent="0.25">
      <c r="A317" s="6">
        <v>45630</v>
      </c>
      <c r="B317" s="9">
        <f>YEAR(Table1_2[[#This Row],[Order Date]])</f>
        <v>2024</v>
      </c>
      <c r="C317" s="7">
        <f>MONTH(Table1_2[[#This Row],[Order Date]])</f>
        <v>12</v>
      </c>
      <c r="D317" s="7" t="s">
        <v>369</v>
      </c>
      <c r="E317" s="7" t="s">
        <v>513</v>
      </c>
      <c r="F317" s="7" t="s">
        <v>514</v>
      </c>
      <c r="G317" s="7" t="s">
        <v>521</v>
      </c>
      <c r="H317" s="7" t="s">
        <v>531</v>
      </c>
      <c r="I317" s="7">
        <v>978.52</v>
      </c>
      <c r="J317" s="7">
        <v>9</v>
      </c>
      <c r="K317" s="7">
        <v>-26.29</v>
      </c>
    </row>
    <row r="318" spans="1:11" x14ac:dyDescent="0.25">
      <c r="A318" s="6">
        <v>45630</v>
      </c>
      <c r="B318" s="9">
        <f>YEAR(Table1_2[[#This Row],[Order Date]])</f>
        <v>2024</v>
      </c>
      <c r="C318" s="7">
        <f>MONTH(Table1_2[[#This Row],[Order Date]])</f>
        <v>12</v>
      </c>
      <c r="D318" s="7" t="s">
        <v>108</v>
      </c>
      <c r="E318" s="7" t="s">
        <v>511</v>
      </c>
      <c r="F318" s="7" t="s">
        <v>515</v>
      </c>
      <c r="G318" s="7" t="s">
        <v>520</v>
      </c>
      <c r="H318" s="7" t="s">
        <v>529</v>
      </c>
      <c r="I318" s="7">
        <v>326.89999999999998</v>
      </c>
      <c r="J318" s="7">
        <v>9</v>
      </c>
      <c r="K318" s="7">
        <v>-60</v>
      </c>
    </row>
    <row r="319" spans="1:11" x14ac:dyDescent="0.25">
      <c r="A319" s="6">
        <v>45629</v>
      </c>
      <c r="B319" s="9">
        <f>YEAR(Table1_2[[#This Row],[Order Date]])</f>
        <v>2024</v>
      </c>
      <c r="C319" s="7">
        <f>MONTH(Table1_2[[#This Row],[Order Date]])</f>
        <v>12</v>
      </c>
      <c r="D319" s="7" t="s">
        <v>334</v>
      </c>
      <c r="E319" s="7" t="s">
        <v>513</v>
      </c>
      <c r="F319" s="7" t="s">
        <v>515</v>
      </c>
      <c r="G319" s="7" t="s">
        <v>523</v>
      </c>
      <c r="H319" s="7" t="s">
        <v>535</v>
      </c>
      <c r="I319" s="7">
        <v>580.54</v>
      </c>
      <c r="J319" s="7">
        <v>10</v>
      </c>
      <c r="K319" s="7">
        <v>-72.739999999999995</v>
      </c>
    </row>
    <row r="320" spans="1:11" x14ac:dyDescent="0.25">
      <c r="A320" s="6">
        <v>45627</v>
      </c>
      <c r="B320" s="9">
        <f>YEAR(Table1_2[[#This Row],[Order Date]])</f>
        <v>2024</v>
      </c>
      <c r="C320" s="7">
        <f>MONTH(Table1_2[[#This Row],[Order Date]])</f>
        <v>12</v>
      </c>
      <c r="D320" s="7" t="s">
        <v>454</v>
      </c>
      <c r="E320" s="7" t="s">
        <v>511</v>
      </c>
      <c r="F320" s="7" t="s">
        <v>515</v>
      </c>
      <c r="G320" s="7" t="s">
        <v>520</v>
      </c>
      <c r="H320" s="7" t="s">
        <v>529</v>
      </c>
      <c r="I320" s="7">
        <v>53.4</v>
      </c>
      <c r="J320" s="7">
        <v>10</v>
      </c>
      <c r="K320" s="7">
        <v>33.479999999999997</v>
      </c>
    </row>
    <row r="321" spans="1:11" x14ac:dyDescent="0.25">
      <c r="A321" s="6">
        <v>45627</v>
      </c>
      <c r="B321" s="9">
        <f>YEAR(Table1_2[[#This Row],[Order Date]])</f>
        <v>2024</v>
      </c>
      <c r="C321" s="7">
        <f>MONTH(Table1_2[[#This Row],[Order Date]])</f>
        <v>12</v>
      </c>
      <c r="D321" s="7" t="s">
        <v>472</v>
      </c>
      <c r="E321" s="7" t="s">
        <v>509</v>
      </c>
      <c r="F321" s="7" t="s">
        <v>516</v>
      </c>
      <c r="G321" s="7" t="s">
        <v>522</v>
      </c>
      <c r="H321" s="7" t="s">
        <v>538</v>
      </c>
      <c r="I321" s="7">
        <v>586.69000000000005</v>
      </c>
      <c r="J321" s="7">
        <v>2</v>
      </c>
      <c r="K321" s="7">
        <v>231.01</v>
      </c>
    </row>
    <row r="322" spans="1:11" x14ac:dyDescent="0.25">
      <c r="A322" s="6">
        <v>45626</v>
      </c>
      <c r="B322" s="9">
        <f>YEAR(Table1_2[[#This Row],[Order Date]])</f>
        <v>2024</v>
      </c>
      <c r="C322" s="7">
        <f>MONTH(Table1_2[[#This Row],[Order Date]])</f>
        <v>11</v>
      </c>
      <c r="D322" s="7" t="s">
        <v>163</v>
      </c>
      <c r="E322" s="7" t="s">
        <v>509</v>
      </c>
      <c r="F322" s="7" t="s">
        <v>516</v>
      </c>
      <c r="G322" s="7" t="s">
        <v>519</v>
      </c>
      <c r="H322" s="7" t="s">
        <v>530</v>
      </c>
      <c r="I322" s="7">
        <v>855.61</v>
      </c>
      <c r="J322" s="7">
        <v>8</v>
      </c>
      <c r="K322" s="7">
        <v>139.99</v>
      </c>
    </row>
    <row r="323" spans="1:11" x14ac:dyDescent="0.25">
      <c r="A323" s="6">
        <v>45626</v>
      </c>
      <c r="B323" s="9">
        <f>YEAR(Table1_2[[#This Row],[Order Date]])</f>
        <v>2024</v>
      </c>
      <c r="C323" s="7">
        <f>MONTH(Table1_2[[#This Row],[Order Date]])</f>
        <v>11</v>
      </c>
      <c r="D323" s="7" t="s">
        <v>423</v>
      </c>
      <c r="E323" s="7" t="s">
        <v>510</v>
      </c>
      <c r="F323" s="7" t="s">
        <v>516</v>
      </c>
      <c r="G323" s="7" t="s">
        <v>522</v>
      </c>
      <c r="H323" s="7" t="s">
        <v>533</v>
      </c>
      <c r="I323" s="7">
        <v>617.53</v>
      </c>
      <c r="J323" s="7">
        <v>8</v>
      </c>
      <c r="K323" s="7">
        <v>149.53</v>
      </c>
    </row>
    <row r="324" spans="1:11" x14ac:dyDescent="0.25">
      <c r="A324" s="6">
        <v>45624</v>
      </c>
      <c r="B324" s="9">
        <f>YEAR(Table1_2[[#This Row],[Order Date]])</f>
        <v>2024</v>
      </c>
      <c r="C324" s="7">
        <f>MONTH(Table1_2[[#This Row],[Order Date]])</f>
        <v>11</v>
      </c>
      <c r="D324" s="7" t="s">
        <v>384</v>
      </c>
      <c r="E324" s="7" t="s">
        <v>509</v>
      </c>
      <c r="F324" s="7" t="s">
        <v>516</v>
      </c>
      <c r="G324" s="7" t="s">
        <v>522</v>
      </c>
      <c r="H324" s="7" t="s">
        <v>538</v>
      </c>
      <c r="I324" s="7">
        <v>571.17999999999995</v>
      </c>
      <c r="J324" s="7">
        <v>4</v>
      </c>
      <c r="K324" s="7">
        <v>69.81</v>
      </c>
    </row>
    <row r="325" spans="1:11" x14ac:dyDescent="0.25">
      <c r="A325" s="6">
        <v>45623</v>
      </c>
      <c r="B325" s="9">
        <f>YEAR(Table1_2[[#This Row],[Order Date]])</f>
        <v>2024</v>
      </c>
      <c r="C325" s="7">
        <f>MONTH(Table1_2[[#This Row],[Order Date]])</f>
        <v>11</v>
      </c>
      <c r="D325" s="7" t="s">
        <v>53</v>
      </c>
      <c r="E325" s="7" t="s">
        <v>512</v>
      </c>
      <c r="F325" s="7" t="s">
        <v>515</v>
      </c>
      <c r="G325" s="7" t="s">
        <v>523</v>
      </c>
      <c r="H325" s="7" t="s">
        <v>535</v>
      </c>
      <c r="I325" s="7">
        <v>25.57</v>
      </c>
      <c r="J325" s="7">
        <v>2</v>
      </c>
      <c r="K325" s="7">
        <v>-66.33</v>
      </c>
    </row>
    <row r="326" spans="1:11" x14ac:dyDescent="0.25">
      <c r="A326" s="6">
        <v>45623</v>
      </c>
      <c r="B326" s="9">
        <f>YEAR(Table1_2[[#This Row],[Order Date]])</f>
        <v>2024</v>
      </c>
      <c r="C326" s="7">
        <f>MONTH(Table1_2[[#This Row],[Order Date]])</f>
        <v>11</v>
      </c>
      <c r="D326" s="7" t="s">
        <v>33</v>
      </c>
      <c r="E326" s="7" t="s">
        <v>510</v>
      </c>
      <c r="F326" s="7" t="s">
        <v>515</v>
      </c>
      <c r="G326" s="7" t="s">
        <v>523</v>
      </c>
      <c r="H326" s="7" t="s">
        <v>541</v>
      </c>
      <c r="I326" s="7">
        <v>681.84</v>
      </c>
      <c r="J326" s="7">
        <v>10</v>
      </c>
      <c r="K326" s="7">
        <v>54.59</v>
      </c>
    </row>
    <row r="327" spans="1:11" x14ac:dyDescent="0.25">
      <c r="A327" s="6">
        <v>45623</v>
      </c>
      <c r="B327" s="9">
        <f>YEAR(Table1_2[[#This Row],[Order Date]])</f>
        <v>2024</v>
      </c>
      <c r="C327" s="7">
        <f>MONTH(Table1_2[[#This Row],[Order Date]])</f>
        <v>11</v>
      </c>
      <c r="D327" s="7" t="s">
        <v>156</v>
      </c>
      <c r="E327" s="7" t="s">
        <v>511</v>
      </c>
      <c r="F327" s="7" t="s">
        <v>515</v>
      </c>
      <c r="G327" s="7" t="s">
        <v>518</v>
      </c>
      <c r="H327" s="7" t="s">
        <v>540</v>
      </c>
      <c r="I327" s="7">
        <v>360.35</v>
      </c>
      <c r="J327" s="7">
        <v>9</v>
      </c>
      <c r="K327" s="7">
        <v>-89.99</v>
      </c>
    </row>
    <row r="328" spans="1:11" x14ac:dyDescent="0.25">
      <c r="A328" s="6">
        <v>45621</v>
      </c>
      <c r="B328" s="9">
        <f>YEAR(Table1_2[[#This Row],[Order Date]])</f>
        <v>2024</v>
      </c>
      <c r="C328" s="7">
        <f>MONTH(Table1_2[[#This Row],[Order Date]])</f>
        <v>11</v>
      </c>
      <c r="D328" s="7" t="s">
        <v>268</v>
      </c>
      <c r="E328" s="7" t="s">
        <v>512</v>
      </c>
      <c r="F328" s="7" t="s">
        <v>516</v>
      </c>
      <c r="G328" s="7" t="s">
        <v>519</v>
      </c>
      <c r="H328" s="7" t="s">
        <v>528</v>
      </c>
      <c r="I328" s="7">
        <v>316.33999999999997</v>
      </c>
      <c r="J328" s="7">
        <v>7</v>
      </c>
      <c r="K328" s="7">
        <v>228.61</v>
      </c>
    </row>
    <row r="329" spans="1:11" x14ac:dyDescent="0.25">
      <c r="A329" s="6">
        <v>45621</v>
      </c>
      <c r="B329" s="9">
        <f>YEAR(Table1_2[[#This Row],[Order Date]])</f>
        <v>2024</v>
      </c>
      <c r="C329" s="7">
        <f>MONTH(Table1_2[[#This Row],[Order Date]])</f>
        <v>11</v>
      </c>
      <c r="D329" s="7" t="s">
        <v>17</v>
      </c>
      <c r="E329" s="7" t="s">
        <v>512</v>
      </c>
      <c r="F329" s="7" t="s">
        <v>516</v>
      </c>
      <c r="G329" s="7" t="s">
        <v>519</v>
      </c>
      <c r="H329" s="7" t="s">
        <v>528</v>
      </c>
      <c r="I329" s="7">
        <v>865.68</v>
      </c>
      <c r="J329" s="7">
        <v>8</v>
      </c>
      <c r="K329" s="7">
        <v>-59.87</v>
      </c>
    </row>
    <row r="330" spans="1:11" x14ac:dyDescent="0.25">
      <c r="A330" s="6">
        <v>45619</v>
      </c>
      <c r="B330" s="9">
        <f>YEAR(Table1_2[[#This Row],[Order Date]])</f>
        <v>2024</v>
      </c>
      <c r="C330" s="7">
        <f>MONTH(Table1_2[[#This Row],[Order Date]])</f>
        <v>11</v>
      </c>
      <c r="D330" s="7" t="s">
        <v>220</v>
      </c>
      <c r="E330" s="7" t="s">
        <v>513</v>
      </c>
      <c r="F330" s="7" t="s">
        <v>515</v>
      </c>
      <c r="G330" s="7" t="s">
        <v>523</v>
      </c>
      <c r="H330" s="7" t="s">
        <v>535</v>
      </c>
      <c r="I330" s="7">
        <v>226.44</v>
      </c>
      <c r="J330" s="7">
        <v>7</v>
      </c>
      <c r="K330" s="7">
        <v>241.67</v>
      </c>
    </row>
    <row r="331" spans="1:11" x14ac:dyDescent="0.25">
      <c r="A331" s="6">
        <v>45619</v>
      </c>
      <c r="B331" s="9">
        <f>YEAR(Table1_2[[#This Row],[Order Date]])</f>
        <v>2024</v>
      </c>
      <c r="C331" s="7">
        <f>MONTH(Table1_2[[#This Row],[Order Date]])</f>
        <v>11</v>
      </c>
      <c r="D331" s="7" t="s">
        <v>434</v>
      </c>
      <c r="E331" s="7" t="s">
        <v>513</v>
      </c>
      <c r="F331" s="7" t="s">
        <v>516</v>
      </c>
      <c r="G331" s="7" t="s">
        <v>519</v>
      </c>
      <c r="H331" s="7" t="s">
        <v>528</v>
      </c>
      <c r="I331" s="7">
        <v>763.93</v>
      </c>
      <c r="J331" s="7">
        <v>4</v>
      </c>
      <c r="K331" s="7">
        <v>282.20999999999998</v>
      </c>
    </row>
    <row r="332" spans="1:11" x14ac:dyDescent="0.25">
      <c r="A332" s="6">
        <v>45617</v>
      </c>
      <c r="B332" s="9">
        <f>YEAR(Table1_2[[#This Row],[Order Date]])</f>
        <v>2024</v>
      </c>
      <c r="C332" s="7">
        <f>MONTH(Table1_2[[#This Row],[Order Date]])</f>
        <v>11</v>
      </c>
      <c r="D332" s="7" t="s">
        <v>323</v>
      </c>
      <c r="E332" s="7" t="s">
        <v>513</v>
      </c>
      <c r="F332" s="7" t="s">
        <v>516</v>
      </c>
      <c r="G332" s="7" t="s">
        <v>519</v>
      </c>
      <c r="H332" s="7" t="s">
        <v>530</v>
      </c>
      <c r="I332" s="7">
        <v>36.43</v>
      </c>
      <c r="J332" s="7">
        <v>1</v>
      </c>
      <c r="K332" s="7">
        <v>82.74</v>
      </c>
    </row>
    <row r="333" spans="1:11" x14ac:dyDescent="0.25">
      <c r="A333" s="6">
        <v>45616</v>
      </c>
      <c r="B333" s="9">
        <f>YEAR(Table1_2[[#This Row],[Order Date]])</f>
        <v>2024</v>
      </c>
      <c r="C333" s="7">
        <f>MONTH(Table1_2[[#This Row],[Order Date]])</f>
        <v>11</v>
      </c>
      <c r="D333" s="7" t="s">
        <v>25</v>
      </c>
      <c r="E333" s="7" t="s">
        <v>509</v>
      </c>
      <c r="F333" s="7" t="s">
        <v>514</v>
      </c>
      <c r="G333" s="7" t="s">
        <v>525</v>
      </c>
      <c r="H333" s="7" t="s">
        <v>539</v>
      </c>
      <c r="I333" s="7">
        <v>967.56</v>
      </c>
      <c r="J333" s="7">
        <v>7</v>
      </c>
      <c r="K333" s="7">
        <v>170.08</v>
      </c>
    </row>
    <row r="334" spans="1:11" x14ac:dyDescent="0.25">
      <c r="A334" s="6">
        <v>45616</v>
      </c>
      <c r="B334" s="9">
        <f>YEAR(Table1_2[[#This Row],[Order Date]])</f>
        <v>2024</v>
      </c>
      <c r="C334" s="7">
        <f>MONTH(Table1_2[[#This Row],[Order Date]])</f>
        <v>11</v>
      </c>
      <c r="D334" s="7" t="s">
        <v>140</v>
      </c>
      <c r="E334" s="7" t="s">
        <v>510</v>
      </c>
      <c r="F334" s="7" t="s">
        <v>516</v>
      </c>
      <c r="G334" s="7" t="s">
        <v>522</v>
      </c>
      <c r="H334" s="7" t="s">
        <v>538</v>
      </c>
      <c r="I334" s="7">
        <v>496.25</v>
      </c>
      <c r="J334" s="7">
        <v>7</v>
      </c>
      <c r="K334" s="7">
        <v>1.28</v>
      </c>
    </row>
    <row r="335" spans="1:11" x14ac:dyDescent="0.25">
      <c r="A335" s="6">
        <v>45614</v>
      </c>
      <c r="B335" s="9">
        <f>YEAR(Table1_2[[#This Row],[Order Date]])</f>
        <v>2024</v>
      </c>
      <c r="C335" s="7">
        <f>MONTH(Table1_2[[#This Row],[Order Date]])</f>
        <v>11</v>
      </c>
      <c r="D335" s="7" t="s">
        <v>132</v>
      </c>
      <c r="E335" s="7" t="s">
        <v>511</v>
      </c>
      <c r="F335" s="7" t="s">
        <v>516</v>
      </c>
      <c r="G335" s="7" t="s">
        <v>524</v>
      </c>
      <c r="H335" s="7" t="s">
        <v>542</v>
      </c>
      <c r="I335" s="7">
        <v>430.01</v>
      </c>
      <c r="J335" s="7">
        <v>1</v>
      </c>
      <c r="K335" s="7">
        <v>8.4600000000000009</v>
      </c>
    </row>
    <row r="336" spans="1:11" x14ac:dyDescent="0.25">
      <c r="A336" s="6">
        <v>45614</v>
      </c>
      <c r="B336" s="9">
        <f>YEAR(Table1_2[[#This Row],[Order Date]])</f>
        <v>2024</v>
      </c>
      <c r="C336" s="7">
        <f>MONTH(Table1_2[[#This Row],[Order Date]])</f>
        <v>11</v>
      </c>
      <c r="D336" s="7" t="s">
        <v>80</v>
      </c>
      <c r="E336" s="7" t="s">
        <v>509</v>
      </c>
      <c r="F336" s="7" t="s">
        <v>514</v>
      </c>
      <c r="G336" s="7" t="s">
        <v>525</v>
      </c>
      <c r="H336" s="7" t="s">
        <v>543</v>
      </c>
      <c r="I336" s="7">
        <v>507.21</v>
      </c>
      <c r="J336" s="7">
        <v>3</v>
      </c>
      <c r="K336" s="7">
        <v>288.7</v>
      </c>
    </row>
    <row r="337" spans="1:11" x14ac:dyDescent="0.25">
      <c r="A337" s="6">
        <v>45612</v>
      </c>
      <c r="B337" s="9">
        <f>YEAR(Table1_2[[#This Row],[Order Date]])</f>
        <v>2024</v>
      </c>
      <c r="C337" s="7">
        <f>MONTH(Table1_2[[#This Row],[Order Date]])</f>
        <v>11</v>
      </c>
      <c r="D337" s="7" t="s">
        <v>445</v>
      </c>
      <c r="E337" s="7" t="s">
        <v>510</v>
      </c>
      <c r="F337" s="7" t="s">
        <v>514</v>
      </c>
      <c r="G337" s="7" t="s">
        <v>517</v>
      </c>
      <c r="H337" s="7" t="s">
        <v>526</v>
      </c>
      <c r="I337" s="7">
        <v>864.54</v>
      </c>
      <c r="J337" s="7">
        <v>5</v>
      </c>
      <c r="K337" s="7">
        <v>32.26</v>
      </c>
    </row>
    <row r="338" spans="1:11" x14ac:dyDescent="0.25">
      <c r="A338" s="6">
        <v>45611</v>
      </c>
      <c r="B338" s="9">
        <f>YEAR(Table1_2[[#This Row],[Order Date]])</f>
        <v>2024</v>
      </c>
      <c r="C338" s="7">
        <f>MONTH(Table1_2[[#This Row],[Order Date]])</f>
        <v>11</v>
      </c>
      <c r="D338" s="7" t="s">
        <v>433</v>
      </c>
      <c r="E338" s="7" t="s">
        <v>509</v>
      </c>
      <c r="F338" s="7" t="s">
        <v>515</v>
      </c>
      <c r="G338" s="7" t="s">
        <v>523</v>
      </c>
      <c r="H338" s="7" t="s">
        <v>541</v>
      </c>
      <c r="I338" s="7">
        <v>462.99</v>
      </c>
      <c r="J338" s="7">
        <v>3</v>
      </c>
      <c r="K338" s="7">
        <v>55.34</v>
      </c>
    </row>
    <row r="339" spans="1:11" x14ac:dyDescent="0.25">
      <c r="A339" s="6">
        <v>45611</v>
      </c>
      <c r="B339" s="9">
        <f>YEAR(Table1_2[[#This Row],[Order Date]])</f>
        <v>2024</v>
      </c>
      <c r="C339" s="7">
        <f>MONTH(Table1_2[[#This Row],[Order Date]])</f>
        <v>11</v>
      </c>
      <c r="D339" s="7" t="s">
        <v>324</v>
      </c>
      <c r="E339" s="7" t="s">
        <v>513</v>
      </c>
      <c r="F339" s="7" t="s">
        <v>515</v>
      </c>
      <c r="G339" s="7" t="s">
        <v>520</v>
      </c>
      <c r="H339" s="7" t="s">
        <v>529</v>
      </c>
      <c r="I339" s="7">
        <v>70.709999999999994</v>
      </c>
      <c r="J339" s="7">
        <v>5</v>
      </c>
      <c r="K339" s="7">
        <v>-61.9</v>
      </c>
    </row>
    <row r="340" spans="1:11" x14ac:dyDescent="0.25">
      <c r="A340" s="6">
        <v>45611</v>
      </c>
      <c r="B340" s="9">
        <f>YEAR(Table1_2[[#This Row],[Order Date]])</f>
        <v>2024</v>
      </c>
      <c r="C340" s="7">
        <f>MONTH(Table1_2[[#This Row],[Order Date]])</f>
        <v>11</v>
      </c>
      <c r="D340" s="7" t="s">
        <v>94</v>
      </c>
      <c r="E340" s="7" t="s">
        <v>512</v>
      </c>
      <c r="F340" s="7" t="s">
        <v>514</v>
      </c>
      <c r="G340" s="7" t="s">
        <v>525</v>
      </c>
      <c r="H340" s="7" t="s">
        <v>539</v>
      </c>
      <c r="I340" s="7">
        <v>710.1</v>
      </c>
      <c r="J340" s="7">
        <v>3</v>
      </c>
      <c r="K340" s="7">
        <v>-87.06</v>
      </c>
    </row>
    <row r="341" spans="1:11" x14ac:dyDescent="0.25">
      <c r="A341" s="6">
        <v>45611</v>
      </c>
      <c r="B341" s="9">
        <f>YEAR(Table1_2[[#This Row],[Order Date]])</f>
        <v>2024</v>
      </c>
      <c r="C341" s="7">
        <f>MONTH(Table1_2[[#This Row],[Order Date]])</f>
        <v>11</v>
      </c>
      <c r="D341" s="7" t="s">
        <v>307</v>
      </c>
      <c r="E341" s="7" t="s">
        <v>511</v>
      </c>
      <c r="F341" s="7" t="s">
        <v>515</v>
      </c>
      <c r="G341" s="7" t="s">
        <v>523</v>
      </c>
      <c r="H341" s="7" t="s">
        <v>541</v>
      </c>
      <c r="I341" s="7">
        <v>724.04</v>
      </c>
      <c r="J341" s="7">
        <v>3</v>
      </c>
      <c r="K341" s="7">
        <v>124.99</v>
      </c>
    </row>
    <row r="342" spans="1:11" x14ac:dyDescent="0.25">
      <c r="A342" s="6">
        <v>45610</v>
      </c>
      <c r="B342" s="9">
        <f>YEAR(Table1_2[[#This Row],[Order Date]])</f>
        <v>2024</v>
      </c>
      <c r="C342" s="7">
        <f>MONTH(Table1_2[[#This Row],[Order Date]])</f>
        <v>11</v>
      </c>
      <c r="D342" s="7" t="s">
        <v>152</v>
      </c>
      <c r="E342" s="7" t="s">
        <v>509</v>
      </c>
      <c r="F342" s="7" t="s">
        <v>516</v>
      </c>
      <c r="G342" s="7" t="s">
        <v>519</v>
      </c>
      <c r="H342" s="7" t="s">
        <v>528</v>
      </c>
      <c r="I342" s="7">
        <v>833.76</v>
      </c>
      <c r="J342" s="7">
        <v>5</v>
      </c>
      <c r="K342" s="7">
        <v>262.88</v>
      </c>
    </row>
    <row r="343" spans="1:11" x14ac:dyDescent="0.25">
      <c r="A343" s="6">
        <v>45610</v>
      </c>
      <c r="B343" s="9">
        <f>YEAR(Table1_2[[#This Row],[Order Date]])</f>
        <v>2024</v>
      </c>
      <c r="C343" s="7">
        <f>MONTH(Table1_2[[#This Row],[Order Date]])</f>
        <v>11</v>
      </c>
      <c r="D343" s="7" t="s">
        <v>492</v>
      </c>
      <c r="E343" s="7" t="s">
        <v>513</v>
      </c>
      <c r="F343" s="7" t="s">
        <v>515</v>
      </c>
      <c r="G343" s="7" t="s">
        <v>523</v>
      </c>
      <c r="H343" s="7" t="s">
        <v>535</v>
      </c>
      <c r="I343" s="7">
        <v>226.94</v>
      </c>
      <c r="J343" s="7">
        <v>1</v>
      </c>
      <c r="K343" s="7">
        <v>158.37</v>
      </c>
    </row>
    <row r="344" spans="1:11" x14ac:dyDescent="0.25">
      <c r="A344" s="6">
        <v>45610</v>
      </c>
      <c r="B344" s="9">
        <f>YEAR(Table1_2[[#This Row],[Order Date]])</f>
        <v>2024</v>
      </c>
      <c r="C344" s="7">
        <f>MONTH(Table1_2[[#This Row],[Order Date]])</f>
        <v>11</v>
      </c>
      <c r="D344" s="7" t="s">
        <v>248</v>
      </c>
      <c r="E344" s="7" t="s">
        <v>512</v>
      </c>
      <c r="F344" s="7" t="s">
        <v>515</v>
      </c>
      <c r="G344" s="7" t="s">
        <v>518</v>
      </c>
      <c r="H344" s="7" t="s">
        <v>527</v>
      </c>
      <c r="I344" s="7">
        <v>656.54</v>
      </c>
      <c r="J344" s="7">
        <v>8</v>
      </c>
      <c r="K344" s="7">
        <v>123.42</v>
      </c>
    </row>
    <row r="345" spans="1:11" x14ac:dyDescent="0.25">
      <c r="A345" s="6">
        <v>45609</v>
      </c>
      <c r="B345" s="9">
        <f>YEAR(Table1_2[[#This Row],[Order Date]])</f>
        <v>2024</v>
      </c>
      <c r="C345" s="7">
        <f>MONTH(Table1_2[[#This Row],[Order Date]])</f>
        <v>11</v>
      </c>
      <c r="D345" s="7" t="s">
        <v>130</v>
      </c>
      <c r="E345" s="7" t="s">
        <v>509</v>
      </c>
      <c r="F345" s="7" t="s">
        <v>515</v>
      </c>
      <c r="G345" s="7" t="s">
        <v>523</v>
      </c>
      <c r="H345" s="7" t="s">
        <v>535</v>
      </c>
      <c r="I345" s="7">
        <v>784.22</v>
      </c>
      <c r="J345" s="7">
        <v>10</v>
      </c>
      <c r="K345" s="7">
        <v>135.63999999999999</v>
      </c>
    </row>
    <row r="346" spans="1:11" x14ac:dyDescent="0.25">
      <c r="A346" s="6">
        <v>45609</v>
      </c>
      <c r="B346" s="9">
        <f>YEAR(Table1_2[[#This Row],[Order Date]])</f>
        <v>2024</v>
      </c>
      <c r="C346" s="7">
        <f>MONTH(Table1_2[[#This Row],[Order Date]])</f>
        <v>11</v>
      </c>
      <c r="D346" s="7" t="s">
        <v>474</v>
      </c>
      <c r="E346" s="7" t="s">
        <v>510</v>
      </c>
      <c r="F346" s="7" t="s">
        <v>514</v>
      </c>
      <c r="G346" s="7" t="s">
        <v>521</v>
      </c>
      <c r="H346" s="7" t="s">
        <v>531</v>
      </c>
      <c r="I346" s="7">
        <v>661.09</v>
      </c>
      <c r="J346" s="7">
        <v>5</v>
      </c>
      <c r="K346" s="7">
        <v>161.05000000000001</v>
      </c>
    </row>
    <row r="347" spans="1:11" x14ac:dyDescent="0.25">
      <c r="A347" s="6">
        <v>45608</v>
      </c>
      <c r="B347" s="9">
        <f>YEAR(Table1_2[[#This Row],[Order Date]])</f>
        <v>2024</v>
      </c>
      <c r="C347" s="7">
        <f>MONTH(Table1_2[[#This Row],[Order Date]])</f>
        <v>11</v>
      </c>
      <c r="D347" s="7" t="s">
        <v>186</v>
      </c>
      <c r="E347" s="7" t="s">
        <v>509</v>
      </c>
      <c r="F347" s="7" t="s">
        <v>516</v>
      </c>
      <c r="G347" s="7" t="s">
        <v>524</v>
      </c>
      <c r="H347" s="7" t="s">
        <v>536</v>
      </c>
      <c r="I347" s="7">
        <v>302.82</v>
      </c>
      <c r="J347" s="7">
        <v>9</v>
      </c>
      <c r="K347" s="7">
        <v>105.76</v>
      </c>
    </row>
    <row r="348" spans="1:11" x14ac:dyDescent="0.25">
      <c r="A348" s="6">
        <v>45607</v>
      </c>
      <c r="B348" s="9">
        <f>YEAR(Table1_2[[#This Row],[Order Date]])</f>
        <v>2024</v>
      </c>
      <c r="C348" s="7">
        <f>MONTH(Table1_2[[#This Row],[Order Date]])</f>
        <v>11</v>
      </c>
      <c r="D348" s="7" t="s">
        <v>142</v>
      </c>
      <c r="E348" s="7" t="s">
        <v>509</v>
      </c>
      <c r="F348" s="7" t="s">
        <v>516</v>
      </c>
      <c r="G348" s="7" t="s">
        <v>524</v>
      </c>
      <c r="H348" s="7" t="s">
        <v>536</v>
      </c>
      <c r="I348" s="7">
        <v>169.55</v>
      </c>
      <c r="J348" s="7">
        <v>2</v>
      </c>
      <c r="K348" s="7">
        <v>-24.09</v>
      </c>
    </row>
    <row r="349" spans="1:11" x14ac:dyDescent="0.25">
      <c r="A349" s="6">
        <v>45604</v>
      </c>
      <c r="B349" s="9">
        <f>YEAR(Table1_2[[#This Row],[Order Date]])</f>
        <v>2024</v>
      </c>
      <c r="C349" s="7">
        <f>MONTH(Table1_2[[#This Row],[Order Date]])</f>
        <v>11</v>
      </c>
      <c r="D349" s="7" t="s">
        <v>251</v>
      </c>
      <c r="E349" s="7" t="s">
        <v>512</v>
      </c>
      <c r="F349" s="7" t="s">
        <v>516</v>
      </c>
      <c r="G349" s="7" t="s">
        <v>519</v>
      </c>
      <c r="H349" s="7" t="s">
        <v>530</v>
      </c>
      <c r="I349" s="7">
        <v>123.99</v>
      </c>
      <c r="J349" s="7">
        <v>6</v>
      </c>
      <c r="K349" s="7">
        <v>157.31</v>
      </c>
    </row>
    <row r="350" spans="1:11" x14ac:dyDescent="0.25">
      <c r="A350" s="6">
        <v>45604</v>
      </c>
      <c r="B350" s="9">
        <f>YEAR(Table1_2[[#This Row],[Order Date]])</f>
        <v>2024</v>
      </c>
      <c r="C350" s="7">
        <f>MONTH(Table1_2[[#This Row],[Order Date]])</f>
        <v>11</v>
      </c>
      <c r="D350" s="7" t="s">
        <v>495</v>
      </c>
      <c r="E350" s="7" t="s">
        <v>509</v>
      </c>
      <c r="F350" s="7" t="s">
        <v>514</v>
      </c>
      <c r="G350" s="7" t="s">
        <v>521</v>
      </c>
      <c r="H350" s="7" t="s">
        <v>531</v>
      </c>
      <c r="I350" s="7">
        <v>17.7</v>
      </c>
      <c r="J350" s="7">
        <v>3</v>
      </c>
      <c r="K350" s="7">
        <v>175.15</v>
      </c>
    </row>
    <row r="351" spans="1:11" x14ac:dyDescent="0.25">
      <c r="A351" s="6">
        <v>45603</v>
      </c>
      <c r="B351" s="9">
        <f>YEAR(Table1_2[[#This Row],[Order Date]])</f>
        <v>2024</v>
      </c>
      <c r="C351" s="7">
        <f>MONTH(Table1_2[[#This Row],[Order Date]])</f>
        <v>11</v>
      </c>
      <c r="D351" s="7" t="s">
        <v>442</v>
      </c>
      <c r="E351" s="7" t="s">
        <v>512</v>
      </c>
      <c r="F351" s="7" t="s">
        <v>514</v>
      </c>
      <c r="G351" s="7" t="s">
        <v>517</v>
      </c>
      <c r="H351" s="7" t="s">
        <v>534</v>
      </c>
      <c r="I351" s="7">
        <v>394.88</v>
      </c>
      <c r="J351" s="7">
        <v>2</v>
      </c>
      <c r="K351" s="7">
        <v>145.43</v>
      </c>
    </row>
    <row r="352" spans="1:11" x14ac:dyDescent="0.25">
      <c r="A352" s="6">
        <v>45603</v>
      </c>
      <c r="B352" s="9">
        <f>YEAR(Table1_2[[#This Row],[Order Date]])</f>
        <v>2024</v>
      </c>
      <c r="C352" s="7">
        <f>MONTH(Table1_2[[#This Row],[Order Date]])</f>
        <v>11</v>
      </c>
      <c r="D352" s="7" t="s">
        <v>378</v>
      </c>
      <c r="E352" s="7" t="s">
        <v>512</v>
      </c>
      <c r="F352" s="7" t="s">
        <v>516</v>
      </c>
      <c r="G352" s="7" t="s">
        <v>519</v>
      </c>
      <c r="H352" s="7" t="s">
        <v>530</v>
      </c>
      <c r="I352" s="7">
        <v>532.71</v>
      </c>
      <c r="J352" s="7">
        <v>4</v>
      </c>
      <c r="K352" s="7">
        <v>-56.62</v>
      </c>
    </row>
    <row r="353" spans="1:11" x14ac:dyDescent="0.25">
      <c r="A353" s="6">
        <v>45603</v>
      </c>
      <c r="B353" s="9">
        <f>YEAR(Table1_2[[#This Row],[Order Date]])</f>
        <v>2024</v>
      </c>
      <c r="C353" s="7">
        <f>MONTH(Table1_2[[#This Row],[Order Date]])</f>
        <v>11</v>
      </c>
      <c r="D353" s="7" t="s">
        <v>51</v>
      </c>
      <c r="E353" s="7" t="s">
        <v>512</v>
      </c>
      <c r="F353" s="7" t="s">
        <v>515</v>
      </c>
      <c r="G353" s="7" t="s">
        <v>523</v>
      </c>
      <c r="H353" s="7" t="s">
        <v>541</v>
      </c>
      <c r="I353" s="7">
        <v>368.07</v>
      </c>
      <c r="J353" s="7">
        <v>1</v>
      </c>
      <c r="K353" s="7">
        <v>-26.76</v>
      </c>
    </row>
    <row r="354" spans="1:11" x14ac:dyDescent="0.25">
      <c r="A354" s="6">
        <v>45603</v>
      </c>
      <c r="B354" s="9">
        <f>YEAR(Table1_2[[#This Row],[Order Date]])</f>
        <v>2024</v>
      </c>
      <c r="C354" s="7">
        <f>MONTH(Table1_2[[#This Row],[Order Date]])</f>
        <v>11</v>
      </c>
      <c r="D354" s="7" t="s">
        <v>317</v>
      </c>
      <c r="E354" s="7" t="s">
        <v>509</v>
      </c>
      <c r="F354" s="7" t="s">
        <v>515</v>
      </c>
      <c r="G354" s="7" t="s">
        <v>520</v>
      </c>
      <c r="H354" s="7" t="s">
        <v>537</v>
      </c>
      <c r="I354" s="7">
        <v>113.45</v>
      </c>
      <c r="J354" s="7">
        <v>8</v>
      </c>
      <c r="K354" s="7">
        <v>-7.05</v>
      </c>
    </row>
    <row r="355" spans="1:11" x14ac:dyDescent="0.25">
      <c r="A355" s="6">
        <v>45602</v>
      </c>
      <c r="B355" s="9">
        <f>YEAR(Table1_2[[#This Row],[Order Date]])</f>
        <v>2024</v>
      </c>
      <c r="C355" s="7">
        <f>MONTH(Table1_2[[#This Row],[Order Date]])</f>
        <v>11</v>
      </c>
      <c r="D355" s="7" t="s">
        <v>158</v>
      </c>
      <c r="E355" s="7" t="s">
        <v>513</v>
      </c>
      <c r="F355" s="7" t="s">
        <v>516</v>
      </c>
      <c r="G355" s="7" t="s">
        <v>524</v>
      </c>
      <c r="H355" s="7" t="s">
        <v>536</v>
      </c>
      <c r="I355" s="7">
        <v>372.9</v>
      </c>
      <c r="J355" s="7">
        <v>9</v>
      </c>
      <c r="K355" s="7">
        <v>231.94</v>
      </c>
    </row>
    <row r="356" spans="1:11" x14ac:dyDescent="0.25">
      <c r="A356" s="6">
        <v>45602</v>
      </c>
      <c r="B356" s="9">
        <f>YEAR(Table1_2[[#This Row],[Order Date]])</f>
        <v>2024</v>
      </c>
      <c r="C356" s="7">
        <f>MONTH(Table1_2[[#This Row],[Order Date]])</f>
        <v>11</v>
      </c>
      <c r="D356" s="7" t="s">
        <v>464</v>
      </c>
      <c r="E356" s="7" t="s">
        <v>510</v>
      </c>
      <c r="F356" s="7" t="s">
        <v>516</v>
      </c>
      <c r="G356" s="7" t="s">
        <v>519</v>
      </c>
      <c r="H356" s="7" t="s">
        <v>530</v>
      </c>
      <c r="I356" s="7">
        <v>94.01</v>
      </c>
      <c r="J356" s="7">
        <v>10</v>
      </c>
      <c r="K356" s="7">
        <v>51.05</v>
      </c>
    </row>
    <row r="357" spans="1:11" x14ac:dyDescent="0.25">
      <c r="A357" s="6">
        <v>45601</v>
      </c>
      <c r="B357" s="9">
        <f>YEAR(Table1_2[[#This Row],[Order Date]])</f>
        <v>2024</v>
      </c>
      <c r="C357" s="7">
        <f>MONTH(Table1_2[[#This Row],[Order Date]])</f>
        <v>11</v>
      </c>
      <c r="D357" s="7" t="s">
        <v>143</v>
      </c>
      <c r="E357" s="7" t="s">
        <v>513</v>
      </c>
      <c r="F357" s="7" t="s">
        <v>516</v>
      </c>
      <c r="G357" s="7" t="s">
        <v>519</v>
      </c>
      <c r="H357" s="7" t="s">
        <v>528</v>
      </c>
      <c r="I357" s="7">
        <v>993.36</v>
      </c>
      <c r="J357" s="7">
        <v>3</v>
      </c>
      <c r="K357" s="7">
        <v>119.43</v>
      </c>
    </row>
    <row r="358" spans="1:11" x14ac:dyDescent="0.25">
      <c r="A358" s="6">
        <v>45601</v>
      </c>
      <c r="B358" s="9">
        <f>YEAR(Table1_2[[#This Row],[Order Date]])</f>
        <v>2024</v>
      </c>
      <c r="C358" s="7">
        <f>MONTH(Table1_2[[#This Row],[Order Date]])</f>
        <v>11</v>
      </c>
      <c r="D358" s="7" t="s">
        <v>395</v>
      </c>
      <c r="E358" s="7" t="s">
        <v>512</v>
      </c>
      <c r="F358" s="7" t="s">
        <v>515</v>
      </c>
      <c r="G358" s="7" t="s">
        <v>523</v>
      </c>
      <c r="H358" s="7" t="s">
        <v>535</v>
      </c>
      <c r="I358" s="7">
        <v>794.07</v>
      </c>
      <c r="J358" s="7">
        <v>4</v>
      </c>
      <c r="K358" s="7">
        <v>68.56</v>
      </c>
    </row>
    <row r="359" spans="1:11" x14ac:dyDescent="0.25">
      <c r="A359" s="6">
        <v>45601</v>
      </c>
      <c r="B359" s="9">
        <f>YEAR(Table1_2[[#This Row],[Order Date]])</f>
        <v>2024</v>
      </c>
      <c r="C359" s="7">
        <f>MONTH(Table1_2[[#This Row],[Order Date]])</f>
        <v>11</v>
      </c>
      <c r="D359" s="7" t="s">
        <v>333</v>
      </c>
      <c r="E359" s="7" t="s">
        <v>512</v>
      </c>
      <c r="F359" s="7" t="s">
        <v>514</v>
      </c>
      <c r="G359" s="7" t="s">
        <v>517</v>
      </c>
      <c r="H359" s="7" t="s">
        <v>534</v>
      </c>
      <c r="I359" s="7">
        <v>524.79999999999995</v>
      </c>
      <c r="J359" s="7">
        <v>6</v>
      </c>
      <c r="K359" s="7">
        <v>49.36</v>
      </c>
    </row>
    <row r="360" spans="1:11" x14ac:dyDescent="0.25">
      <c r="A360" s="6">
        <v>45601</v>
      </c>
      <c r="B360" s="9">
        <f>YEAR(Table1_2[[#This Row],[Order Date]])</f>
        <v>2024</v>
      </c>
      <c r="C360" s="7">
        <f>MONTH(Table1_2[[#This Row],[Order Date]])</f>
        <v>11</v>
      </c>
      <c r="D360" s="7" t="s">
        <v>49</v>
      </c>
      <c r="E360" s="7" t="s">
        <v>509</v>
      </c>
      <c r="F360" s="7" t="s">
        <v>516</v>
      </c>
      <c r="G360" s="7" t="s">
        <v>524</v>
      </c>
      <c r="H360" s="7" t="s">
        <v>536</v>
      </c>
      <c r="I360" s="7">
        <v>188.8</v>
      </c>
      <c r="J360" s="7">
        <v>8</v>
      </c>
      <c r="K360" s="7">
        <v>-43.9</v>
      </c>
    </row>
    <row r="361" spans="1:11" x14ac:dyDescent="0.25">
      <c r="A361" s="6">
        <v>45600</v>
      </c>
      <c r="B361" s="9">
        <f>YEAR(Table1_2[[#This Row],[Order Date]])</f>
        <v>2024</v>
      </c>
      <c r="C361" s="7">
        <f>MONTH(Table1_2[[#This Row],[Order Date]])</f>
        <v>11</v>
      </c>
      <c r="D361" s="7" t="s">
        <v>233</v>
      </c>
      <c r="E361" s="7" t="s">
        <v>510</v>
      </c>
      <c r="F361" s="7" t="s">
        <v>515</v>
      </c>
      <c r="G361" s="7" t="s">
        <v>523</v>
      </c>
      <c r="H361" s="7" t="s">
        <v>541</v>
      </c>
      <c r="I361" s="7">
        <v>503.01</v>
      </c>
      <c r="J361" s="7">
        <v>10</v>
      </c>
      <c r="K361" s="7">
        <v>265.7</v>
      </c>
    </row>
    <row r="362" spans="1:11" x14ac:dyDescent="0.25">
      <c r="A362" s="6">
        <v>45598</v>
      </c>
      <c r="B362" s="9">
        <f>YEAR(Table1_2[[#This Row],[Order Date]])</f>
        <v>2024</v>
      </c>
      <c r="C362" s="7">
        <f>MONTH(Table1_2[[#This Row],[Order Date]])</f>
        <v>11</v>
      </c>
      <c r="D362" s="7" t="s">
        <v>166</v>
      </c>
      <c r="E362" s="7" t="s">
        <v>510</v>
      </c>
      <c r="F362" s="7" t="s">
        <v>516</v>
      </c>
      <c r="G362" s="7" t="s">
        <v>522</v>
      </c>
      <c r="H362" s="7" t="s">
        <v>538</v>
      </c>
      <c r="I362" s="7">
        <v>350.22</v>
      </c>
      <c r="J362" s="7">
        <v>4</v>
      </c>
      <c r="K362" s="7">
        <v>149.30000000000001</v>
      </c>
    </row>
    <row r="363" spans="1:11" x14ac:dyDescent="0.25">
      <c r="A363" s="6">
        <v>45598</v>
      </c>
      <c r="B363" s="9">
        <f>YEAR(Table1_2[[#This Row],[Order Date]])</f>
        <v>2024</v>
      </c>
      <c r="C363" s="7">
        <f>MONTH(Table1_2[[#This Row],[Order Date]])</f>
        <v>11</v>
      </c>
      <c r="D363" s="7" t="s">
        <v>447</v>
      </c>
      <c r="E363" s="7" t="s">
        <v>511</v>
      </c>
      <c r="F363" s="7" t="s">
        <v>514</v>
      </c>
      <c r="G363" s="7" t="s">
        <v>517</v>
      </c>
      <c r="H363" s="7" t="s">
        <v>534</v>
      </c>
      <c r="I363" s="7">
        <v>375.73</v>
      </c>
      <c r="J363" s="7">
        <v>4</v>
      </c>
      <c r="K363" s="7">
        <v>-29.59</v>
      </c>
    </row>
    <row r="364" spans="1:11" x14ac:dyDescent="0.25">
      <c r="A364" s="6">
        <v>45598</v>
      </c>
      <c r="B364" s="9">
        <f>YEAR(Table1_2[[#This Row],[Order Date]])</f>
        <v>2024</v>
      </c>
      <c r="C364" s="7">
        <f>MONTH(Table1_2[[#This Row],[Order Date]])</f>
        <v>11</v>
      </c>
      <c r="D364" s="7" t="s">
        <v>329</v>
      </c>
      <c r="E364" s="7" t="s">
        <v>509</v>
      </c>
      <c r="F364" s="7" t="s">
        <v>516</v>
      </c>
      <c r="G364" s="7" t="s">
        <v>519</v>
      </c>
      <c r="H364" s="7" t="s">
        <v>530</v>
      </c>
      <c r="I364" s="7">
        <v>339.11</v>
      </c>
      <c r="J364" s="7">
        <v>7</v>
      </c>
      <c r="K364" s="7">
        <v>141.13999999999999</v>
      </c>
    </row>
    <row r="365" spans="1:11" x14ac:dyDescent="0.25">
      <c r="A365" s="6">
        <v>45597</v>
      </c>
      <c r="B365" s="9">
        <f>YEAR(Table1_2[[#This Row],[Order Date]])</f>
        <v>2024</v>
      </c>
      <c r="C365" s="7">
        <f>MONTH(Table1_2[[#This Row],[Order Date]])</f>
        <v>11</v>
      </c>
      <c r="D365" s="7" t="s">
        <v>72</v>
      </c>
      <c r="E365" s="7" t="s">
        <v>510</v>
      </c>
      <c r="F365" s="7" t="s">
        <v>514</v>
      </c>
      <c r="G365" s="7" t="s">
        <v>521</v>
      </c>
      <c r="H365" s="7" t="s">
        <v>531</v>
      </c>
      <c r="I365" s="7">
        <v>503.93</v>
      </c>
      <c r="J365" s="7">
        <v>10</v>
      </c>
      <c r="K365" s="7">
        <v>123.94</v>
      </c>
    </row>
    <row r="366" spans="1:11" x14ac:dyDescent="0.25">
      <c r="A366" s="6">
        <v>45596</v>
      </c>
      <c r="B366" s="9">
        <f>YEAR(Table1_2[[#This Row],[Order Date]])</f>
        <v>2024</v>
      </c>
      <c r="C366" s="7">
        <f>MONTH(Table1_2[[#This Row],[Order Date]])</f>
        <v>10</v>
      </c>
      <c r="D366" s="7" t="s">
        <v>228</v>
      </c>
      <c r="E366" s="7" t="s">
        <v>511</v>
      </c>
      <c r="F366" s="7" t="s">
        <v>515</v>
      </c>
      <c r="G366" s="7" t="s">
        <v>520</v>
      </c>
      <c r="H366" s="7" t="s">
        <v>537</v>
      </c>
      <c r="I366" s="7">
        <v>889.93</v>
      </c>
      <c r="J366" s="7">
        <v>6</v>
      </c>
      <c r="K366" s="7">
        <v>69.95</v>
      </c>
    </row>
    <row r="367" spans="1:11" x14ac:dyDescent="0.25">
      <c r="A367" s="6">
        <v>45596</v>
      </c>
      <c r="B367" s="9">
        <f>YEAR(Table1_2[[#This Row],[Order Date]])</f>
        <v>2024</v>
      </c>
      <c r="C367" s="7">
        <f>MONTH(Table1_2[[#This Row],[Order Date]])</f>
        <v>10</v>
      </c>
      <c r="D367" s="7" t="s">
        <v>209</v>
      </c>
      <c r="E367" s="7" t="s">
        <v>513</v>
      </c>
      <c r="F367" s="7" t="s">
        <v>514</v>
      </c>
      <c r="G367" s="7" t="s">
        <v>521</v>
      </c>
      <c r="H367" s="7" t="s">
        <v>532</v>
      </c>
      <c r="I367" s="7">
        <v>678.6</v>
      </c>
      <c r="J367" s="7">
        <v>8</v>
      </c>
      <c r="K367" s="7">
        <v>50.74</v>
      </c>
    </row>
    <row r="368" spans="1:11" x14ac:dyDescent="0.25">
      <c r="A368" s="6">
        <v>45595</v>
      </c>
      <c r="B368" s="9">
        <f>YEAR(Table1_2[[#This Row],[Order Date]])</f>
        <v>2024</v>
      </c>
      <c r="C368" s="7">
        <f>MONTH(Table1_2[[#This Row],[Order Date]])</f>
        <v>10</v>
      </c>
      <c r="D368" s="7" t="s">
        <v>427</v>
      </c>
      <c r="E368" s="7" t="s">
        <v>513</v>
      </c>
      <c r="F368" s="7" t="s">
        <v>516</v>
      </c>
      <c r="G368" s="7" t="s">
        <v>522</v>
      </c>
      <c r="H368" s="7" t="s">
        <v>538</v>
      </c>
      <c r="I368" s="7">
        <v>876.87</v>
      </c>
      <c r="J368" s="7">
        <v>9</v>
      </c>
      <c r="K368" s="7">
        <v>105.49</v>
      </c>
    </row>
    <row r="369" spans="1:11" x14ac:dyDescent="0.25">
      <c r="A369" s="6">
        <v>45595</v>
      </c>
      <c r="B369" s="9">
        <f>YEAR(Table1_2[[#This Row],[Order Date]])</f>
        <v>2024</v>
      </c>
      <c r="C369" s="7">
        <f>MONTH(Table1_2[[#This Row],[Order Date]])</f>
        <v>10</v>
      </c>
      <c r="D369" s="7" t="s">
        <v>337</v>
      </c>
      <c r="E369" s="7" t="s">
        <v>509</v>
      </c>
      <c r="F369" s="7" t="s">
        <v>516</v>
      </c>
      <c r="G369" s="7" t="s">
        <v>522</v>
      </c>
      <c r="H369" s="7" t="s">
        <v>533</v>
      </c>
      <c r="I369" s="7">
        <v>306.92</v>
      </c>
      <c r="J369" s="7">
        <v>9</v>
      </c>
      <c r="K369" s="7">
        <v>-83.57</v>
      </c>
    </row>
    <row r="370" spans="1:11" x14ac:dyDescent="0.25">
      <c r="A370" s="6">
        <v>45594</v>
      </c>
      <c r="B370" s="9">
        <f>YEAR(Table1_2[[#This Row],[Order Date]])</f>
        <v>2024</v>
      </c>
      <c r="C370" s="7">
        <f>MONTH(Table1_2[[#This Row],[Order Date]])</f>
        <v>10</v>
      </c>
      <c r="D370" s="7" t="s">
        <v>383</v>
      </c>
      <c r="E370" s="7" t="s">
        <v>513</v>
      </c>
      <c r="F370" s="7" t="s">
        <v>515</v>
      </c>
      <c r="G370" s="7" t="s">
        <v>520</v>
      </c>
      <c r="H370" s="7" t="s">
        <v>537</v>
      </c>
      <c r="I370" s="7">
        <v>47.03</v>
      </c>
      <c r="J370" s="7">
        <v>3</v>
      </c>
      <c r="K370" s="7">
        <v>109.32</v>
      </c>
    </row>
    <row r="371" spans="1:11" x14ac:dyDescent="0.25">
      <c r="A371" s="6">
        <v>45591</v>
      </c>
      <c r="B371" s="9">
        <f>YEAR(Table1_2[[#This Row],[Order Date]])</f>
        <v>2024</v>
      </c>
      <c r="C371" s="7">
        <f>MONTH(Table1_2[[#This Row],[Order Date]])</f>
        <v>10</v>
      </c>
      <c r="D371" s="7" t="s">
        <v>61</v>
      </c>
      <c r="E371" s="7" t="s">
        <v>511</v>
      </c>
      <c r="F371" s="7" t="s">
        <v>514</v>
      </c>
      <c r="G371" s="7" t="s">
        <v>521</v>
      </c>
      <c r="H371" s="7" t="s">
        <v>532</v>
      </c>
      <c r="I371" s="7">
        <v>627.39</v>
      </c>
      <c r="J371" s="7">
        <v>10</v>
      </c>
      <c r="K371" s="7">
        <v>121.97</v>
      </c>
    </row>
    <row r="372" spans="1:11" x14ac:dyDescent="0.25">
      <c r="A372" s="6">
        <v>45587</v>
      </c>
      <c r="B372" s="9">
        <f>YEAR(Table1_2[[#This Row],[Order Date]])</f>
        <v>2024</v>
      </c>
      <c r="C372" s="7">
        <f>MONTH(Table1_2[[#This Row],[Order Date]])</f>
        <v>10</v>
      </c>
      <c r="D372" s="7" t="s">
        <v>390</v>
      </c>
      <c r="E372" s="7" t="s">
        <v>509</v>
      </c>
      <c r="F372" s="7" t="s">
        <v>514</v>
      </c>
      <c r="G372" s="7" t="s">
        <v>517</v>
      </c>
      <c r="H372" s="7" t="s">
        <v>526</v>
      </c>
      <c r="I372" s="7">
        <v>614.97</v>
      </c>
      <c r="J372" s="7">
        <v>9</v>
      </c>
      <c r="K372" s="7">
        <v>-93.13</v>
      </c>
    </row>
    <row r="373" spans="1:11" x14ac:dyDescent="0.25">
      <c r="A373" s="6">
        <v>45587</v>
      </c>
      <c r="B373" s="9">
        <f>YEAR(Table1_2[[#This Row],[Order Date]])</f>
        <v>2024</v>
      </c>
      <c r="C373" s="7">
        <f>MONTH(Table1_2[[#This Row],[Order Date]])</f>
        <v>10</v>
      </c>
      <c r="D373" s="7" t="s">
        <v>449</v>
      </c>
      <c r="E373" s="7" t="s">
        <v>509</v>
      </c>
      <c r="F373" s="7" t="s">
        <v>515</v>
      </c>
      <c r="G373" s="7" t="s">
        <v>518</v>
      </c>
      <c r="H373" s="7" t="s">
        <v>540</v>
      </c>
      <c r="I373" s="7">
        <v>902.85</v>
      </c>
      <c r="J373" s="7">
        <v>1</v>
      </c>
      <c r="K373" s="7">
        <v>-74.94</v>
      </c>
    </row>
    <row r="374" spans="1:11" x14ac:dyDescent="0.25">
      <c r="A374" s="6">
        <v>45585</v>
      </c>
      <c r="B374" s="9">
        <f>YEAR(Table1_2[[#This Row],[Order Date]])</f>
        <v>2024</v>
      </c>
      <c r="C374" s="7">
        <f>MONTH(Table1_2[[#This Row],[Order Date]])</f>
        <v>10</v>
      </c>
      <c r="D374" s="7" t="s">
        <v>68</v>
      </c>
      <c r="E374" s="7" t="s">
        <v>510</v>
      </c>
      <c r="F374" s="7" t="s">
        <v>514</v>
      </c>
      <c r="G374" s="7" t="s">
        <v>525</v>
      </c>
      <c r="H374" s="7" t="s">
        <v>543</v>
      </c>
      <c r="I374" s="7">
        <v>828.63</v>
      </c>
      <c r="J374" s="7">
        <v>10</v>
      </c>
      <c r="K374" s="7">
        <v>99</v>
      </c>
    </row>
    <row r="375" spans="1:11" x14ac:dyDescent="0.25">
      <c r="A375" s="6">
        <v>45582</v>
      </c>
      <c r="B375" s="9">
        <f>YEAR(Table1_2[[#This Row],[Order Date]])</f>
        <v>2024</v>
      </c>
      <c r="C375" s="7">
        <f>MONTH(Table1_2[[#This Row],[Order Date]])</f>
        <v>10</v>
      </c>
      <c r="D375" s="7" t="s">
        <v>21</v>
      </c>
      <c r="E375" s="7" t="s">
        <v>512</v>
      </c>
      <c r="F375" s="7" t="s">
        <v>516</v>
      </c>
      <c r="G375" s="7" t="s">
        <v>519</v>
      </c>
      <c r="H375" s="7" t="s">
        <v>528</v>
      </c>
      <c r="I375" s="7">
        <v>306.25</v>
      </c>
      <c r="J375" s="7">
        <v>5</v>
      </c>
      <c r="K375" s="7">
        <v>36.159999999999997</v>
      </c>
    </row>
    <row r="376" spans="1:11" x14ac:dyDescent="0.25">
      <c r="A376" s="6">
        <v>45580</v>
      </c>
      <c r="B376" s="9">
        <f>YEAR(Table1_2[[#This Row],[Order Date]])</f>
        <v>2024</v>
      </c>
      <c r="C376" s="7">
        <f>MONTH(Table1_2[[#This Row],[Order Date]])</f>
        <v>10</v>
      </c>
      <c r="D376" s="7" t="s">
        <v>336</v>
      </c>
      <c r="E376" s="7" t="s">
        <v>509</v>
      </c>
      <c r="F376" s="7" t="s">
        <v>514</v>
      </c>
      <c r="G376" s="7" t="s">
        <v>521</v>
      </c>
      <c r="H376" s="7" t="s">
        <v>531</v>
      </c>
      <c r="I376" s="7">
        <v>691.15</v>
      </c>
      <c r="J376" s="7">
        <v>4</v>
      </c>
      <c r="K376" s="7">
        <v>-61.79</v>
      </c>
    </row>
    <row r="377" spans="1:11" x14ac:dyDescent="0.25">
      <c r="A377" s="6">
        <v>45578</v>
      </c>
      <c r="B377" s="9">
        <f>YEAR(Table1_2[[#This Row],[Order Date]])</f>
        <v>2024</v>
      </c>
      <c r="C377" s="7">
        <f>MONTH(Table1_2[[#This Row],[Order Date]])</f>
        <v>10</v>
      </c>
      <c r="D377" s="7" t="s">
        <v>461</v>
      </c>
      <c r="E377" s="7" t="s">
        <v>513</v>
      </c>
      <c r="F377" s="7" t="s">
        <v>515</v>
      </c>
      <c r="G377" s="7" t="s">
        <v>520</v>
      </c>
      <c r="H377" s="7" t="s">
        <v>529</v>
      </c>
      <c r="I377" s="7">
        <v>247.22</v>
      </c>
      <c r="J377" s="7">
        <v>1</v>
      </c>
      <c r="K377" s="7">
        <v>31.95</v>
      </c>
    </row>
    <row r="378" spans="1:11" x14ac:dyDescent="0.25">
      <c r="A378" s="6">
        <v>45577</v>
      </c>
      <c r="B378" s="9">
        <f>YEAR(Table1_2[[#This Row],[Order Date]])</f>
        <v>2024</v>
      </c>
      <c r="C378" s="7">
        <f>MONTH(Table1_2[[#This Row],[Order Date]])</f>
        <v>10</v>
      </c>
      <c r="D378" s="7" t="s">
        <v>424</v>
      </c>
      <c r="E378" s="7" t="s">
        <v>513</v>
      </c>
      <c r="F378" s="7" t="s">
        <v>515</v>
      </c>
      <c r="G378" s="7" t="s">
        <v>520</v>
      </c>
      <c r="H378" s="7" t="s">
        <v>529</v>
      </c>
      <c r="I378" s="7">
        <v>467.86</v>
      </c>
      <c r="J378" s="7">
        <v>10</v>
      </c>
      <c r="K378" s="7">
        <v>-94.07</v>
      </c>
    </row>
    <row r="379" spans="1:11" x14ac:dyDescent="0.25">
      <c r="A379" s="6">
        <v>45577</v>
      </c>
      <c r="B379" s="9">
        <f>YEAR(Table1_2[[#This Row],[Order Date]])</f>
        <v>2024</v>
      </c>
      <c r="C379" s="7">
        <f>MONTH(Table1_2[[#This Row],[Order Date]])</f>
        <v>10</v>
      </c>
      <c r="D379" s="7" t="s">
        <v>86</v>
      </c>
      <c r="E379" s="7" t="s">
        <v>513</v>
      </c>
      <c r="F379" s="7" t="s">
        <v>514</v>
      </c>
      <c r="G379" s="7" t="s">
        <v>517</v>
      </c>
      <c r="H379" s="7" t="s">
        <v>526</v>
      </c>
      <c r="I379" s="7">
        <v>142.25</v>
      </c>
      <c r="J379" s="7">
        <v>9</v>
      </c>
      <c r="K379" s="7">
        <v>175.69</v>
      </c>
    </row>
    <row r="380" spans="1:11" x14ac:dyDescent="0.25">
      <c r="A380" s="6">
        <v>45577</v>
      </c>
      <c r="B380" s="9">
        <f>YEAR(Table1_2[[#This Row],[Order Date]])</f>
        <v>2024</v>
      </c>
      <c r="C380" s="7">
        <f>MONTH(Table1_2[[#This Row],[Order Date]])</f>
        <v>10</v>
      </c>
      <c r="D380" s="7" t="s">
        <v>416</v>
      </c>
      <c r="E380" s="7" t="s">
        <v>511</v>
      </c>
      <c r="F380" s="7" t="s">
        <v>515</v>
      </c>
      <c r="G380" s="7" t="s">
        <v>520</v>
      </c>
      <c r="H380" s="7" t="s">
        <v>537</v>
      </c>
      <c r="I380" s="7">
        <v>427.85</v>
      </c>
      <c r="J380" s="7">
        <v>1</v>
      </c>
      <c r="K380" s="7">
        <v>-29.02</v>
      </c>
    </row>
    <row r="381" spans="1:11" x14ac:dyDescent="0.25">
      <c r="A381" s="6">
        <v>45577</v>
      </c>
      <c r="B381" s="9">
        <f>YEAR(Table1_2[[#This Row],[Order Date]])</f>
        <v>2024</v>
      </c>
      <c r="C381" s="7">
        <f>MONTH(Table1_2[[#This Row],[Order Date]])</f>
        <v>10</v>
      </c>
      <c r="D381" s="7" t="s">
        <v>105</v>
      </c>
      <c r="E381" s="7" t="s">
        <v>510</v>
      </c>
      <c r="F381" s="7" t="s">
        <v>514</v>
      </c>
      <c r="G381" s="7" t="s">
        <v>525</v>
      </c>
      <c r="H381" s="7" t="s">
        <v>543</v>
      </c>
      <c r="I381" s="7">
        <v>886.67</v>
      </c>
      <c r="J381" s="7">
        <v>2</v>
      </c>
      <c r="K381" s="7">
        <v>295.62</v>
      </c>
    </row>
    <row r="382" spans="1:11" x14ac:dyDescent="0.25">
      <c r="A382" s="6">
        <v>45576</v>
      </c>
      <c r="B382" s="9">
        <f>YEAR(Table1_2[[#This Row],[Order Date]])</f>
        <v>2024</v>
      </c>
      <c r="C382" s="7">
        <f>MONTH(Table1_2[[#This Row],[Order Date]])</f>
        <v>10</v>
      </c>
      <c r="D382" s="7" t="s">
        <v>91</v>
      </c>
      <c r="E382" s="7" t="s">
        <v>510</v>
      </c>
      <c r="F382" s="7" t="s">
        <v>515</v>
      </c>
      <c r="G382" s="7" t="s">
        <v>520</v>
      </c>
      <c r="H382" s="7" t="s">
        <v>529</v>
      </c>
      <c r="I382" s="7">
        <v>281.25</v>
      </c>
      <c r="J382" s="7">
        <v>2</v>
      </c>
      <c r="K382" s="7">
        <v>-78.819999999999993</v>
      </c>
    </row>
    <row r="383" spans="1:11" x14ac:dyDescent="0.25">
      <c r="A383" s="6">
        <v>45576</v>
      </c>
      <c r="B383" s="9">
        <f>YEAR(Table1_2[[#This Row],[Order Date]])</f>
        <v>2024</v>
      </c>
      <c r="C383" s="7">
        <f>MONTH(Table1_2[[#This Row],[Order Date]])</f>
        <v>10</v>
      </c>
      <c r="D383" s="7" t="s">
        <v>413</v>
      </c>
      <c r="E383" s="7" t="s">
        <v>510</v>
      </c>
      <c r="F383" s="7" t="s">
        <v>514</v>
      </c>
      <c r="G383" s="7" t="s">
        <v>517</v>
      </c>
      <c r="H383" s="7" t="s">
        <v>526</v>
      </c>
      <c r="I383" s="7">
        <v>986.68</v>
      </c>
      <c r="J383" s="7">
        <v>3</v>
      </c>
      <c r="K383" s="7">
        <v>-99.7</v>
      </c>
    </row>
    <row r="384" spans="1:11" x14ac:dyDescent="0.25">
      <c r="A384" s="6">
        <v>45576</v>
      </c>
      <c r="B384" s="9">
        <f>YEAR(Table1_2[[#This Row],[Order Date]])</f>
        <v>2024</v>
      </c>
      <c r="C384" s="7">
        <f>MONTH(Table1_2[[#This Row],[Order Date]])</f>
        <v>10</v>
      </c>
      <c r="D384" s="7" t="s">
        <v>58</v>
      </c>
      <c r="E384" s="7" t="s">
        <v>509</v>
      </c>
      <c r="F384" s="7" t="s">
        <v>516</v>
      </c>
      <c r="G384" s="7" t="s">
        <v>524</v>
      </c>
      <c r="H384" s="7" t="s">
        <v>542</v>
      </c>
      <c r="I384" s="7">
        <v>611.83000000000004</v>
      </c>
      <c r="J384" s="7">
        <v>5</v>
      </c>
      <c r="K384" s="7">
        <v>159.56</v>
      </c>
    </row>
    <row r="385" spans="1:11" x14ac:dyDescent="0.25">
      <c r="A385" s="6">
        <v>45576</v>
      </c>
      <c r="B385" s="9">
        <f>YEAR(Table1_2[[#This Row],[Order Date]])</f>
        <v>2024</v>
      </c>
      <c r="C385" s="7">
        <f>MONTH(Table1_2[[#This Row],[Order Date]])</f>
        <v>10</v>
      </c>
      <c r="D385" s="7" t="s">
        <v>499</v>
      </c>
      <c r="E385" s="7" t="s">
        <v>509</v>
      </c>
      <c r="F385" s="7" t="s">
        <v>515</v>
      </c>
      <c r="G385" s="7" t="s">
        <v>520</v>
      </c>
      <c r="H385" s="7" t="s">
        <v>529</v>
      </c>
      <c r="I385" s="7">
        <v>965.39</v>
      </c>
      <c r="J385" s="7">
        <v>1</v>
      </c>
      <c r="K385" s="7">
        <v>11.35</v>
      </c>
    </row>
    <row r="386" spans="1:11" x14ac:dyDescent="0.25">
      <c r="A386" s="6">
        <v>45573</v>
      </c>
      <c r="B386" s="9">
        <f>YEAR(Table1_2[[#This Row],[Order Date]])</f>
        <v>2024</v>
      </c>
      <c r="C386" s="7">
        <f>MONTH(Table1_2[[#This Row],[Order Date]])</f>
        <v>10</v>
      </c>
      <c r="D386" s="7" t="s">
        <v>234</v>
      </c>
      <c r="E386" s="7" t="s">
        <v>512</v>
      </c>
      <c r="F386" s="7" t="s">
        <v>514</v>
      </c>
      <c r="G386" s="7" t="s">
        <v>517</v>
      </c>
      <c r="H386" s="7" t="s">
        <v>534</v>
      </c>
      <c r="I386" s="7">
        <v>607.21</v>
      </c>
      <c r="J386" s="7">
        <v>4</v>
      </c>
      <c r="K386" s="7">
        <v>51.16</v>
      </c>
    </row>
    <row r="387" spans="1:11" x14ac:dyDescent="0.25">
      <c r="A387" s="6">
        <v>45573</v>
      </c>
      <c r="B387" s="9">
        <f>YEAR(Table1_2[[#This Row],[Order Date]])</f>
        <v>2024</v>
      </c>
      <c r="C387" s="7">
        <f>MONTH(Table1_2[[#This Row],[Order Date]])</f>
        <v>10</v>
      </c>
      <c r="D387" s="7" t="s">
        <v>430</v>
      </c>
      <c r="E387" s="7" t="s">
        <v>509</v>
      </c>
      <c r="F387" s="7" t="s">
        <v>515</v>
      </c>
      <c r="G387" s="7" t="s">
        <v>518</v>
      </c>
      <c r="H387" s="7" t="s">
        <v>527</v>
      </c>
      <c r="I387" s="7">
        <v>542.79999999999995</v>
      </c>
      <c r="J387" s="7">
        <v>1</v>
      </c>
      <c r="K387" s="7">
        <v>-83.97</v>
      </c>
    </row>
    <row r="388" spans="1:11" x14ac:dyDescent="0.25">
      <c r="A388" s="6">
        <v>45573</v>
      </c>
      <c r="B388" s="9">
        <f>YEAR(Table1_2[[#This Row],[Order Date]])</f>
        <v>2024</v>
      </c>
      <c r="C388" s="7">
        <f>MONTH(Table1_2[[#This Row],[Order Date]])</f>
        <v>10</v>
      </c>
      <c r="D388" s="7" t="s">
        <v>266</v>
      </c>
      <c r="E388" s="7" t="s">
        <v>512</v>
      </c>
      <c r="F388" s="7" t="s">
        <v>516</v>
      </c>
      <c r="G388" s="7" t="s">
        <v>519</v>
      </c>
      <c r="H388" s="7" t="s">
        <v>528</v>
      </c>
      <c r="I388" s="7">
        <v>589.92999999999995</v>
      </c>
      <c r="J388" s="7">
        <v>1</v>
      </c>
      <c r="K388" s="7">
        <v>181.57</v>
      </c>
    </row>
    <row r="389" spans="1:11" x14ac:dyDescent="0.25">
      <c r="A389" s="6">
        <v>45573</v>
      </c>
      <c r="B389" s="9">
        <f>YEAR(Table1_2[[#This Row],[Order Date]])</f>
        <v>2024</v>
      </c>
      <c r="C389" s="7">
        <f>MONTH(Table1_2[[#This Row],[Order Date]])</f>
        <v>10</v>
      </c>
      <c r="D389" s="7" t="s">
        <v>145</v>
      </c>
      <c r="E389" s="7" t="s">
        <v>513</v>
      </c>
      <c r="F389" s="7" t="s">
        <v>515</v>
      </c>
      <c r="G389" s="7" t="s">
        <v>520</v>
      </c>
      <c r="H389" s="7" t="s">
        <v>537</v>
      </c>
      <c r="I389" s="7">
        <v>718.82</v>
      </c>
      <c r="J389" s="7">
        <v>8</v>
      </c>
      <c r="K389" s="7">
        <v>-66.63</v>
      </c>
    </row>
    <row r="390" spans="1:11" x14ac:dyDescent="0.25">
      <c r="A390" s="6">
        <v>45572</v>
      </c>
      <c r="B390" s="9">
        <f>YEAR(Table1_2[[#This Row],[Order Date]])</f>
        <v>2024</v>
      </c>
      <c r="C390" s="7">
        <f>MONTH(Table1_2[[#This Row],[Order Date]])</f>
        <v>10</v>
      </c>
      <c r="D390" s="7" t="s">
        <v>121</v>
      </c>
      <c r="E390" s="7" t="s">
        <v>511</v>
      </c>
      <c r="F390" s="7" t="s">
        <v>515</v>
      </c>
      <c r="G390" s="7" t="s">
        <v>523</v>
      </c>
      <c r="H390" s="7" t="s">
        <v>541</v>
      </c>
      <c r="I390" s="7">
        <v>962.71</v>
      </c>
      <c r="J390" s="7">
        <v>3</v>
      </c>
      <c r="K390" s="7">
        <v>274.12</v>
      </c>
    </row>
    <row r="391" spans="1:11" x14ac:dyDescent="0.25">
      <c r="A391" s="6">
        <v>45570</v>
      </c>
      <c r="B391" s="9">
        <f>YEAR(Table1_2[[#This Row],[Order Date]])</f>
        <v>2024</v>
      </c>
      <c r="C391" s="7">
        <f>MONTH(Table1_2[[#This Row],[Order Date]])</f>
        <v>10</v>
      </c>
      <c r="D391" s="7" t="s">
        <v>83</v>
      </c>
      <c r="E391" s="7" t="s">
        <v>511</v>
      </c>
      <c r="F391" s="7" t="s">
        <v>514</v>
      </c>
      <c r="G391" s="7" t="s">
        <v>521</v>
      </c>
      <c r="H391" s="7" t="s">
        <v>531</v>
      </c>
      <c r="I391" s="7">
        <v>781.21</v>
      </c>
      <c r="J391" s="7">
        <v>2</v>
      </c>
      <c r="K391" s="7">
        <v>-61.14</v>
      </c>
    </row>
    <row r="392" spans="1:11" x14ac:dyDescent="0.25">
      <c r="A392" s="6">
        <v>45570</v>
      </c>
      <c r="B392" s="9">
        <f>YEAR(Table1_2[[#This Row],[Order Date]])</f>
        <v>2024</v>
      </c>
      <c r="C392" s="7">
        <f>MONTH(Table1_2[[#This Row],[Order Date]])</f>
        <v>10</v>
      </c>
      <c r="D392" s="7" t="s">
        <v>135</v>
      </c>
      <c r="E392" s="7" t="s">
        <v>513</v>
      </c>
      <c r="F392" s="7" t="s">
        <v>515</v>
      </c>
      <c r="G392" s="7" t="s">
        <v>518</v>
      </c>
      <c r="H392" s="7" t="s">
        <v>540</v>
      </c>
      <c r="I392" s="7">
        <v>579.01</v>
      </c>
      <c r="J392" s="7">
        <v>9</v>
      </c>
      <c r="K392" s="7">
        <v>-12.86</v>
      </c>
    </row>
    <row r="393" spans="1:11" x14ac:dyDescent="0.25">
      <c r="A393" s="6">
        <v>45568</v>
      </c>
      <c r="B393" s="9">
        <f>YEAR(Table1_2[[#This Row],[Order Date]])</f>
        <v>2024</v>
      </c>
      <c r="C393" s="7">
        <f>MONTH(Table1_2[[#This Row],[Order Date]])</f>
        <v>10</v>
      </c>
      <c r="D393" s="7" t="s">
        <v>331</v>
      </c>
      <c r="E393" s="7" t="s">
        <v>509</v>
      </c>
      <c r="F393" s="7" t="s">
        <v>514</v>
      </c>
      <c r="G393" s="7" t="s">
        <v>521</v>
      </c>
      <c r="H393" s="7" t="s">
        <v>531</v>
      </c>
      <c r="I393" s="7">
        <v>836.51</v>
      </c>
      <c r="J393" s="7">
        <v>2</v>
      </c>
      <c r="K393" s="7">
        <v>204.65</v>
      </c>
    </row>
    <row r="394" spans="1:11" x14ac:dyDescent="0.25">
      <c r="A394" s="6">
        <v>45568</v>
      </c>
      <c r="B394" s="9">
        <f>YEAR(Table1_2[[#This Row],[Order Date]])</f>
        <v>2024</v>
      </c>
      <c r="C394" s="7">
        <f>MONTH(Table1_2[[#This Row],[Order Date]])</f>
        <v>10</v>
      </c>
      <c r="D394" s="7" t="s">
        <v>439</v>
      </c>
      <c r="E394" s="7" t="s">
        <v>510</v>
      </c>
      <c r="F394" s="7" t="s">
        <v>515</v>
      </c>
      <c r="G394" s="7" t="s">
        <v>520</v>
      </c>
      <c r="H394" s="7" t="s">
        <v>529</v>
      </c>
      <c r="I394" s="7">
        <v>158.80000000000001</v>
      </c>
      <c r="J394" s="7">
        <v>7</v>
      </c>
      <c r="K394" s="7">
        <v>-84.17</v>
      </c>
    </row>
    <row r="395" spans="1:11" x14ac:dyDescent="0.25">
      <c r="A395" s="6">
        <v>45568</v>
      </c>
      <c r="B395" s="9">
        <f>YEAR(Table1_2[[#This Row],[Order Date]])</f>
        <v>2024</v>
      </c>
      <c r="C395" s="7">
        <f>MONTH(Table1_2[[#This Row],[Order Date]])</f>
        <v>10</v>
      </c>
      <c r="D395" s="7" t="s">
        <v>125</v>
      </c>
      <c r="E395" s="7" t="s">
        <v>513</v>
      </c>
      <c r="F395" s="7" t="s">
        <v>516</v>
      </c>
      <c r="G395" s="7" t="s">
        <v>524</v>
      </c>
      <c r="H395" s="7" t="s">
        <v>542</v>
      </c>
      <c r="I395" s="7">
        <v>734.17</v>
      </c>
      <c r="J395" s="7">
        <v>7</v>
      </c>
      <c r="K395" s="7">
        <v>-57.75</v>
      </c>
    </row>
    <row r="396" spans="1:11" x14ac:dyDescent="0.25">
      <c r="A396" s="6">
        <v>45568</v>
      </c>
      <c r="B396" s="9">
        <f>YEAR(Table1_2[[#This Row],[Order Date]])</f>
        <v>2024</v>
      </c>
      <c r="C396" s="7">
        <f>MONTH(Table1_2[[#This Row],[Order Date]])</f>
        <v>10</v>
      </c>
      <c r="D396" s="7" t="s">
        <v>415</v>
      </c>
      <c r="E396" s="7" t="s">
        <v>512</v>
      </c>
      <c r="F396" s="7" t="s">
        <v>514</v>
      </c>
      <c r="G396" s="7" t="s">
        <v>517</v>
      </c>
      <c r="H396" s="7" t="s">
        <v>534</v>
      </c>
      <c r="I396" s="7">
        <v>896.91</v>
      </c>
      <c r="J396" s="7">
        <v>6</v>
      </c>
      <c r="K396" s="7">
        <v>-73.87</v>
      </c>
    </row>
    <row r="397" spans="1:11" x14ac:dyDescent="0.25">
      <c r="A397" s="6">
        <v>45567</v>
      </c>
      <c r="B397" s="9">
        <f>YEAR(Table1_2[[#This Row],[Order Date]])</f>
        <v>2024</v>
      </c>
      <c r="C397" s="7">
        <f>MONTH(Table1_2[[#This Row],[Order Date]])</f>
        <v>10</v>
      </c>
      <c r="D397" s="7" t="s">
        <v>160</v>
      </c>
      <c r="E397" s="7" t="s">
        <v>510</v>
      </c>
      <c r="F397" s="7" t="s">
        <v>514</v>
      </c>
      <c r="G397" s="7" t="s">
        <v>521</v>
      </c>
      <c r="H397" s="7" t="s">
        <v>532</v>
      </c>
      <c r="I397" s="7">
        <v>961.44</v>
      </c>
      <c r="J397" s="7">
        <v>3</v>
      </c>
      <c r="K397" s="7">
        <v>244.63</v>
      </c>
    </row>
    <row r="398" spans="1:11" x14ac:dyDescent="0.25">
      <c r="A398" s="6">
        <v>45565</v>
      </c>
      <c r="B398" s="9">
        <f>YEAR(Table1_2[[#This Row],[Order Date]])</f>
        <v>2024</v>
      </c>
      <c r="C398" s="7">
        <f>MONTH(Table1_2[[#This Row],[Order Date]])</f>
        <v>9</v>
      </c>
      <c r="D398" s="7" t="s">
        <v>194</v>
      </c>
      <c r="E398" s="7" t="s">
        <v>509</v>
      </c>
      <c r="F398" s="7" t="s">
        <v>515</v>
      </c>
      <c r="G398" s="7" t="s">
        <v>518</v>
      </c>
      <c r="H398" s="7" t="s">
        <v>540</v>
      </c>
      <c r="I398" s="7">
        <v>207.05</v>
      </c>
      <c r="J398" s="7">
        <v>10</v>
      </c>
      <c r="K398" s="7">
        <v>255.23</v>
      </c>
    </row>
    <row r="399" spans="1:11" x14ac:dyDescent="0.25">
      <c r="A399" s="6">
        <v>45565</v>
      </c>
      <c r="B399" s="9">
        <f>YEAR(Table1_2[[#This Row],[Order Date]])</f>
        <v>2024</v>
      </c>
      <c r="C399" s="7">
        <f>MONTH(Table1_2[[#This Row],[Order Date]])</f>
        <v>9</v>
      </c>
      <c r="D399" s="7" t="s">
        <v>253</v>
      </c>
      <c r="E399" s="7" t="s">
        <v>512</v>
      </c>
      <c r="F399" s="7" t="s">
        <v>514</v>
      </c>
      <c r="G399" s="7" t="s">
        <v>525</v>
      </c>
      <c r="H399" s="7" t="s">
        <v>539</v>
      </c>
      <c r="I399" s="7">
        <v>625.46</v>
      </c>
      <c r="J399" s="7">
        <v>8</v>
      </c>
      <c r="K399" s="7">
        <v>88.95</v>
      </c>
    </row>
    <row r="400" spans="1:11" x14ac:dyDescent="0.25">
      <c r="A400" s="6">
        <v>45564</v>
      </c>
      <c r="B400" s="9">
        <f>YEAR(Table1_2[[#This Row],[Order Date]])</f>
        <v>2024</v>
      </c>
      <c r="C400" s="7">
        <f>MONTH(Table1_2[[#This Row],[Order Date]])</f>
        <v>9</v>
      </c>
      <c r="D400" s="7" t="s">
        <v>28</v>
      </c>
      <c r="E400" s="7" t="s">
        <v>509</v>
      </c>
      <c r="F400" s="7" t="s">
        <v>515</v>
      </c>
      <c r="G400" s="7" t="s">
        <v>518</v>
      </c>
      <c r="H400" s="7" t="s">
        <v>540</v>
      </c>
      <c r="I400" s="7">
        <v>965.79</v>
      </c>
      <c r="J400" s="7">
        <v>4</v>
      </c>
      <c r="K400" s="7">
        <v>-68.02</v>
      </c>
    </row>
    <row r="401" spans="1:11" x14ac:dyDescent="0.25">
      <c r="A401" s="6">
        <v>45564</v>
      </c>
      <c r="B401" s="9">
        <f>YEAR(Table1_2[[#This Row],[Order Date]])</f>
        <v>2024</v>
      </c>
      <c r="C401" s="7">
        <f>MONTH(Table1_2[[#This Row],[Order Date]])</f>
        <v>9</v>
      </c>
      <c r="D401" s="7" t="s">
        <v>335</v>
      </c>
      <c r="E401" s="7" t="s">
        <v>511</v>
      </c>
      <c r="F401" s="7" t="s">
        <v>514</v>
      </c>
      <c r="G401" s="7" t="s">
        <v>517</v>
      </c>
      <c r="H401" s="7" t="s">
        <v>526</v>
      </c>
      <c r="I401" s="7">
        <v>460.99</v>
      </c>
      <c r="J401" s="7">
        <v>3</v>
      </c>
      <c r="K401" s="7">
        <v>115</v>
      </c>
    </row>
    <row r="402" spans="1:11" x14ac:dyDescent="0.25">
      <c r="A402" s="6">
        <v>45564</v>
      </c>
      <c r="B402" s="9">
        <f>YEAR(Table1_2[[#This Row],[Order Date]])</f>
        <v>2024</v>
      </c>
      <c r="C402" s="7">
        <f>MONTH(Table1_2[[#This Row],[Order Date]])</f>
        <v>9</v>
      </c>
      <c r="D402" s="7" t="s">
        <v>481</v>
      </c>
      <c r="E402" s="7" t="s">
        <v>510</v>
      </c>
      <c r="F402" s="7" t="s">
        <v>514</v>
      </c>
      <c r="G402" s="7" t="s">
        <v>521</v>
      </c>
      <c r="H402" s="7" t="s">
        <v>532</v>
      </c>
      <c r="I402" s="7">
        <v>365.23</v>
      </c>
      <c r="J402" s="7">
        <v>3</v>
      </c>
      <c r="K402" s="7">
        <v>272.68</v>
      </c>
    </row>
    <row r="403" spans="1:11" x14ac:dyDescent="0.25">
      <c r="A403" s="6">
        <v>45563</v>
      </c>
      <c r="B403" s="9">
        <f>YEAR(Table1_2[[#This Row],[Order Date]])</f>
        <v>2024</v>
      </c>
      <c r="C403" s="7">
        <f>MONTH(Table1_2[[#This Row],[Order Date]])</f>
        <v>9</v>
      </c>
      <c r="D403" s="7" t="s">
        <v>165</v>
      </c>
      <c r="E403" s="7" t="s">
        <v>513</v>
      </c>
      <c r="F403" s="7" t="s">
        <v>514</v>
      </c>
      <c r="G403" s="7" t="s">
        <v>521</v>
      </c>
      <c r="H403" s="7" t="s">
        <v>532</v>
      </c>
      <c r="I403" s="7">
        <v>486.53</v>
      </c>
      <c r="J403" s="7">
        <v>6</v>
      </c>
      <c r="K403" s="7">
        <v>87.8</v>
      </c>
    </row>
    <row r="404" spans="1:11" x14ac:dyDescent="0.25">
      <c r="A404" s="6">
        <v>45563</v>
      </c>
      <c r="B404" s="9">
        <f>YEAR(Table1_2[[#This Row],[Order Date]])</f>
        <v>2024</v>
      </c>
      <c r="C404" s="7">
        <f>MONTH(Table1_2[[#This Row],[Order Date]])</f>
        <v>9</v>
      </c>
      <c r="D404" s="7" t="s">
        <v>226</v>
      </c>
      <c r="E404" s="7" t="s">
        <v>511</v>
      </c>
      <c r="F404" s="7" t="s">
        <v>514</v>
      </c>
      <c r="G404" s="7" t="s">
        <v>521</v>
      </c>
      <c r="H404" s="7" t="s">
        <v>532</v>
      </c>
      <c r="I404" s="7">
        <v>138.1</v>
      </c>
      <c r="J404" s="7">
        <v>3</v>
      </c>
      <c r="K404" s="7">
        <v>-15.8</v>
      </c>
    </row>
    <row r="405" spans="1:11" x14ac:dyDescent="0.25">
      <c r="A405" s="6">
        <v>45563</v>
      </c>
      <c r="B405" s="9">
        <f>YEAR(Table1_2[[#This Row],[Order Date]])</f>
        <v>2024</v>
      </c>
      <c r="C405" s="7">
        <f>MONTH(Table1_2[[#This Row],[Order Date]])</f>
        <v>9</v>
      </c>
      <c r="D405" s="7" t="s">
        <v>60</v>
      </c>
      <c r="E405" s="7" t="s">
        <v>511</v>
      </c>
      <c r="F405" s="7" t="s">
        <v>514</v>
      </c>
      <c r="G405" s="7" t="s">
        <v>521</v>
      </c>
      <c r="H405" s="7" t="s">
        <v>531</v>
      </c>
      <c r="I405" s="7">
        <v>650.61</v>
      </c>
      <c r="J405" s="7">
        <v>8</v>
      </c>
      <c r="K405" s="7">
        <v>161.78</v>
      </c>
    </row>
    <row r="406" spans="1:11" x14ac:dyDescent="0.25">
      <c r="A406" s="6">
        <v>45563</v>
      </c>
      <c r="B406" s="9">
        <f>YEAR(Table1_2[[#This Row],[Order Date]])</f>
        <v>2024</v>
      </c>
      <c r="C406" s="7">
        <f>MONTH(Table1_2[[#This Row],[Order Date]])</f>
        <v>9</v>
      </c>
      <c r="D406" s="7" t="s">
        <v>202</v>
      </c>
      <c r="E406" s="7" t="s">
        <v>512</v>
      </c>
      <c r="F406" s="7" t="s">
        <v>515</v>
      </c>
      <c r="G406" s="7" t="s">
        <v>523</v>
      </c>
      <c r="H406" s="7" t="s">
        <v>541</v>
      </c>
      <c r="I406" s="7">
        <v>46.46</v>
      </c>
      <c r="J406" s="7">
        <v>10</v>
      </c>
      <c r="K406" s="7">
        <v>279.18</v>
      </c>
    </row>
    <row r="407" spans="1:11" x14ac:dyDescent="0.25">
      <c r="A407" s="6">
        <v>45561</v>
      </c>
      <c r="B407" s="9">
        <f>YEAR(Table1_2[[#This Row],[Order Date]])</f>
        <v>2024</v>
      </c>
      <c r="C407" s="7">
        <f>MONTH(Table1_2[[#This Row],[Order Date]])</f>
        <v>9</v>
      </c>
      <c r="D407" s="7" t="s">
        <v>485</v>
      </c>
      <c r="E407" s="7" t="s">
        <v>511</v>
      </c>
      <c r="F407" s="7" t="s">
        <v>516</v>
      </c>
      <c r="G407" s="7" t="s">
        <v>522</v>
      </c>
      <c r="H407" s="7" t="s">
        <v>533</v>
      </c>
      <c r="I407" s="7">
        <v>378.29</v>
      </c>
      <c r="J407" s="7">
        <v>9</v>
      </c>
      <c r="K407" s="7">
        <v>-48.72</v>
      </c>
    </row>
    <row r="408" spans="1:11" x14ac:dyDescent="0.25">
      <c r="A408" s="6">
        <v>45561</v>
      </c>
      <c r="B408" s="9">
        <f>YEAR(Table1_2[[#This Row],[Order Date]])</f>
        <v>2024</v>
      </c>
      <c r="C408" s="7">
        <f>MONTH(Table1_2[[#This Row],[Order Date]])</f>
        <v>9</v>
      </c>
      <c r="D408" s="7" t="s">
        <v>206</v>
      </c>
      <c r="E408" s="7" t="s">
        <v>510</v>
      </c>
      <c r="F408" s="7" t="s">
        <v>514</v>
      </c>
      <c r="G408" s="7" t="s">
        <v>517</v>
      </c>
      <c r="H408" s="7" t="s">
        <v>534</v>
      </c>
      <c r="I408" s="7">
        <v>973.43</v>
      </c>
      <c r="J408" s="7">
        <v>9</v>
      </c>
      <c r="K408" s="7">
        <v>-78.31</v>
      </c>
    </row>
    <row r="409" spans="1:11" x14ac:dyDescent="0.25">
      <c r="A409" s="6">
        <v>45561</v>
      </c>
      <c r="B409" s="9">
        <f>YEAR(Table1_2[[#This Row],[Order Date]])</f>
        <v>2024</v>
      </c>
      <c r="C409" s="7">
        <f>MONTH(Table1_2[[#This Row],[Order Date]])</f>
        <v>9</v>
      </c>
      <c r="D409" s="7" t="s">
        <v>276</v>
      </c>
      <c r="E409" s="7" t="s">
        <v>513</v>
      </c>
      <c r="F409" s="7" t="s">
        <v>514</v>
      </c>
      <c r="G409" s="7" t="s">
        <v>521</v>
      </c>
      <c r="H409" s="7" t="s">
        <v>531</v>
      </c>
      <c r="I409" s="7">
        <v>343.55</v>
      </c>
      <c r="J409" s="7">
        <v>3</v>
      </c>
      <c r="K409" s="7">
        <v>166.67</v>
      </c>
    </row>
    <row r="410" spans="1:11" x14ac:dyDescent="0.25">
      <c r="A410" s="6">
        <v>45560</v>
      </c>
      <c r="B410" s="9">
        <f>YEAR(Table1_2[[#This Row],[Order Date]])</f>
        <v>2024</v>
      </c>
      <c r="C410" s="7">
        <f>MONTH(Table1_2[[#This Row],[Order Date]])</f>
        <v>9</v>
      </c>
      <c r="D410" s="7" t="s">
        <v>250</v>
      </c>
      <c r="E410" s="7" t="s">
        <v>512</v>
      </c>
      <c r="F410" s="7" t="s">
        <v>516</v>
      </c>
      <c r="G410" s="7" t="s">
        <v>519</v>
      </c>
      <c r="H410" s="7" t="s">
        <v>528</v>
      </c>
      <c r="I410" s="7">
        <v>295.35000000000002</v>
      </c>
      <c r="J410" s="7">
        <v>5</v>
      </c>
      <c r="K410" s="7">
        <v>283.63</v>
      </c>
    </row>
    <row r="411" spans="1:11" x14ac:dyDescent="0.25">
      <c r="A411" s="6">
        <v>45558</v>
      </c>
      <c r="B411" s="9">
        <f>YEAR(Table1_2[[#This Row],[Order Date]])</f>
        <v>2024</v>
      </c>
      <c r="C411" s="7">
        <f>MONTH(Table1_2[[#This Row],[Order Date]])</f>
        <v>9</v>
      </c>
      <c r="D411" s="7" t="s">
        <v>294</v>
      </c>
      <c r="E411" s="7" t="s">
        <v>509</v>
      </c>
      <c r="F411" s="7" t="s">
        <v>515</v>
      </c>
      <c r="G411" s="7" t="s">
        <v>518</v>
      </c>
      <c r="H411" s="7" t="s">
        <v>527</v>
      </c>
      <c r="I411" s="7">
        <v>492.97</v>
      </c>
      <c r="J411" s="7">
        <v>2</v>
      </c>
      <c r="K411" s="7">
        <v>-61.61</v>
      </c>
    </row>
    <row r="412" spans="1:11" x14ac:dyDescent="0.25">
      <c r="A412" s="6">
        <v>45558</v>
      </c>
      <c r="B412" s="9">
        <f>YEAR(Table1_2[[#This Row],[Order Date]])</f>
        <v>2024</v>
      </c>
      <c r="C412" s="7">
        <f>MONTH(Table1_2[[#This Row],[Order Date]])</f>
        <v>9</v>
      </c>
      <c r="D412" s="7" t="s">
        <v>418</v>
      </c>
      <c r="E412" s="7" t="s">
        <v>513</v>
      </c>
      <c r="F412" s="7" t="s">
        <v>515</v>
      </c>
      <c r="G412" s="7" t="s">
        <v>523</v>
      </c>
      <c r="H412" s="7" t="s">
        <v>541</v>
      </c>
      <c r="I412" s="7">
        <v>363.37</v>
      </c>
      <c r="J412" s="7">
        <v>4</v>
      </c>
      <c r="K412" s="7">
        <v>259.89</v>
      </c>
    </row>
    <row r="413" spans="1:11" x14ac:dyDescent="0.25">
      <c r="A413" s="6">
        <v>45557</v>
      </c>
      <c r="B413" s="9">
        <f>YEAR(Table1_2[[#This Row],[Order Date]])</f>
        <v>2024</v>
      </c>
      <c r="C413" s="7">
        <f>MONTH(Table1_2[[#This Row],[Order Date]])</f>
        <v>9</v>
      </c>
      <c r="D413" s="7" t="s">
        <v>106</v>
      </c>
      <c r="E413" s="7" t="s">
        <v>512</v>
      </c>
      <c r="F413" s="7" t="s">
        <v>516</v>
      </c>
      <c r="G413" s="7" t="s">
        <v>522</v>
      </c>
      <c r="H413" s="7" t="s">
        <v>533</v>
      </c>
      <c r="I413" s="7">
        <v>877.82</v>
      </c>
      <c r="J413" s="7">
        <v>3</v>
      </c>
      <c r="K413" s="7">
        <v>53.35</v>
      </c>
    </row>
    <row r="414" spans="1:11" x14ac:dyDescent="0.25">
      <c r="A414" s="6">
        <v>45556</v>
      </c>
      <c r="B414" s="9">
        <f>YEAR(Table1_2[[#This Row],[Order Date]])</f>
        <v>2024</v>
      </c>
      <c r="C414" s="7">
        <f>MONTH(Table1_2[[#This Row],[Order Date]])</f>
        <v>9</v>
      </c>
      <c r="D414" s="7" t="s">
        <v>185</v>
      </c>
      <c r="E414" s="7" t="s">
        <v>513</v>
      </c>
      <c r="F414" s="7" t="s">
        <v>515</v>
      </c>
      <c r="G414" s="7" t="s">
        <v>523</v>
      </c>
      <c r="H414" s="7" t="s">
        <v>535</v>
      </c>
      <c r="I414" s="7">
        <v>959.56</v>
      </c>
      <c r="J414" s="7">
        <v>9</v>
      </c>
      <c r="K414" s="7">
        <v>-90.8</v>
      </c>
    </row>
    <row r="415" spans="1:11" x14ac:dyDescent="0.25">
      <c r="A415" s="6">
        <v>45556</v>
      </c>
      <c r="B415" s="9">
        <f>YEAR(Table1_2[[#This Row],[Order Date]])</f>
        <v>2024</v>
      </c>
      <c r="C415" s="7">
        <f>MONTH(Table1_2[[#This Row],[Order Date]])</f>
        <v>9</v>
      </c>
      <c r="D415" s="7" t="s">
        <v>293</v>
      </c>
      <c r="E415" s="7" t="s">
        <v>511</v>
      </c>
      <c r="F415" s="7" t="s">
        <v>516</v>
      </c>
      <c r="G415" s="7" t="s">
        <v>524</v>
      </c>
      <c r="H415" s="7" t="s">
        <v>536</v>
      </c>
      <c r="I415" s="7">
        <v>607.77</v>
      </c>
      <c r="J415" s="7">
        <v>4</v>
      </c>
      <c r="K415" s="7">
        <v>139.55000000000001</v>
      </c>
    </row>
    <row r="416" spans="1:11" x14ac:dyDescent="0.25">
      <c r="A416" s="6">
        <v>45555</v>
      </c>
      <c r="B416" s="9">
        <f>YEAR(Table1_2[[#This Row],[Order Date]])</f>
        <v>2024</v>
      </c>
      <c r="C416" s="7">
        <f>MONTH(Table1_2[[#This Row],[Order Date]])</f>
        <v>9</v>
      </c>
      <c r="D416" s="7" t="s">
        <v>95</v>
      </c>
      <c r="E416" s="7" t="s">
        <v>513</v>
      </c>
      <c r="F416" s="7" t="s">
        <v>516</v>
      </c>
      <c r="G416" s="7" t="s">
        <v>519</v>
      </c>
      <c r="H416" s="7" t="s">
        <v>530</v>
      </c>
      <c r="I416" s="7">
        <v>692.13</v>
      </c>
      <c r="J416" s="7">
        <v>6</v>
      </c>
      <c r="K416" s="7">
        <v>54.91</v>
      </c>
    </row>
    <row r="417" spans="1:11" x14ac:dyDescent="0.25">
      <c r="A417" s="6">
        <v>45555</v>
      </c>
      <c r="B417" s="9">
        <f>YEAR(Table1_2[[#This Row],[Order Date]])</f>
        <v>2024</v>
      </c>
      <c r="C417" s="7">
        <f>MONTH(Table1_2[[#This Row],[Order Date]])</f>
        <v>9</v>
      </c>
      <c r="D417" s="7" t="s">
        <v>175</v>
      </c>
      <c r="E417" s="7" t="s">
        <v>510</v>
      </c>
      <c r="F417" s="7" t="s">
        <v>514</v>
      </c>
      <c r="G417" s="7" t="s">
        <v>517</v>
      </c>
      <c r="H417" s="7" t="s">
        <v>534</v>
      </c>
      <c r="I417" s="7">
        <v>212.22</v>
      </c>
      <c r="J417" s="7">
        <v>6</v>
      </c>
      <c r="K417" s="7">
        <v>57.81</v>
      </c>
    </row>
    <row r="418" spans="1:11" x14ac:dyDescent="0.25">
      <c r="A418" s="6">
        <v>45554</v>
      </c>
      <c r="B418" s="9">
        <f>YEAR(Table1_2[[#This Row],[Order Date]])</f>
        <v>2024</v>
      </c>
      <c r="C418" s="7">
        <f>MONTH(Table1_2[[#This Row],[Order Date]])</f>
        <v>9</v>
      </c>
      <c r="D418" s="7" t="s">
        <v>75</v>
      </c>
      <c r="E418" s="7" t="s">
        <v>511</v>
      </c>
      <c r="F418" s="7" t="s">
        <v>515</v>
      </c>
      <c r="G418" s="7" t="s">
        <v>520</v>
      </c>
      <c r="H418" s="7" t="s">
        <v>537</v>
      </c>
      <c r="I418" s="7">
        <v>990.71</v>
      </c>
      <c r="J418" s="7">
        <v>9</v>
      </c>
      <c r="K418" s="7">
        <v>-49.98</v>
      </c>
    </row>
    <row r="419" spans="1:11" x14ac:dyDescent="0.25">
      <c r="A419" s="6">
        <v>45552</v>
      </c>
      <c r="B419" s="9">
        <f>YEAR(Table1_2[[#This Row],[Order Date]])</f>
        <v>2024</v>
      </c>
      <c r="C419" s="7">
        <f>MONTH(Table1_2[[#This Row],[Order Date]])</f>
        <v>9</v>
      </c>
      <c r="D419" s="7" t="s">
        <v>349</v>
      </c>
      <c r="E419" s="7" t="s">
        <v>513</v>
      </c>
      <c r="F419" s="7" t="s">
        <v>514</v>
      </c>
      <c r="G419" s="7" t="s">
        <v>525</v>
      </c>
      <c r="H419" s="7" t="s">
        <v>543</v>
      </c>
      <c r="I419" s="7">
        <v>131.15</v>
      </c>
      <c r="J419" s="7">
        <v>7</v>
      </c>
      <c r="K419" s="7">
        <v>-17.54</v>
      </c>
    </row>
    <row r="420" spans="1:11" x14ac:dyDescent="0.25">
      <c r="A420" s="6">
        <v>45551</v>
      </c>
      <c r="B420" s="9">
        <f>YEAR(Table1_2[[#This Row],[Order Date]])</f>
        <v>2024</v>
      </c>
      <c r="C420" s="7">
        <f>MONTH(Table1_2[[#This Row],[Order Date]])</f>
        <v>9</v>
      </c>
      <c r="D420" s="7" t="s">
        <v>408</v>
      </c>
      <c r="E420" s="7" t="s">
        <v>509</v>
      </c>
      <c r="F420" s="7" t="s">
        <v>514</v>
      </c>
      <c r="G420" s="7" t="s">
        <v>517</v>
      </c>
      <c r="H420" s="7" t="s">
        <v>534</v>
      </c>
      <c r="I420" s="7">
        <v>571.72</v>
      </c>
      <c r="J420" s="7">
        <v>10</v>
      </c>
      <c r="K420" s="7">
        <v>257.98</v>
      </c>
    </row>
    <row r="421" spans="1:11" x14ac:dyDescent="0.25">
      <c r="A421" s="6">
        <v>45550</v>
      </c>
      <c r="B421" s="9">
        <f>YEAR(Table1_2[[#This Row],[Order Date]])</f>
        <v>2024</v>
      </c>
      <c r="C421" s="7">
        <f>MONTH(Table1_2[[#This Row],[Order Date]])</f>
        <v>9</v>
      </c>
      <c r="D421" s="7" t="s">
        <v>258</v>
      </c>
      <c r="E421" s="7" t="s">
        <v>510</v>
      </c>
      <c r="F421" s="7" t="s">
        <v>515</v>
      </c>
      <c r="G421" s="7" t="s">
        <v>523</v>
      </c>
      <c r="H421" s="7" t="s">
        <v>541</v>
      </c>
      <c r="I421" s="7">
        <v>346.16</v>
      </c>
      <c r="J421" s="7">
        <v>5</v>
      </c>
      <c r="K421" s="7">
        <v>84.43</v>
      </c>
    </row>
    <row r="422" spans="1:11" x14ac:dyDescent="0.25">
      <c r="A422" s="6">
        <v>45550</v>
      </c>
      <c r="B422" s="9">
        <f>YEAR(Table1_2[[#This Row],[Order Date]])</f>
        <v>2024</v>
      </c>
      <c r="C422" s="7">
        <f>MONTH(Table1_2[[#This Row],[Order Date]])</f>
        <v>9</v>
      </c>
      <c r="D422" s="7" t="s">
        <v>97</v>
      </c>
      <c r="E422" s="7" t="s">
        <v>510</v>
      </c>
      <c r="F422" s="7" t="s">
        <v>515</v>
      </c>
      <c r="G422" s="7" t="s">
        <v>523</v>
      </c>
      <c r="H422" s="7" t="s">
        <v>541</v>
      </c>
      <c r="I422" s="7">
        <v>522.42999999999995</v>
      </c>
      <c r="J422" s="7">
        <v>1</v>
      </c>
      <c r="K422" s="7">
        <v>-63.35</v>
      </c>
    </row>
    <row r="423" spans="1:11" x14ac:dyDescent="0.25">
      <c r="A423" s="6">
        <v>45549</v>
      </c>
      <c r="B423" s="9">
        <f>YEAR(Table1_2[[#This Row],[Order Date]])</f>
        <v>2024</v>
      </c>
      <c r="C423" s="7">
        <f>MONTH(Table1_2[[#This Row],[Order Date]])</f>
        <v>9</v>
      </c>
      <c r="D423" s="7" t="s">
        <v>44</v>
      </c>
      <c r="E423" s="7" t="s">
        <v>510</v>
      </c>
      <c r="F423" s="7" t="s">
        <v>516</v>
      </c>
      <c r="G423" s="7" t="s">
        <v>522</v>
      </c>
      <c r="H423" s="7" t="s">
        <v>533</v>
      </c>
      <c r="I423" s="7">
        <v>620.39</v>
      </c>
      <c r="J423" s="7">
        <v>2</v>
      </c>
      <c r="K423" s="7">
        <v>202.6</v>
      </c>
    </row>
    <row r="424" spans="1:11" x14ac:dyDescent="0.25">
      <c r="A424" s="6">
        <v>45549</v>
      </c>
      <c r="B424" s="9">
        <f>YEAR(Table1_2[[#This Row],[Order Date]])</f>
        <v>2024</v>
      </c>
      <c r="C424" s="7">
        <f>MONTH(Table1_2[[#This Row],[Order Date]])</f>
        <v>9</v>
      </c>
      <c r="D424" s="7" t="s">
        <v>14</v>
      </c>
      <c r="E424" s="7" t="s">
        <v>510</v>
      </c>
      <c r="F424" s="7" t="s">
        <v>514</v>
      </c>
      <c r="G424" s="7" t="s">
        <v>521</v>
      </c>
      <c r="H424" s="7" t="s">
        <v>531</v>
      </c>
      <c r="I424" s="7">
        <v>777.53</v>
      </c>
      <c r="J424" s="7">
        <v>5</v>
      </c>
      <c r="K424" s="7">
        <v>-40.28</v>
      </c>
    </row>
    <row r="425" spans="1:11" x14ac:dyDescent="0.25">
      <c r="A425" s="6">
        <v>45549</v>
      </c>
      <c r="B425" s="9">
        <f>YEAR(Table1_2[[#This Row],[Order Date]])</f>
        <v>2024</v>
      </c>
      <c r="C425" s="7">
        <f>MONTH(Table1_2[[#This Row],[Order Date]])</f>
        <v>9</v>
      </c>
      <c r="D425" s="7" t="s">
        <v>304</v>
      </c>
      <c r="E425" s="7" t="s">
        <v>511</v>
      </c>
      <c r="F425" s="7" t="s">
        <v>515</v>
      </c>
      <c r="G425" s="7" t="s">
        <v>523</v>
      </c>
      <c r="H425" s="7" t="s">
        <v>541</v>
      </c>
      <c r="I425" s="7">
        <v>853.41</v>
      </c>
      <c r="J425" s="7">
        <v>4</v>
      </c>
      <c r="K425" s="7">
        <v>-86.53</v>
      </c>
    </row>
    <row r="426" spans="1:11" x14ac:dyDescent="0.25">
      <c r="A426" s="6">
        <v>45548</v>
      </c>
      <c r="B426" s="9">
        <f>YEAR(Table1_2[[#This Row],[Order Date]])</f>
        <v>2024</v>
      </c>
      <c r="C426" s="7">
        <f>MONTH(Table1_2[[#This Row],[Order Date]])</f>
        <v>9</v>
      </c>
      <c r="D426" s="7" t="s">
        <v>291</v>
      </c>
      <c r="E426" s="7" t="s">
        <v>512</v>
      </c>
      <c r="F426" s="7" t="s">
        <v>514</v>
      </c>
      <c r="G426" s="7" t="s">
        <v>525</v>
      </c>
      <c r="H426" s="7" t="s">
        <v>543</v>
      </c>
      <c r="I426" s="7">
        <v>329.3</v>
      </c>
      <c r="J426" s="7">
        <v>7</v>
      </c>
      <c r="K426" s="7">
        <v>124.55</v>
      </c>
    </row>
    <row r="427" spans="1:11" x14ac:dyDescent="0.25">
      <c r="A427" s="6">
        <v>45547</v>
      </c>
      <c r="B427" s="9">
        <f>YEAR(Table1_2[[#This Row],[Order Date]])</f>
        <v>2024</v>
      </c>
      <c r="C427" s="7">
        <f>MONTH(Table1_2[[#This Row],[Order Date]])</f>
        <v>9</v>
      </c>
      <c r="D427" s="7" t="s">
        <v>231</v>
      </c>
      <c r="E427" s="7" t="s">
        <v>513</v>
      </c>
      <c r="F427" s="7" t="s">
        <v>516</v>
      </c>
      <c r="G427" s="7" t="s">
        <v>522</v>
      </c>
      <c r="H427" s="7" t="s">
        <v>533</v>
      </c>
      <c r="I427" s="7">
        <v>13.42</v>
      </c>
      <c r="J427" s="7">
        <v>2</v>
      </c>
      <c r="K427" s="7">
        <v>37.32</v>
      </c>
    </row>
    <row r="428" spans="1:11" x14ac:dyDescent="0.25">
      <c r="A428" s="6">
        <v>45547</v>
      </c>
      <c r="B428" s="9">
        <f>YEAR(Table1_2[[#This Row],[Order Date]])</f>
        <v>2024</v>
      </c>
      <c r="C428" s="7">
        <f>MONTH(Table1_2[[#This Row],[Order Date]])</f>
        <v>9</v>
      </c>
      <c r="D428" s="7" t="s">
        <v>150</v>
      </c>
      <c r="E428" s="7" t="s">
        <v>509</v>
      </c>
      <c r="F428" s="7" t="s">
        <v>514</v>
      </c>
      <c r="G428" s="7" t="s">
        <v>517</v>
      </c>
      <c r="H428" s="7" t="s">
        <v>526</v>
      </c>
      <c r="I428" s="7">
        <v>527.30999999999995</v>
      </c>
      <c r="J428" s="7">
        <v>1</v>
      </c>
      <c r="K428" s="7">
        <v>-87.33</v>
      </c>
    </row>
    <row r="429" spans="1:11" x14ac:dyDescent="0.25">
      <c r="A429" s="6">
        <v>45545</v>
      </c>
      <c r="B429" s="9">
        <f>YEAR(Table1_2[[#This Row],[Order Date]])</f>
        <v>2024</v>
      </c>
      <c r="C429" s="7">
        <f>MONTH(Table1_2[[#This Row],[Order Date]])</f>
        <v>9</v>
      </c>
      <c r="D429" s="7" t="s">
        <v>351</v>
      </c>
      <c r="E429" s="7" t="s">
        <v>513</v>
      </c>
      <c r="F429" s="7" t="s">
        <v>516</v>
      </c>
      <c r="G429" s="7" t="s">
        <v>524</v>
      </c>
      <c r="H429" s="7" t="s">
        <v>542</v>
      </c>
      <c r="I429" s="7">
        <v>840.42</v>
      </c>
      <c r="J429" s="7">
        <v>5</v>
      </c>
      <c r="K429" s="7">
        <v>248.4</v>
      </c>
    </row>
    <row r="430" spans="1:11" x14ac:dyDescent="0.25">
      <c r="A430" s="6">
        <v>45544</v>
      </c>
      <c r="B430" s="9">
        <f>YEAR(Table1_2[[#This Row],[Order Date]])</f>
        <v>2024</v>
      </c>
      <c r="C430" s="7">
        <f>MONTH(Table1_2[[#This Row],[Order Date]])</f>
        <v>9</v>
      </c>
      <c r="D430" s="7" t="s">
        <v>188</v>
      </c>
      <c r="E430" s="7" t="s">
        <v>512</v>
      </c>
      <c r="F430" s="7" t="s">
        <v>514</v>
      </c>
      <c r="G430" s="7" t="s">
        <v>517</v>
      </c>
      <c r="H430" s="7" t="s">
        <v>526</v>
      </c>
      <c r="I430" s="7">
        <v>78.86</v>
      </c>
      <c r="J430" s="7">
        <v>10</v>
      </c>
      <c r="K430" s="7">
        <v>-89.84</v>
      </c>
    </row>
    <row r="431" spans="1:11" x14ac:dyDescent="0.25">
      <c r="A431" s="6">
        <v>45541</v>
      </c>
      <c r="B431" s="9">
        <f>YEAR(Table1_2[[#This Row],[Order Date]])</f>
        <v>2024</v>
      </c>
      <c r="C431" s="7">
        <f>MONTH(Table1_2[[#This Row],[Order Date]])</f>
        <v>9</v>
      </c>
      <c r="D431" s="7" t="s">
        <v>179</v>
      </c>
      <c r="E431" s="7" t="s">
        <v>512</v>
      </c>
      <c r="F431" s="7" t="s">
        <v>516</v>
      </c>
      <c r="G431" s="7" t="s">
        <v>524</v>
      </c>
      <c r="H431" s="7" t="s">
        <v>542</v>
      </c>
      <c r="I431" s="7">
        <v>120.4</v>
      </c>
      <c r="J431" s="7">
        <v>4</v>
      </c>
      <c r="K431" s="7">
        <v>133.57</v>
      </c>
    </row>
    <row r="432" spans="1:11" x14ac:dyDescent="0.25">
      <c r="A432" s="6">
        <v>45540</v>
      </c>
      <c r="B432" s="9">
        <f>YEAR(Table1_2[[#This Row],[Order Date]])</f>
        <v>2024</v>
      </c>
      <c r="C432" s="7">
        <f>MONTH(Table1_2[[#This Row],[Order Date]])</f>
        <v>9</v>
      </c>
      <c r="D432" s="7" t="s">
        <v>205</v>
      </c>
      <c r="E432" s="7" t="s">
        <v>510</v>
      </c>
      <c r="F432" s="7" t="s">
        <v>514</v>
      </c>
      <c r="G432" s="7" t="s">
        <v>517</v>
      </c>
      <c r="H432" s="7" t="s">
        <v>526</v>
      </c>
      <c r="I432" s="7">
        <v>319.91000000000003</v>
      </c>
      <c r="J432" s="7">
        <v>2</v>
      </c>
      <c r="K432" s="7">
        <v>238.85</v>
      </c>
    </row>
    <row r="433" spans="1:11" x14ac:dyDescent="0.25">
      <c r="A433" s="6">
        <v>45540</v>
      </c>
      <c r="B433" s="9">
        <f>YEAR(Table1_2[[#This Row],[Order Date]])</f>
        <v>2024</v>
      </c>
      <c r="C433" s="7">
        <f>MONTH(Table1_2[[#This Row],[Order Date]])</f>
        <v>9</v>
      </c>
      <c r="D433" s="7" t="s">
        <v>357</v>
      </c>
      <c r="E433" s="7" t="s">
        <v>512</v>
      </c>
      <c r="F433" s="7" t="s">
        <v>514</v>
      </c>
      <c r="G433" s="7" t="s">
        <v>517</v>
      </c>
      <c r="H433" s="7" t="s">
        <v>526</v>
      </c>
      <c r="I433" s="7">
        <v>880.15</v>
      </c>
      <c r="J433" s="7">
        <v>3</v>
      </c>
      <c r="K433" s="7">
        <v>-43.18</v>
      </c>
    </row>
    <row r="434" spans="1:11" x14ac:dyDescent="0.25">
      <c r="A434" s="6">
        <v>45540</v>
      </c>
      <c r="B434" s="9">
        <f>YEAR(Table1_2[[#This Row],[Order Date]])</f>
        <v>2024</v>
      </c>
      <c r="C434" s="7">
        <f>MONTH(Table1_2[[#This Row],[Order Date]])</f>
        <v>9</v>
      </c>
      <c r="D434" s="7" t="s">
        <v>263</v>
      </c>
      <c r="E434" s="7" t="s">
        <v>511</v>
      </c>
      <c r="F434" s="7" t="s">
        <v>516</v>
      </c>
      <c r="G434" s="7" t="s">
        <v>522</v>
      </c>
      <c r="H434" s="7" t="s">
        <v>533</v>
      </c>
      <c r="I434" s="7">
        <v>711.03</v>
      </c>
      <c r="J434" s="7">
        <v>9</v>
      </c>
      <c r="K434" s="7">
        <v>-2.7</v>
      </c>
    </row>
    <row r="435" spans="1:11" x14ac:dyDescent="0.25">
      <c r="A435" s="6">
        <v>45540</v>
      </c>
      <c r="B435" s="9">
        <f>YEAR(Table1_2[[#This Row],[Order Date]])</f>
        <v>2024</v>
      </c>
      <c r="C435" s="7">
        <f>MONTH(Table1_2[[#This Row],[Order Date]])</f>
        <v>9</v>
      </c>
      <c r="D435" s="7" t="s">
        <v>275</v>
      </c>
      <c r="E435" s="7" t="s">
        <v>510</v>
      </c>
      <c r="F435" s="7" t="s">
        <v>515</v>
      </c>
      <c r="G435" s="7" t="s">
        <v>518</v>
      </c>
      <c r="H435" s="7" t="s">
        <v>527</v>
      </c>
      <c r="I435" s="7">
        <v>64.150000000000006</v>
      </c>
      <c r="J435" s="7">
        <v>3</v>
      </c>
      <c r="K435" s="7">
        <v>135.28</v>
      </c>
    </row>
    <row r="436" spans="1:11" x14ac:dyDescent="0.25">
      <c r="A436" s="6">
        <v>45538</v>
      </c>
      <c r="B436" s="9">
        <f>YEAR(Table1_2[[#This Row],[Order Date]])</f>
        <v>2024</v>
      </c>
      <c r="C436" s="7">
        <f>MONTH(Table1_2[[#This Row],[Order Date]])</f>
        <v>9</v>
      </c>
      <c r="D436" s="7" t="s">
        <v>84</v>
      </c>
      <c r="E436" s="7" t="s">
        <v>511</v>
      </c>
      <c r="F436" s="7" t="s">
        <v>514</v>
      </c>
      <c r="G436" s="7" t="s">
        <v>521</v>
      </c>
      <c r="H436" s="7" t="s">
        <v>532</v>
      </c>
      <c r="I436" s="7">
        <v>229.18</v>
      </c>
      <c r="J436" s="7">
        <v>4</v>
      </c>
      <c r="K436" s="7">
        <v>229.79</v>
      </c>
    </row>
    <row r="437" spans="1:11" x14ac:dyDescent="0.25">
      <c r="A437" s="6">
        <v>45537</v>
      </c>
      <c r="B437" s="9">
        <f>YEAR(Table1_2[[#This Row],[Order Date]])</f>
        <v>2024</v>
      </c>
      <c r="C437" s="7">
        <f>MONTH(Table1_2[[#This Row],[Order Date]])</f>
        <v>9</v>
      </c>
      <c r="D437" s="7" t="s">
        <v>295</v>
      </c>
      <c r="E437" s="7" t="s">
        <v>510</v>
      </c>
      <c r="F437" s="7" t="s">
        <v>515</v>
      </c>
      <c r="G437" s="7" t="s">
        <v>523</v>
      </c>
      <c r="H437" s="7" t="s">
        <v>541</v>
      </c>
      <c r="I437" s="7">
        <v>205.43</v>
      </c>
      <c r="J437" s="7">
        <v>4</v>
      </c>
      <c r="K437" s="7">
        <v>-95.95</v>
      </c>
    </row>
    <row r="438" spans="1:11" x14ac:dyDescent="0.25">
      <c r="A438" s="6">
        <v>45536</v>
      </c>
      <c r="B438" s="9">
        <f>YEAR(Table1_2[[#This Row],[Order Date]])</f>
        <v>2024</v>
      </c>
      <c r="C438" s="7">
        <f>MONTH(Table1_2[[#This Row],[Order Date]])</f>
        <v>9</v>
      </c>
      <c r="D438" s="7" t="s">
        <v>272</v>
      </c>
      <c r="E438" s="7" t="s">
        <v>513</v>
      </c>
      <c r="F438" s="7" t="s">
        <v>514</v>
      </c>
      <c r="G438" s="7" t="s">
        <v>525</v>
      </c>
      <c r="H438" s="7" t="s">
        <v>543</v>
      </c>
      <c r="I438" s="7">
        <v>347.3</v>
      </c>
      <c r="J438" s="7">
        <v>8</v>
      </c>
      <c r="K438" s="7">
        <v>74.95</v>
      </c>
    </row>
    <row r="439" spans="1:11" x14ac:dyDescent="0.25">
      <c r="A439" s="6">
        <v>45535</v>
      </c>
      <c r="B439" s="9">
        <f>YEAR(Table1_2[[#This Row],[Order Date]])</f>
        <v>2024</v>
      </c>
      <c r="C439" s="7">
        <f>MONTH(Table1_2[[#This Row],[Order Date]])</f>
        <v>8</v>
      </c>
      <c r="D439" s="7" t="s">
        <v>379</v>
      </c>
      <c r="E439" s="7" t="s">
        <v>512</v>
      </c>
      <c r="F439" s="7" t="s">
        <v>515</v>
      </c>
      <c r="G439" s="7" t="s">
        <v>518</v>
      </c>
      <c r="H439" s="7" t="s">
        <v>540</v>
      </c>
      <c r="I439" s="7">
        <v>317.20999999999998</v>
      </c>
      <c r="J439" s="7">
        <v>8</v>
      </c>
      <c r="K439" s="7">
        <v>-68.06</v>
      </c>
    </row>
    <row r="440" spans="1:11" x14ac:dyDescent="0.25">
      <c r="A440" s="6">
        <v>45534</v>
      </c>
      <c r="B440" s="9">
        <f>YEAR(Table1_2[[#This Row],[Order Date]])</f>
        <v>2024</v>
      </c>
      <c r="C440" s="7">
        <f>MONTH(Table1_2[[#This Row],[Order Date]])</f>
        <v>8</v>
      </c>
      <c r="D440" s="7" t="s">
        <v>385</v>
      </c>
      <c r="E440" s="7" t="s">
        <v>509</v>
      </c>
      <c r="F440" s="7" t="s">
        <v>515</v>
      </c>
      <c r="G440" s="7" t="s">
        <v>518</v>
      </c>
      <c r="H440" s="7" t="s">
        <v>527</v>
      </c>
      <c r="I440" s="7">
        <v>464.82</v>
      </c>
      <c r="J440" s="7">
        <v>3</v>
      </c>
      <c r="K440" s="7">
        <v>87.51</v>
      </c>
    </row>
    <row r="441" spans="1:11" x14ac:dyDescent="0.25">
      <c r="A441" s="6">
        <v>45534</v>
      </c>
      <c r="B441" s="9">
        <f>YEAR(Table1_2[[#This Row],[Order Date]])</f>
        <v>2024</v>
      </c>
      <c r="C441" s="7">
        <f>MONTH(Table1_2[[#This Row],[Order Date]])</f>
        <v>8</v>
      </c>
      <c r="D441" s="7" t="s">
        <v>394</v>
      </c>
      <c r="E441" s="7" t="s">
        <v>513</v>
      </c>
      <c r="F441" s="7" t="s">
        <v>514</v>
      </c>
      <c r="G441" s="7" t="s">
        <v>517</v>
      </c>
      <c r="H441" s="7" t="s">
        <v>526</v>
      </c>
      <c r="I441" s="7">
        <v>562.63</v>
      </c>
      <c r="J441" s="7">
        <v>6</v>
      </c>
      <c r="K441" s="7">
        <v>206.09</v>
      </c>
    </row>
    <row r="442" spans="1:11" x14ac:dyDescent="0.25">
      <c r="A442" s="6">
        <v>45532</v>
      </c>
      <c r="B442" s="9">
        <f>YEAR(Table1_2[[#This Row],[Order Date]])</f>
        <v>2024</v>
      </c>
      <c r="C442" s="7">
        <f>MONTH(Table1_2[[#This Row],[Order Date]])</f>
        <v>8</v>
      </c>
      <c r="D442" s="7" t="s">
        <v>12</v>
      </c>
      <c r="E442" s="7" t="s">
        <v>511</v>
      </c>
      <c r="F442" s="7" t="s">
        <v>515</v>
      </c>
      <c r="G442" s="7" t="s">
        <v>520</v>
      </c>
      <c r="H442" s="7" t="s">
        <v>529</v>
      </c>
      <c r="I442" s="7">
        <v>46.69</v>
      </c>
      <c r="J442" s="7">
        <v>7</v>
      </c>
      <c r="K442" s="7">
        <v>82.23</v>
      </c>
    </row>
    <row r="443" spans="1:11" x14ac:dyDescent="0.25">
      <c r="A443" s="6">
        <v>45532</v>
      </c>
      <c r="B443" s="9">
        <f>YEAR(Table1_2[[#This Row],[Order Date]])</f>
        <v>2024</v>
      </c>
      <c r="C443" s="7">
        <f>MONTH(Table1_2[[#This Row],[Order Date]])</f>
        <v>8</v>
      </c>
      <c r="D443" s="7" t="s">
        <v>39</v>
      </c>
      <c r="E443" s="7" t="s">
        <v>510</v>
      </c>
      <c r="F443" s="7" t="s">
        <v>516</v>
      </c>
      <c r="G443" s="7" t="s">
        <v>522</v>
      </c>
      <c r="H443" s="7" t="s">
        <v>533</v>
      </c>
      <c r="I443" s="7">
        <v>721.96</v>
      </c>
      <c r="J443" s="7">
        <v>7</v>
      </c>
      <c r="K443" s="7">
        <v>261.49</v>
      </c>
    </row>
    <row r="444" spans="1:11" x14ac:dyDescent="0.25">
      <c r="A444" s="6">
        <v>45532</v>
      </c>
      <c r="B444" s="9">
        <f>YEAR(Table1_2[[#This Row],[Order Date]])</f>
        <v>2024</v>
      </c>
      <c r="C444" s="7">
        <f>MONTH(Table1_2[[#This Row],[Order Date]])</f>
        <v>8</v>
      </c>
      <c r="D444" s="7" t="s">
        <v>89</v>
      </c>
      <c r="E444" s="7" t="s">
        <v>509</v>
      </c>
      <c r="F444" s="7" t="s">
        <v>514</v>
      </c>
      <c r="G444" s="7" t="s">
        <v>525</v>
      </c>
      <c r="H444" s="7" t="s">
        <v>539</v>
      </c>
      <c r="I444" s="7">
        <v>914.99</v>
      </c>
      <c r="J444" s="7">
        <v>4</v>
      </c>
      <c r="K444" s="7">
        <v>293.98</v>
      </c>
    </row>
    <row r="445" spans="1:11" x14ac:dyDescent="0.25">
      <c r="A445" s="6">
        <v>45532</v>
      </c>
      <c r="B445" s="9">
        <f>YEAR(Table1_2[[#This Row],[Order Date]])</f>
        <v>2024</v>
      </c>
      <c r="C445" s="7">
        <f>MONTH(Table1_2[[#This Row],[Order Date]])</f>
        <v>8</v>
      </c>
      <c r="D445" s="7" t="s">
        <v>146</v>
      </c>
      <c r="E445" s="7" t="s">
        <v>509</v>
      </c>
      <c r="F445" s="7" t="s">
        <v>516</v>
      </c>
      <c r="G445" s="7" t="s">
        <v>524</v>
      </c>
      <c r="H445" s="7" t="s">
        <v>536</v>
      </c>
      <c r="I445" s="7">
        <v>622.01</v>
      </c>
      <c r="J445" s="7">
        <v>9</v>
      </c>
      <c r="K445" s="7">
        <v>186.33</v>
      </c>
    </row>
    <row r="446" spans="1:11" x14ac:dyDescent="0.25">
      <c r="A446" s="6">
        <v>45531</v>
      </c>
      <c r="B446" s="9">
        <f>YEAR(Table1_2[[#This Row],[Order Date]])</f>
        <v>2024</v>
      </c>
      <c r="C446" s="7">
        <f>MONTH(Table1_2[[#This Row],[Order Date]])</f>
        <v>8</v>
      </c>
      <c r="D446" s="7" t="s">
        <v>176</v>
      </c>
      <c r="E446" s="7" t="s">
        <v>510</v>
      </c>
      <c r="F446" s="7" t="s">
        <v>514</v>
      </c>
      <c r="G446" s="7" t="s">
        <v>521</v>
      </c>
      <c r="H446" s="7" t="s">
        <v>531</v>
      </c>
      <c r="I446" s="7">
        <v>972.36</v>
      </c>
      <c r="J446" s="7">
        <v>7</v>
      </c>
      <c r="K446" s="7">
        <v>-11.04</v>
      </c>
    </row>
    <row r="447" spans="1:11" x14ac:dyDescent="0.25">
      <c r="A447" s="6">
        <v>45530</v>
      </c>
      <c r="B447" s="9">
        <f>YEAR(Table1_2[[#This Row],[Order Date]])</f>
        <v>2024</v>
      </c>
      <c r="C447" s="7">
        <f>MONTH(Table1_2[[#This Row],[Order Date]])</f>
        <v>8</v>
      </c>
      <c r="D447" s="7" t="s">
        <v>11</v>
      </c>
      <c r="E447" s="7" t="s">
        <v>510</v>
      </c>
      <c r="F447" s="7" t="s">
        <v>516</v>
      </c>
      <c r="G447" s="7" t="s">
        <v>519</v>
      </c>
      <c r="H447" s="7" t="s">
        <v>528</v>
      </c>
      <c r="I447" s="7">
        <v>579.22</v>
      </c>
      <c r="J447" s="7">
        <v>10</v>
      </c>
      <c r="K447" s="7">
        <v>264.33999999999997</v>
      </c>
    </row>
    <row r="448" spans="1:11" x14ac:dyDescent="0.25">
      <c r="A448" s="6">
        <v>45530</v>
      </c>
      <c r="B448" s="9">
        <f>YEAR(Table1_2[[#This Row],[Order Date]])</f>
        <v>2024</v>
      </c>
      <c r="C448" s="7">
        <f>MONTH(Table1_2[[#This Row],[Order Date]])</f>
        <v>8</v>
      </c>
      <c r="D448" s="7" t="s">
        <v>362</v>
      </c>
      <c r="E448" s="7" t="s">
        <v>510</v>
      </c>
      <c r="F448" s="7" t="s">
        <v>514</v>
      </c>
      <c r="G448" s="7" t="s">
        <v>521</v>
      </c>
      <c r="H448" s="7" t="s">
        <v>531</v>
      </c>
      <c r="I448" s="7">
        <v>770.42</v>
      </c>
      <c r="J448" s="7">
        <v>7</v>
      </c>
      <c r="K448" s="7">
        <v>-3.91</v>
      </c>
    </row>
    <row r="449" spans="1:11" x14ac:dyDescent="0.25">
      <c r="A449" s="6">
        <v>45530</v>
      </c>
      <c r="B449" s="9">
        <f>YEAR(Table1_2[[#This Row],[Order Date]])</f>
        <v>2024</v>
      </c>
      <c r="C449" s="7">
        <f>MONTH(Table1_2[[#This Row],[Order Date]])</f>
        <v>8</v>
      </c>
      <c r="D449" s="7" t="s">
        <v>159</v>
      </c>
      <c r="E449" s="7" t="s">
        <v>509</v>
      </c>
      <c r="F449" s="7" t="s">
        <v>516</v>
      </c>
      <c r="G449" s="7" t="s">
        <v>519</v>
      </c>
      <c r="H449" s="7" t="s">
        <v>530</v>
      </c>
      <c r="I449" s="7">
        <v>891.32</v>
      </c>
      <c r="J449" s="7">
        <v>7</v>
      </c>
      <c r="K449" s="7">
        <v>-58.67</v>
      </c>
    </row>
    <row r="450" spans="1:11" x14ac:dyDescent="0.25">
      <c r="A450" s="6">
        <v>45530</v>
      </c>
      <c r="B450" s="9">
        <f>YEAR(Table1_2[[#This Row],[Order Date]])</f>
        <v>2024</v>
      </c>
      <c r="C450" s="7">
        <f>MONTH(Table1_2[[#This Row],[Order Date]])</f>
        <v>8</v>
      </c>
      <c r="D450" s="7" t="s">
        <v>129</v>
      </c>
      <c r="E450" s="7" t="s">
        <v>513</v>
      </c>
      <c r="F450" s="7" t="s">
        <v>516</v>
      </c>
      <c r="G450" s="7" t="s">
        <v>524</v>
      </c>
      <c r="H450" s="7" t="s">
        <v>536</v>
      </c>
      <c r="I450" s="7">
        <v>40.369999999999997</v>
      </c>
      <c r="J450" s="7">
        <v>1</v>
      </c>
      <c r="K450" s="7">
        <v>208.8</v>
      </c>
    </row>
    <row r="451" spans="1:11" x14ac:dyDescent="0.25">
      <c r="A451" s="6">
        <v>45529</v>
      </c>
      <c r="B451" s="9">
        <f>YEAR(Table1_2[[#This Row],[Order Date]])</f>
        <v>2024</v>
      </c>
      <c r="C451" s="7">
        <f>MONTH(Table1_2[[#This Row],[Order Date]])</f>
        <v>8</v>
      </c>
      <c r="D451" s="7" t="s">
        <v>225</v>
      </c>
      <c r="E451" s="7" t="s">
        <v>513</v>
      </c>
      <c r="F451" s="7" t="s">
        <v>514</v>
      </c>
      <c r="G451" s="7" t="s">
        <v>525</v>
      </c>
      <c r="H451" s="7" t="s">
        <v>543</v>
      </c>
      <c r="I451" s="7">
        <v>155.26</v>
      </c>
      <c r="J451" s="7">
        <v>3</v>
      </c>
      <c r="K451" s="7">
        <v>-96.64</v>
      </c>
    </row>
    <row r="452" spans="1:11" x14ac:dyDescent="0.25">
      <c r="A452" s="6">
        <v>45529</v>
      </c>
      <c r="B452" s="9">
        <f>YEAR(Table1_2[[#This Row],[Order Date]])</f>
        <v>2024</v>
      </c>
      <c r="C452" s="7">
        <f>MONTH(Table1_2[[#This Row],[Order Date]])</f>
        <v>8</v>
      </c>
      <c r="D452" s="7" t="s">
        <v>107</v>
      </c>
      <c r="E452" s="7" t="s">
        <v>511</v>
      </c>
      <c r="F452" s="7" t="s">
        <v>515</v>
      </c>
      <c r="G452" s="7" t="s">
        <v>520</v>
      </c>
      <c r="H452" s="7" t="s">
        <v>529</v>
      </c>
      <c r="I452" s="7">
        <v>456.68</v>
      </c>
      <c r="J452" s="7">
        <v>7</v>
      </c>
      <c r="K452" s="7">
        <v>219.76</v>
      </c>
    </row>
    <row r="453" spans="1:11" x14ac:dyDescent="0.25">
      <c r="A453" s="6">
        <v>45529</v>
      </c>
      <c r="B453" s="9">
        <f>YEAR(Table1_2[[#This Row],[Order Date]])</f>
        <v>2024</v>
      </c>
      <c r="C453" s="7">
        <f>MONTH(Table1_2[[#This Row],[Order Date]])</f>
        <v>8</v>
      </c>
      <c r="D453" s="7" t="s">
        <v>38</v>
      </c>
      <c r="E453" s="7" t="s">
        <v>512</v>
      </c>
      <c r="F453" s="7" t="s">
        <v>514</v>
      </c>
      <c r="G453" s="7" t="s">
        <v>517</v>
      </c>
      <c r="H453" s="7" t="s">
        <v>526</v>
      </c>
      <c r="I453" s="7">
        <v>136.12</v>
      </c>
      <c r="J453" s="7">
        <v>7</v>
      </c>
      <c r="K453" s="7">
        <v>273.02</v>
      </c>
    </row>
    <row r="454" spans="1:11" x14ac:dyDescent="0.25">
      <c r="A454" s="6">
        <v>45529</v>
      </c>
      <c r="B454" s="9">
        <f>YEAR(Table1_2[[#This Row],[Order Date]])</f>
        <v>2024</v>
      </c>
      <c r="C454" s="7">
        <f>MONTH(Table1_2[[#This Row],[Order Date]])</f>
        <v>8</v>
      </c>
      <c r="D454" s="7" t="s">
        <v>436</v>
      </c>
      <c r="E454" s="7" t="s">
        <v>509</v>
      </c>
      <c r="F454" s="7" t="s">
        <v>515</v>
      </c>
      <c r="G454" s="7" t="s">
        <v>518</v>
      </c>
      <c r="H454" s="7" t="s">
        <v>527</v>
      </c>
      <c r="I454" s="7">
        <v>512.02</v>
      </c>
      <c r="J454" s="7">
        <v>6</v>
      </c>
      <c r="K454" s="7">
        <v>186.03</v>
      </c>
    </row>
    <row r="455" spans="1:11" x14ac:dyDescent="0.25">
      <c r="A455" s="6">
        <v>45527</v>
      </c>
      <c r="B455" s="9">
        <f>YEAR(Table1_2[[#This Row],[Order Date]])</f>
        <v>2024</v>
      </c>
      <c r="C455" s="7">
        <f>MONTH(Table1_2[[#This Row],[Order Date]])</f>
        <v>8</v>
      </c>
      <c r="D455" s="7" t="s">
        <v>458</v>
      </c>
      <c r="E455" s="7" t="s">
        <v>512</v>
      </c>
      <c r="F455" s="7" t="s">
        <v>516</v>
      </c>
      <c r="G455" s="7" t="s">
        <v>524</v>
      </c>
      <c r="H455" s="7" t="s">
        <v>542</v>
      </c>
      <c r="I455" s="7">
        <v>820.73</v>
      </c>
      <c r="J455" s="7">
        <v>7</v>
      </c>
      <c r="K455" s="7">
        <v>114.39</v>
      </c>
    </row>
    <row r="456" spans="1:11" x14ac:dyDescent="0.25">
      <c r="A456" s="6">
        <v>45527</v>
      </c>
      <c r="B456" s="9">
        <f>YEAR(Table1_2[[#This Row],[Order Date]])</f>
        <v>2024</v>
      </c>
      <c r="C456" s="7">
        <f>MONTH(Table1_2[[#This Row],[Order Date]])</f>
        <v>8</v>
      </c>
      <c r="D456" s="7" t="s">
        <v>429</v>
      </c>
      <c r="E456" s="7" t="s">
        <v>510</v>
      </c>
      <c r="F456" s="7" t="s">
        <v>514</v>
      </c>
      <c r="G456" s="7" t="s">
        <v>521</v>
      </c>
      <c r="H456" s="7" t="s">
        <v>532</v>
      </c>
      <c r="I456" s="7">
        <v>540.29</v>
      </c>
      <c r="J456" s="7">
        <v>3</v>
      </c>
      <c r="K456" s="7">
        <v>20.25</v>
      </c>
    </row>
    <row r="457" spans="1:11" x14ac:dyDescent="0.25">
      <c r="A457" s="6">
        <v>45526</v>
      </c>
      <c r="B457" s="9">
        <f>YEAR(Table1_2[[#This Row],[Order Date]])</f>
        <v>2024</v>
      </c>
      <c r="C457" s="7">
        <f>MONTH(Table1_2[[#This Row],[Order Date]])</f>
        <v>8</v>
      </c>
      <c r="D457" s="7" t="s">
        <v>87</v>
      </c>
      <c r="E457" s="7" t="s">
        <v>510</v>
      </c>
      <c r="F457" s="7" t="s">
        <v>515</v>
      </c>
      <c r="G457" s="7" t="s">
        <v>523</v>
      </c>
      <c r="H457" s="7" t="s">
        <v>541</v>
      </c>
      <c r="I457" s="7">
        <v>342.66</v>
      </c>
      <c r="J457" s="7">
        <v>5</v>
      </c>
      <c r="K457" s="7">
        <v>30.12</v>
      </c>
    </row>
    <row r="458" spans="1:11" x14ac:dyDescent="0.25">
      <c r="A458" s="6">
        <v>45525</v>
      </c>
      <c r="B458" s="9">
        <f>YEAR(Table1_2[[#This Row],[Order Date]])</f>
        <v>2024</v>
      </c>
      <c r="C458" s="7">
        <f>MONTH(Table1_2[[#This Row],[Order Date]])</f>
        <v>8</v>
      </c>
      <c r="D458" s="7" t="s">
        <v>285</v>
      </c>
      <c r="E458" s="7" t="s">
        <v>509</v>
      </c>
      <c r="F458" s="7" t="s">
        <v>515</v>
      </c>
      <c r="G458" s="7" t="s">
        <v>518</v>
      </c>
      <c r="H458" s="7" t="s">
        <v>540</v>
      </c>
      <c r="I458" s="7">
        <v>13.9</v>
      </c>
      <c r="J458" s="7">
        <v>5</v>
      </c>
      <c r="K458" s="7">
        <v>30.74</v>
      </c>
    </row>
    <row r="459" spans="1:11" x14ac:dyDescent="0.25">
      <c r="A459" s="6">
        <v>45524</v>
      </c>
      <c r="B459" s="9">
        <f>YEAR(Table1_2[[#This Row],[Order Date]])</f>
        <v>2024</v>
      </c>
      <c r="C459" s="7">
        <f>MONTH(Table1_2[[#This Row],[Order Date]])</f>
        <v>8</v>
      </c>
      <c r="D459" s="7" t="s">
        <v>462</v>
      </c>
      <c r="E459" s="7" t="s">
        <v>513</v>
      </c>
      <c r="F459" s="7" t="s">
        <v>515</v>
      </c>
      <c r="G459" s="7" t="s">
        <v>523</v>
      </c>
      <c r="H459" s="7" t="s">
        <v>541</v>
      </c>
      <c r="I459" s="7">
        <v>565.74</v>
      </c>
      <c r="J459" s="7">
        <v>2</v>
      </c>
      <c r="K459" s="7">
        <v>67.760000000000005</v>
      </c>
    </row>
    <row r="460" spans="1:11" x14ac:dyDescent="0.25">
      <c r="A460" s="6">
        <v>45524</v>
      </c>
      <c r="B460" s="9">
        <f>YEAR(Table1_2[[#This Row],[Order Date]])</f>
        <v>2024</v>
      </c>
      <c r="C460" s="7">
        <f>MONTH(Table1_2[[#This Row],[Order Date]])</f>
        <v>8</v>
      </c>
      <c r="D460" s="7" t="s">
        <v>98</v>
      </c>
      <c r="E460" s="7" t="s">
        <v>513</v>
      </c>
      <c r="F460" s="7" t="s">
        <v>515</v>
      </c>
      <c r="G460" s="7" t="s">
        <v>523</v>
      </c>
      <c r="H460" s="7" t="s">
        <v>541</v>
      </c>
      <c r="I460" s="7">
        <v>720.4</v>
      </c>
      <c r="J460" s="7">
        <v>4</v>
      </c>
      <c r="K460" s="7">
        <v>145.97</v>
      </c>
    </row>
    <row r="461" spans="1:11" x14ac:dyDescent="0.25">
      <c r="A461" s="6">
        <v>45523</v>
      </c>
      <c r="B461" s="9">
        <f>YEAR(Table1_2[[#This Row],[Order Date]])</f>
        <v>2024</v>
      </c>
      <c r="C461" s="7">
        <f>MONTH(Table1_2[[#This Row],[Order Date]])</f>
        <v>8</v>
      </c>
      <c r="D461" s="7" t="s">
        <v>435</v>
      </c>
      <c r="E461" s="7" t="s">
        <v>513</v>
      </c>
      <c r="F461" s="7" t="s">
        <v>515</v>
      </c>
      <c r="G461" s="7" t="s">
        <v>518</v>
      </c>
      <c r="H461" s="7" t="s">
        <v>540</v>
      </c>
      <c r="I461" s="7">
        <v>754.62</v>
      </c>
      <c r="J461" s="7">
        <v>9</v>
      </c>
      <c r="K461" s="7">
        <v>2.06</v>
      </c>
    </row>
    <row r="462" spans="1:11" x14ac:dyDescent="0.25">
      <c r="A462" s="6">
        <v>45523</v>
      </c>
      <c r="B462" s="9">
        <f>YEAR(Table1_2[[#This Row],[Order Date]])</f>
        <v>2024</v>
      </c>
      <c r="C462" s="7">
        <f>MONTH(Table1_2[[#This Row],[Order Date]])</f>
        <v>8</v>
      </c>
      <c r="D462" s="7" t="s">
        <v>149</v>
      </c>
      <c r="E462" s="7" t="s">
        <v>511</v>
      </c>
      <c r="F462" s="7" t="s">
        <v>515</v>
      </c>
      <c r="G462" s="7" t="s">
        <v>523</v>
      </c>
      <c r="H462" s="7" t="s">
        <v>535</v>
      </c>
      <c r="I462" s="7">
        <v>215.37</v>
      </c>
      <c r="J462" s="7">
        <v>10</v>
      </c>
      <c r="K462" s="7">
        <v>10.16</v>
      </c>
    </row>
    <row r="463" spans="1:11" x14ac:dyDescent="0.25">
      <c r="A463" s="6">
        <v>45523</v>
      </c>
      <c r="B463" s="9">
        <f>YEAR(Table1_2[[#This Row],[Order Date]])</f>
        <v>2024</v>
      </c>
      <c r="C463" s="7">
        <f>MONTH(Table1_2[[#This Row],[Order Date]])</f>
        <v>8</v>
      </c>
      <c r="D463" s="7" t="s">
        <v>181</v>
      </c>
      <c r="E463" s="7" t="s">
        <v>511</v>
      </c>
      <c r="F463" s="7" t="s">
        <v>516</v>
      </c>
      <c r="G463" s="7" t="s">
        <v>519</v>
      </c>
      <c r="H463" s="7" t="s">
        <v>530</v>
      </c>
      <c r="I463" s="7">
        <v>996.74</v>
      </c>
      <c r="J463" s="7">
        <v>6</v>
      </c>
      <c r="K463" s="7">
        <v>152.15</v>
      </c>
    </row>
    <row r="464" spans="1:11" x14ac:dyDescent="0.25">
      <c r="A464" s="6">
        <v>45523</v>
      </c>
      <c r="B464" s="9">
        <f>YEAR(Table1_2[[#This Row],[Order Date]])</f>
        <v>2024</v>
      </c>
      <c r="C464" s="7">
        <f>MONTH(Table1_2[[#This Row],[Order Date]])</f>
        <v>8</v>
      </c>
      <c r="D464" s="7" t="s">
        <v>345</v>
      </c>
      <c r="E464" s="7" t="s">
        <v>510</v>
      </c>
      <c r="F464" s="7" t="s">
        <v>514</v>
      </c>
      <c r="G464" s="7" t="s">
        <v>521</v>
      </c>
      <c r="H464" s="7" t="s">
        <v>531</v>
      </c>
      <c r="I464" s="7">
        <v>15.38</v>
      </c>
      <c r="J464" s="7">
        <v>7</v>
      </c>
      <c r="K464" s="7">
        <v>22.31</v>
      </c>
    </row>
    <row r="465" spans="1:11" x14ac:dyDescent="0.25">
      <c r="A465" s="6">
        <v>45522</v>
      </c>
      <c r="B465" s="9">
        <f>YEAR(Table1_2[[#This Row],[Order Date]])</f>
        <v>2024</v>
      </c>
      <c r="C465" s="7">
        <f>MONTH(Table1_2[[#This Row],[Order Date]])</f>
        <v>8</v>
      </c>
      <c r="D465" s="7" t="s">
        <v>284</v>
      </c>
      <c r="E465" s="7" t="s">
        <v>511</v>
      </c>
      <c r="F465" s="7" t="s">
        <v>516</v>
      </c>
      <c r="G465" s="7" t="s">
        <v>524</v>
      </c>
      <c r="H465" s="7" t="s">
        <v>542</v>
      </c>
      <c r="I465" s="7">
        <v>557.79999999999995</v>
      </c>
      <c r="J465" s="7">
        <v>9</v>
      </c>
      <c r="K465" s="7">
        <v>133.58000000000001</v>
      </c>
    </row>
    <row r="466" spans="1:11" x14ac:dyDescent="0.25">
      <c r="A466" s="6">
        <v>45521</v>
      </c>
      <c r="B466" s="9">
        <f>YEAR(Table1_2[[#This Row],[Order Date]])</f>
        <v>2024</v>
      </c>
      <c r="C466" s="7">
        <f>MONTH(Table1_2[[#This Row],[Order Date]])</f>
        <v>8</v>
      </c>
      <c r="D466" s="7" t="s">
        <v>67</v>
      </c>
      <c r="E466" s="7" t="s">
        <v>509</v>
      </c>
      <c r="F466" s="7" t="s">
        <v>516</v>
      </c>
      <c r="G466" s="7" t="s">
        <v>524</v>
      </c>
      <c r="H466" s="7" t="s">
        <v>542</v>
      </c>
      <c r="I466" s="7">
        <v>588.15</v>
      </c>
      <c r="J466" s="7">
        <v>8</v>
      </c>
      <c r="K466" s="7">
        <v>-18.72</v>
      </c>
    </row>
    <row r="467" spans="1:11" x14ac:dyDescent="0.25">
      <c r="A467" s="6">
        <v>45521</v>
      </c>
      <c r="B467" s="9">
        <f>YEAR(Table1_2[[#This Row],[Order Date]])</f>
        <v>2024</v>
      </c>
      <c r="C467" s="7">
        <f>MONTH(Table1_2[[#This Row],[Order Date]])</f>
        <v>8</v>
      </c>
      <c r="D467" s="7" t="s">
        <v>232</v>
      </c>
      <c r="E467" s="7" t="s">
        <v>512</v>
      </c>
      <c r="F467" s="7" t="s">
        <v>516</v>
      </c>
      <c r="G467" s="7" t="s">
        <v>519</v>
      </c>
      <c r="H467" s="7" t="s">
        <v>530</v>
      </c>
      <c r="I467" s="7">
        <v>362.82</v>
      </c>
      <c r="J467" s="7">
        <v>9</v>
      </c>
      <c r="K467" s="7">
        <v>292.57</v>
      </c>
    </row>
    <row r="468" spans="1:11" x14ac:dyDescent="0.25">
      <c r="A468" s="6">
        <v>45521</v>
      </c>
      <c r="B468" s="9">
        <f>YEAR(Table1_2[[#This Row],[Order Date]])</f>
        <v>2024</v>
      </c>
      <c r="C468" s="7">
        <f>MONTH(Table1_2[[#This Row],[Order Date]])</f>
        <v>8</v>
      </c>
      <c r="D468" s="7" t="s">
        <v>411</v>
      </c>
      <c r="E468" s="7" t="s">
        <v>511</v>
      </c>
      <c r="F468" s="7" t="s">
        <v>515</v>
      </c>
      <c r="G468" s="7" t="s">
        <v>523</v>
      </c>
      <c r="H468" s="7" t="s">
        <v>541</v>
      </c>
      <c r="I468" s="7">
        <v>648.08000000000004</v>
      </c>
      <c r="J468" s="7">
        <v>9</v>
      </c>
      <c r="K468" s="7">
        <v>-22.23</v>
      </c>
    </row>
    <row r="469" spans="1:11" x14ac:dyDescent="0.25">
      <c r="A469" s="6">
        <v>45519</v>
      </c>
      <c r="B469" s="9">
        <f>YEAR(Table1_2[[#This Row],[Order Date]])</f>
        <v>2024</v>
      </c>
      <c r="C469" s="7">
        <f>MONTH(Table1_2[[#This Row],[Order Date]])</f>
        <v>8</v>
      </c>
      <c r="D469" s="7" t="s">
        <v>453</v>
      </c>
      <c r="E469" s="7" t="s">
        <v>513</v>
      </c>
      <c r="F469" s="7" t="s">
        <v>515</v>
      </c>
      <c r="G469" s="7" t="s">
        <v>518</v>
      </c>
      <c r="H469" s="7" t="s">
        <v>527</v>
      </c>
      <c r="I469" s="7">
        <v>392.81</v>
      </c>
      <c r="J469" s="7">
        <v>2</v>
      </c>
      <c r="K469" s="7">
        <v>65.290000000000006</v>
      </c>
    </row>
    <row r="470" spans="1:11" x14ac:dyDescent="0.25">
      <c r="A470" s="6">
        <v>45518</v>
      </c>
      <c r="B470" s="9">
        <f>YEAR(Table1_2[[#This Row],[Order Date]])</f>
        <v>2024</v>
      </c>
      <c r="C470" s="7">
        <f>MONTH(Table1_2[[#This Row],[Order Date]])</f>
        <v>8</v>
      </c>
      <c r="D470" s="7" t="s">
        <v>79</v>
      </c>
      <c r="E470" s="7" t="s">
        <v>511</v>
      </c>
      <c r="F470" s="7" t="s">
        <v>515</v>
      </c>
      <c r="G470" s="7" t="s">
        <v>518</v>
      </c>
      <c r="H470" s="7" t="s">
        <v>540</v>
      </c>
      <c r="I470" s="7">
        <v>206.87</v>
      </c>
      <c r="J470" s="7">
        <v>5</v>
      </c>
      <c r="K470" s="7">
        <v>5.35</v>
      </c>
    </row>
    <row r="471" spans="1:11" x14ac:dyDescent="0.25">
      <c r="A471" s="6">
        <v>45517</v>
      </c>
      <c r="B471" s="9">
        <f>YEAR(Table1_2[[#This Row],[Order Date]])</f>
        <v>2024</v>
      </c>
      <c r="C471" s="7">
        <f>MONTH(Table1_2[[#This Row],[Order Date]])</f>
        <v>8</v>
      </c>
      <c r="D471" s="7" t="s">
        <v>189</v>
      </c>
      <c r="E471" s="7" t="s">
        <v>513</v>
      </c>
      <c r="F471" s="7" t="s">
        <v>516</v>
      </c>
      <c r="G471" s="7" t="s">
        <v>522</v>
      </c>
      <c r="H471" s="7" t="s">
        <v>538</v>
      </c>
      <c r="I471" s="7">
        <v>472.8</v>
      </c>
      <c r="J471" s="7">
        <v>10</v>
      </c>
      <c r="K471" s="7">
        <v>279.24</v>
      </c>
    </row>
    <row r="472" spans="1:11" x14ac:dyDescent="0.25">
      <c r="A472" s="6">
        <v>45517</v>
      </c>
      <c r="B472" s="9">
        <f>YEAR(Table1_2[[#This Row],[Order Date]])</f>
        <v>2024</v>
      </c>
      <c r="C472" s="7">
        <f>MONTH(Table1_2[[#This Row],[Order Date]])</f>
        <v>8</v>
      </c>
      <c r="D472" s="7" t="s">
        <v>426</v>
      </c>
      <c r="E472" s="7" t="s">
        <v>513</v>
      </c>
      <c r="F472" s="7" t="s">
        <v>515</v>
      </c>
      <c r="G472" s="7" t="s">
        <v>518</v>
      </c>
      <c r="H472" s="7" t="s">
        <v>527</v>
      </c>
      <c r="I472" s="7">
        <v>601.92999999999995</v>
      </c>
      <c r="J472" s="7">
        <v>4</v>
      </c>
      <c r="K472" s="7">
        <v>180.18</v>
      </c>
    </row>
    <row r="473" spans="1:11" x14ac:dyDescent="0.25">
      <c r="A473" s="6">
        <v>45517</v>
      </c>
      <c r="B473" s="9">
        <f>YEAR(Table1_2[[#This Row],[Order Date]])</f>
        <v>2024</v>
      </c>
      <c r="C473" s="7">
        <f>MONTH(Table1_2[[#This Row],[Order Date]])</f>
        <v>8</v>
      </c>
      <c r="D473" s="7" t="s">
        <v>314</v>
      </c>
      <c r="E473" s="7" t="s">
        <v>513</v>
      </c>
      <c r="F473" s="7" t="s">
        <v>516</v>
      </c>
      <c r="G473" s="7" t="s">
        <v>522</v>
      </c>
      <c r="H473" s="7" t="s">
        <v>533</v>
      </c>
      <c r="I473" s="7">
        <v>219.59</v>
      </c>
      <c r="J473" s="7">
        <v>4</v>
      </c>
      <c r="K473" s="7">
        <v>289.32</v>
      </c>
    </row>
    <row r="474" spans="1:11" x14ac:dyDescent="0.25">
      <c r="A474" s="6">
        <v>45516</v>
      </c>
      <c r="B474" s="9">
        <f>YEAR(Table1_2[[#This Row],[Order Date]])</f>
        <v>2024</v>
      </c>
      <c r="C474" s="7">
        <f>MONTH(Table1_2[[#This Row],[Order Date]])</f>
        <v>8</v>
      </c>
      <c r="D474" s="7" t="s">
        <v>35</v>
      </c>
      <c r="E474" s="7" t="s">
        <v>510</v>
      </c>
      <c r="F474" s="7" t="s">
        <v>515</v>
      </c>
      <c r="G474" s="7" t="s">
        <v>520</v>
      </c>
      <c r="H474" s="7" t="s">
        <v>537</v>
      </c>
      <c r="I474" s="7">
        <v>298.7</v>
      </c>
      <c r="J474" s="7">
        <v>8</v>
      </c>
      <c r="K474" s="7">
        <v>170.14</v>
      </c>
    </row>
    <row r="475" spans="1:11" x14ac:dyDescent="0.25">
      <c r="A475" s="6">
        <v>45516</v>
      </c>
      <c r="B475" s="9">
        <f>YEAR(Table1_2[[#This Row],[Order Date]])</f>
        <v>2024</v>
      </c>
      <c r="C475" s="7">
        <f>MONTH(Table1_2[[#This Row],[Order Date]])</f>
        <v>8</v>
      </c>
      <c r="D475" s="7" t="s">
        <v>66</v>
      </c>
      <c r="E475" s="7" t="s">
        <v>509</v>
      </c>
      <c r="F475" s="7" t="s">
        <v>516</v>
      </c>
      <c r="G475" s="7" t="s">
        <v>524</v>
      </c>
      <c r="H475" s="7" t="s">
        <v>536</v>
      </c>
      <c r="I475" s="7">
        <v>408.68</v>
      </c>
      <c r="J475" s="7">
        <v>5</v>
      </c>
      <c r="K475" s="7">
        <v>283.52</v>
      </c>
    </row>
    <row r="476" spans="1:11" x14ac:dyDescent="0.25">
      <c r="A476" s="6">
        <v>45515</v>
      </c>
      <c r="B476" s="9">
        <f>YEAR(Table1_2[[#This Row],[Order Date]])</f>
        <v>2024</v>
      </c>
      <c r="C476" s="7">
        <f>MONTH(Table1_2[[#This Row],[Order Date]])</f>
        <v>8</v>
      </c>
      <c r="D476" s="7" t="s">
        <v>480</v>
      </c>
      <c r="E476" s="7" t="s">
        <v>509</v>
      </c>
      <c r="F476" s="7" t="s">
        <v>515</v>
      </c>
      <c r="G476" s="7" t="s">
        <v>523</v>
      </c>
      <c r="H476" s="7" t="s">
        <v>535</v>
      </c>
      <c r="I476" s="7">
        <v>99.59</v>
      </c>
      <c r="J476" s="7">
        <v>7</v>
      </c>
      <c r="K476" s="7">
        <v>-30.12</v>
      </c>
    </row>
    <row r="477" spans="1:11" x14ac:dyDescent="0.25">
      <c r="A477" s="6">
        <v>45515</v>
      </c>
      <c r="B477" s="9">
        <f>YEAR(Table1_2[[#This Row],[Order Date]])</f>
        <v>2024</v>
      </c>
      <c r="C477" s="7">
        <f>MONTH(Table1_2[[#This Row],[Order Date]])</f>
        <v>8</v>
      </c>
      <c r="D477" s="7" t="s">
        <v>123</v>
      </c>
      <c r="E477" s="7" t="s">
        <v>509</v>
      </c>
      <c r="F477" s="7" t="s">
        <v>515</v>
      </c>
      <c r="G477" s="7" t="s">
        <v>523</v>
      </c>
      <c r="H477" s="7" t="s">
        <v>535</v>
      </c>
      <c r="I477" s="7">
        <v>641.42999999999995</v>
      </c>
      <c r="J477" s="7">
        <v>5</v>
      </c>
      <c r="K477" s="7">
        <v>111.26</v>
      </c>
    </row>
    <row r="478" spans="1:11" x14ac:dyDescent="0.25">
      <c r="A478" s="6">
        <v>45515</v>
      </c>
      <c r="B478" s="9">
        <f>YEAR(Table1_2[[#This Row],[Order Date]])</f>
        <v>2024</v>
      </c>
      <c r="C478" s="7">
        <f>MONTH(Table1_2[[#This Row],[Order Date]])</f>
        <v>8</v>
      </c>
      <c r="D478" s="7" t="s">
        <v>319</v>
      </c>
      <c r="E478" s="7" t="s">
        <v>510</v>
      </c>
      <c r="F478" s="7" t="s">
        <v>515</v>
      </c>
      <c r="G478" s="7" t="s">
        <v>518</v>
      </c>
      <c r="H478" s="7" t="s">
        <v>527</v>
      </c>
      <c r="I478" s="7">
        <v>564.53</v>
      </c>
      <c r="J478" s="7">
        <v>9</v>
      </c>
      <c r="K478" s="7">
        <v>107.18</v>
      </c>
    </row>
    <row r="479" spans="1:11" x14ac:dyDescent="0.25">
      <c r="A479" s="6">
        <v>45515</v>
      </c>
      <c r="B479" s="9">
        <f>YEAR(Table1_2[[#This Row],[Order Date]])</f>
        <v>2024</v>
      </c>
      <c r="C479" s="7">
        <f>MONTH(Table1_2[[#This Row],[Order Date]])</f>
        <v>8</v>
      </c>
      <c r="D479" s="7" t="s">
        <v>432</v>
      </c>
      <c r="E479" s="7" t="s">
        <v>509</v>
      </c>
      <c r="F479" s="7" t="s">
        <v>515</v>
      </c>
      <c r="G479" s="7" t="s">
        <v>520</v>
      </c>
      <c r="H479" s="7" t="s">
        <v>529</v>
      </c>
      <c r="I479" s="7">
        <v>591.51</v>
      </c>
      <c r="J479" s="7">
        <v>7</v>
      </c>
      <c r="K479" s="7">
        <v>227.9</v>
      </c>
    </row>
    <row r="480" spans="1:11" x14ac:dyDescent="0.25">
      <c r="A480" s="6">
        <v>45514</v>
      </c>
      <c r="B480" s="9">
        <f>YEAR(Table1_2[[#This Row],[Order Date]])</f>
        <v>2024</v>
      </c>
      <c r="C480" s="7">
        <f>MONTH(Table1_2[[#This Row],[Order Date]])</f>
        <v>8</v>
      </c>
      <c r="D480" s="7" t="s">
        <v>128</v>
      </c>
      <c r="E480" s="7" t="s">
        <v>510</v>
      </c>
      <c r="F480" s="7" t="s">
        <v>515</v>
      </c>
      <c r="G480" s="7" t="s">
        <v>520</v>
      </c>
      <c r="H480" s="7" t="s">
        <v>537</v>
      </c>
      <c r="I480" s="7">
        <v>58.45</v>
      </c>
      <c r="J480" s="7">
        <v>7</v>
      </c>
      <c r="K480" s="7">
        <v>-67.3</v>
      </c>
    </row>
    <row r="481" spans="1:11" x14ac:dyDescent="0.25">
      <c r="A481" s="6">
        <v>45514</v>
      </c>
      <c r="B481" s="9">
        <f>YEAR(Table1_2[[#This Row],[Order Date]])</f>
        <v>2024</v>
      </c>
      <c r="C481" s="7">
        <f>MONTH(Table1_2[[#This Row],[Order Date]])</f>
        <v>8</v>
      </c>
      <c r="D481" s="7" t="s">
        <v>57</v>
      </c>
      <c r="E481" s="7" t="s">
        <v>512</v>
      </c>
      <c r="F481" s="7" t="s">
        <v>515</v>
      </c>
      <c r="G481" s="7" t="s">
        <v>518</v>
      </c>
      <c r="H481" s="7" t="s">
        <v>540</v>
      </c>
      <c r="I481" s="7">
        <v>518.77</v>
      </c>
      <c r="J481" s="7">
        <v>6</v>
      </c>
      <c r="K481" s="7">
        <v>64.959999999999994</v>
      </c>
    </row>
    <row r="482" spans="1:11" x14ac:dyDescent="0.25">
      <c r="A482" s="6">
        <v>45513</v>
      </c>
      <c r="B482" s="9">
        <f>YEAR(Table1_2[[#This Row],[Order Date]])</f>
        <v>2024</v>
      </c>
      <c r="C482" s="7">
        <f>MONTH(Table1_2[[#This Row],[Order Date]])</f>
        <v>8</v>
      </c>
      <c r="D482" s="7" t="s">
        <v>54</v>
      </c>
      <c r="E482" s="7" t="s">
        <v>511</v>
      </c>
      <c r="F482" s="7" t="s">
        <v>515</v>
      </c>
      <c r="G482" s="7" t="s">
        <v>520</v>
      </c>
      <c r="H482" s="7" t="s">
        <v>537</v>
      </c>
      <c r="I482" s="7">
        <v>299.14999999999998</v>
      </c>
      <c r="J482" s="7">
        <v>10</v>
      </c>
      <c r="K482" s="7">
        <v>182.67</v>
      </c>
    </row>
    <row r="483" spans="1:11" x14ac:dyDescent="0.25">
      <c r="A483" s="6">
        <v>45512</v>
      </c>
      <c r="B483" s="9">
        <f>YEAR(Table1_2[[#This Row],[Order Date]])</f>
        <v>2024</v>
      </c>
      <c r="C483" s="7">
        <f>MONTH(Table1_2[[#This Row],[Order Date]])</f>
        <v>8</v>
      </c>
      <c r="D483" s="7" t="s">
        <v>126</v>
      </c>
      <c r="E483" s="7" t="s">
        <v>509</v>
      </c>
      <c r="F483" s="7" t="s">
        <v>516</v>
      </c>
      <c r="G483" s="7" t="s">
        <v>522</v>
      </c>
      <c r="H483" s="7" t="s">
        <v>538</v>
      </c>
      <c r="I483" s="7">
        <v>921.22</v>
      </c>
      <c r="J483" s="7">
        <v>9</v>
      </c>
      <c r="K483" s="7">
        <v>-80</v>
      </c>
    </row>
    <row r="484" spans="1:11" x14ac:dyDescent="0.25">
      <c r="A484" s="6">
        <v>45512</v>
      </c>
      <c r="B484" s="9">
        <f>YEAR(Table1_2[[#This Row],[Order Date]])</f>
        <v>2024</v>
      </c>
      <c r="C484" s="7">
        <f>MONTH(Table1_2[[#This Row],[Order Date]])</f>
        <v>8</v>
      </c>
      <c r="D484" s="7" t="s">
        <v>397</v>
      </c>
      <c r="E484" s="7" t="s">
        <v>511</v>
      </c>
      <c r="F484" s="7" t="s">
        <v>516</v>
      </c>
      <c r="G484" s="7" t="s">
        <v>519</v>
      </c>
      <c r="H484" s="7" t="s">
        <v>530</v>
      </c>
      <c r="I484" s="7">
        <v>455.54</v>
      </c>
      <c r="J484" s="7">
        <v>7</v>
      </c>
      <c r="K484" s="7">
        <v>255.24</v>
      </c>
    </row>
    <row r="485" spans="1:11" x14ac:dyDescent="0.25">
      <c r="A485" s="6">
        <v>45510</v>
      </c>
      <c r="B485" s="9">
        <f>YEAR(Table1_2[[#This Row],[Order Date]])</f>
        <v>2024</v>
      </c>
      <c r="C485" s="7">
        <f>MONTH(Table1_2[[#This Row],[Order Date]])</f>
        <v>8</v>
      </c>
      <c r="D485" s="7" t="s">
        <v>504</v>
      </c>
      <c r="E485" s="7" t="s">
        <v>511</v>
      </c>
      <c r="F485" s="7" t="s">
        <v>514</v>
      </c>
      <c r="G485" s="7" t="s">
        <v>521</v>
      </c>
      <c r="H485" s="7" t="s">
        <v>531</v>
      </c>
      <c r="I485" s="7">
        <v>967.7</v>
      </c>
      <c r="J485" s="7">
        <v>2</v>
      </c>
      <c r="K485" s="7">
        <v>2.64</v>
      </c>
    </row>
    <row r="486" spans="1:11" x14ac:dyDescent="0.25">
      <c r="A486" s="6">
        <v>45510</v>
      </c>
      <c r="B486" s="9">
        <f>YEAR(Table1_2[[#This Row],[Order Date]])</f>
        <v>2024</v>
      </c>
      <c r="C486" s="7">
        <f>MONTH(Table1_2[[#This Row],[Order Date]])</f>
        <v>8</v>
      </c>
      <c r="D486" s="7" t="s">
        <v>475</v>
      </c>
      <c r="E486" s="7" t="s">
        <v>510</v>
      </c>
      <c r="F486" s="7" t="s">
        <v>515</v>
      </c>
      <c r="G486" s="7" t="s">
        <v>520</v>
      </c>
      <c r="H486" s="7" t="s">
        <v>537</v>
      </c>
      <c r="I486" s="7">
        <v>759.2</v>
      </c>
      <c r="J486" s="7">
        <v>5</v>
      </c>
      <c r="K486" s="7">
        <v>214.72</v>
      </c>
    </row>
    <row r="487" spans="1:11" x14ac:dyDescent="0.25">
      <c r="A487" s="6">
        <v>45509</v>
      </c>
      <c r="B487" s="9">
        <f>YEAR(Table1_2[[#This Row],[Order Date]])</f>
        <v>2024</v>
      </c>
      <c r="C487" s="7">
        <f>MONTH(Table1_2[[#This Row],[Order Date]])</f>
        <v>8</v>
      </c>
      <c r="D487" s="7" t="s">
        <v>406</v>
      </c>
      <c r="E487" s="7" t="s">
        <v>510</v>
      </c>
      <c r="F487" s="7" t="s">
        <v>516</v>
      </c>
      <c r="G487" s="7" t="s">
        <v>519</v>
      </c>
      <c r="H487" s="7" t="s">
        <v>530</v>
      </c>
      <c r="I487" s="7">
        <v>535.24</v>
      </c>
      <c r="J487" s="7">
        <v>10</v>
      </c>
      <c r="K487" s="7">
        <v>124.93</v>
      </c>
    </row>
    <row r="488" spans="1:11" x14ac:dyDescent="0.25">
      <c r="A488" s="6">
        <v>45509</v>
      </c>
      <c r="B488" s="9">
        <f>YEAR(Table1_2[[#This Row],[Order Date]])</f>
        <v>2024</v>
      </c>
      <c r="C488" s="7">
        <f>MONTH(Table1_2[[#This Row],[Order Date]])</f>
        <v>8</v>
      </c>
      <c r="D488" s="7" t="s">
        <v>328</v>
      </c>
      <c r="E488" s="7" t="s">
        <v>510</v>
      </c>
      <c r="F488" s="7" t="s">
        <v>515</v>
      </c>
      <c r="G488" s="7" t="s">
        <v>523</v>
      </c>
      <c r="H488" s="7" t="s">
        <v>535</v>
      </c>
      <c r="I488" s="7">
        <v>802.15</v>
      </c>
      <c r="J488" s="7">
        <v>10</v>
      </c>
      <c r="K488" s="7">
        <v>-71.7</v>
      </c>
    </row>
    <row r="489" spans="1:11" x14ac:dyDescent="0.25">
      <c r="A489" s="6">
        <v>45508</v>
      </c>
      <c r="B489" s="9">
        <f>YEAR(Table1_2[[#This Row],[Order Date]])</f>
        <v>2024</v>
      </c>
      <c r="C489" s="7">
        <f>MONTH(Table1_2[[#This Row],[Order Date]])</f>
        <v>8</v>
      </c>
      <c r="D489" s="7" t="s">
        <v>348</v>
      </c>
      <c r="E489" s="7" t="s">
        <v>510</v>
      </c>
      <c r="F489" s="7" t="s">
        <v>516</v>
      </c>
      <c r="G489" s="7" t="s">
        <v>519</v>
      </c>
      <c r="H489" s="7" t="s">
        <v>528</v>
      </c>
      <c r="I489" s="7">
        <v>617.63</v>
      </c>
      <c r="J489" s="7">
        <v>8</v>
      </c>
      <c r="K489" s="7">
        <v>-1.68</v>
      </c>
    </row>
    <row r="490" spans="1:11" x14ac:dyDescent="0.25">
      <c r="A490" s="6">
        <v>45508</v>
      </c>
      <c r="B490" s="9">
        <f>YEAR(Table1_2[[#This Row],[Order Date]])</f>
        <v>2024</v>
      </c>
      <c r="C490" s="7">
        <f>MONTH(Table1_2[[#This Row],[Order Date]])</f>
        <v>8</v>
      </c>
      <c r="D490" s="7" t="s">
        <v>386</v>
      </c>
      <c r="E490" s="7" t="s">
        <v>513</v>
      </c>
      <c r="F490" s="7" t="s">
        <v>516</v>
      </c>
      <c r="G490" s="7" t="s">
        <v>519</v>
      </c>
      <c r="H490" s="7" t="s">
        <v>530</v>
      </c>
      <c r="I490" s="7">
        <v>945.26</v>
      </c>
      <c r="J490" s="7">
        <v>2</v>
      </c>
      <c r="K490" s="7">
        <v>128.72</v>
      </c>
    </row>
    <row r="491" spans="1:11" x14ac:dyDescent="0.25">
      <c r="A491" s="6">
        <v>45507</v>
      </c>
      <c r="B491" s="9">
        <f>YEAR(Table1_2[[#This Row],[Order Date]])</f>
        <v>2024</v>
      </c>
      <c r="C491" s="7">
        <f>MONTH(Table1_2[[#This Row],[Order Date]])</f>
        <v>8</v>
      </c>
      <c r="D491" s="7" t="s">
        <v>446</v>
      </c>
      <c r="E491" s="7" t="s">
        <v>512</v>
      </c>
      <c r="F491" s="7" t="s">
        <v>515</v>
      </c>
      <c r="G491" s="7" t="s">
        <v>523</v>
      </c>
      <c r="H491" s="7" t="s">
        <v>535</v>
      </c>
      <c r="I491" s="7">
        <v>795.81</v>
      </c>
      <c r="J491" s="7">
        <v>4</v>
      </c>
      <c r="K491" s="7">
        <v>254.62</v>
      </c>
    </row>
    <row r="492" spans="1:11" x14ac:dyDescent="0.25">
      <c r="A492" s="6">
        <v>45507</v>
      </c>
      <c r="B492" s="9">
        <f>YEAR(Table1_2[[#This Row],[Order Date]])</f>
        <v>2024</v>
      </c>
      <c r="C492" s="7">
        <f>MONTH(Table1_2[[#This Row],[Order Date]])</f>
        <v>8</v>
      </c>
      <c r="D492" s="7" t="s">
        <v>174</v>
      </c>
      <c r="E492" s="7" t="s">
        <v>511</v>
      </c>
      <c r="F492" s="7" t="s">
        <v>515</v>
      </c>
      <c r="G492" s="7" t="s">
        <v>518</v>
      </c>
      <c r="H492" s="7" t="s">
        <v>540</v>
      </c>
      <c r="I492" s="7">
        <v>930.41</v>
      </c>
      <c r="J492" s="7">
        <v>10</v>
      </c>
      <c r="K492" s="7">
        <v>134.41</v>
      </c>
    </row>
    <row r="493" spans="1:11" x14ac:dyDescent="0.25">
      <c r="A493" s="6">
        <v>45506</v>
      </c>
      <c r="B493" s="9">
        <f>YEAR(Table1_2[[#This Row],[Order Date]])</f>
        <v>2024</v>
      </c>
      <c r="C493" s="7">
        <f>MONTH(Table1_2[[#This Row],[Order Date]])</f>
        <v>8</v>
      </c>
      <c r="D493" s="7" t="s">
        <v>422</v>
      </c>
      <c r="E493" s="7" t="s">
        <v>511</v>
      </c>
      <c r="F493" s="7" t="s">
        <v>516</v>
      </c>
      <c r="G493" s="7" t="s">
        <v>522</v>
      </c>
      <c r="H493" s="7" t="s">
        <v>538</v>
      </c>
      <c r="I493" s="7">
        <v>996.61</v>
      </c>
      <c r="J493" s="7">
        <v>5</v>
      </c>
      <c r="K493" s="7">
        <v>-30.61</v>
      </c>
    </row>
    <row r="494" spans="1:11" x14ac:dyDescent="0.25">
      <c r="A494" s="6">
        <v>45505</v>
      </c>
      <c r="B494" s="9">
        <f>YEAR(Table1_2[[#This Row],[Order Date]])</f>
        <v>2024</v>
      </c>
      <c r="C494" s="7">
        <f>MONTH(Table1_2[[#This Row],[Order Date]])</f>
        <v>8</v>
      </c>
      <c r="D494" s="7" t="s">
        <v>168</v>
      </c>
      <c r="E494" s="7" t="s">
        <v>511</v>
      </c>
      <c r="F494" s="7" t="s">
        <v>516</v>
      </c>
      <c r="G494" s="7" t="s">
        <v>522</v>
      </c>
      <c r="H494" s="7" t="s">
        <v>538</v>
      </c>
      <c r="I494" s="7">
        <v>579.79999999999995</v>
      </c>
      <c r="J494" s="7">
        <v>3</v>
      </c>
      <c r="K494" s="7">
        <v>-34.56</v>
      </c>
    </row>
    <row r="495" spans="1:11" x14ac:dyDescent="0.25">
      <c r="A495" s="6">
        <v>45505</v>
      </c>
      <c r="B495" s="9">
        <f>YEAR(Table1_2[[#This Row],[Order Date]])</f>
        <v>2024</v>
      </c>
      <c r="C495" s="7">
        <f>MONTH(Table1_2[[#This Row],[Order Date]])</f>
        <v>8</v>
      </c>
      <c r="D495" s="7" t="s">
        <v>69</v>
      </c>
      <c r="E495" s="7" t="s">
        <v>512</v>
      </c>
      <c r="F495" s="7" t="s">
        <v>514</v>
      </c>
      <c r="G495" s="7" t="s">
        <v>525</v>
      </c>
      <c r="H495" s="7" t="s">
        <v>543</v>
      </c>
      <c r="I495" s="7">
        <v>740.71</v>
      </c>
      <c r="J495" s="7">
        <v>10</v>
      </c>
      <c r="K495" s="7">
        <v>14.17</v>
      </c>
    </row>
    <row r="496" spans="1:11" x14ac:dyDescent="0.25">
      <c r="A496" s="6">
        <v>45505</v>
      </c>
      <c r="B496" s="9">
        <f>YEAR(Table1_2[[#This Row],[Order Date]])</f>
        <v>2024</v>
      </c>
      <c r="C496" s="7">
        <f>MONTH(Table1_2[[#This Row],[Order Date]])</f>
        <v>8</v>
      </c>
      <c r="D496" s="7" t="s">
        <v>30</v>
      </c>
      <c r="E496" s="7" t="s">
        <v>513</v>
      </c>
      <c r="F496" s="7" t="s">
        <v>515</v>
      </c>
      <c r="G496" s="7" t="s">
        <v>518</v>
      </c>
      <c r="H496" s="7" t="s">
        <v>540</v>
      </c>
      <c r="I496" s="7">
        <v>642.85</v>
      </c>
      <c r="J496" s="7">
        <v>8</v>
      </c>
      <c r="K496" s="7">
        <v>-77.78</v>
      </c>
    </row>
    <row r="497" spans="1:11" x14ac:dyDescent="0.25">
      <c r="A497" s="6">
        <v>45503</v>
      </c>
      <c r="B497" s="9">
        <f>YEAR(Table1_2[[#This Row],[Order Date]])</f>
        <v>2024</v>
      </c>
      <c r="C497" s="7">
        <f>MONTH(Table1_2[[#This Row],[Order Date]])</f>
        <v>7</v>
      </c>
      <c r="D497" s="7" t="s">
        <v>265</v>
      </c>
      <c r="E497" s="7" t="s">
        <v>513</v>
      </c>
      <c r="F497" s="7" t="s">
        <v>515</v>
      </c>
      <c r="G497" s="7" t="s">
        <v>520</v>
      </c>
      <c r="H497" s="7" t="s">
        <v>537</v>
      </c>
      <c r="I497" s="7">
        <v>808.69</v>
      </c>
      <c r="J497" s="7">
        <v>7</v>
      </c>
      <c r="K497" s="7">
        <v>87.4</v>
      </c>
    </row>
    <row r="498" spans="1:11" x14ac:dyDescent="0.25">
      <c r="A498" s="6">
        <v>45503</v>
      </c>
      <c r="B498" s="9">
        <f>YEAR(Table1_2[[#This Row],[Order Date]])</f>
        <v>2024</v>
      </c>
      <c r="C498" s="7">
        <f>MONTH(Table1_2[[#This Row],[Order Date]])</f>
        <v>7</v>
      </c>
      <c r="D498" s="7" t="s">
        <v>410</v>
      </c>
      <c r="E498" s="7" t="s">
        <v>509</v>
      </c>
      <c r="F498" s="7" t="s">
        <v>514</v>
      </c>
      <c r="G498" s="7" t="s">
        <v>521</v>
      </c>
      <c r="H498" s="7" t="s">
        <v>531</v>
      </c>
      <c r="I498" s="7">
        <v>624.13</v>
      </c>
      <c r="J498" s="7">
        <v>7</v>
      </c>
      <c r="K498" s="7">
        <v>89.6</v>
      </c>
    </row>
    <row r="499" spans="1:11" x14ac:dyDescent="0.25">
      <c r="A499" s="6">
        <v>45503</v>
      </c>
      <c r="B499" s="9">
        <f>YEAR(Table1_2[[#This Row],[Order Date]])</f>
        <v>2024</v>
      </c>
      <c r="C499" s="7">
        <f>MONTH(Table1_2[[#This Row],[Order Date]])</f>
        <v>7</v>
      </c>
      <c r="D499" s="7" t="s">
        <v>240</v>
      </c>
      <c r="E499" s="7" t="s">
        <v>510</v>
      </c>
      <c r="F499" s="7" t="s">
        <v>515</v>
      </c>
      <c r="G499" s="7" t="s">
        <v>518</v>
      </c>
      <c r="H499" s="7" t="s">
        <v>540</v>
      </c>
      <c r="I499" s="7">
        <v>588.45000000000005</v>
      </c>
      <c r="J499" s="7">
        <v>2</v>
      </c>
      <c r="K499" s="7">
        <v>10.78</v>
      </c>
    </row>
    <row r="500" spans="1:11" x14ac:dyDescent="0.25">
      <c r="A500" s="6">
        <v>45503</v>
      </c>
      <c r="B500" s="9">
        <f>YEAR(Table1_2[[#This Row],[Order Date]])</f>
        <v>2024</v>
      </c>
      <c r="C500" s="7">
        <f>MONTH(Table1_2[[#This Row],[Order Date]])</f>
        <v>7</v>
      </c>
      <c r="D500" s="7" t="s">
        <v>137</v>
      </c>
      <c r="E500" s="7" t="s">
        <v>512</v>
      </c>
      <c r="F500" s="7" t="s">
        <v>516</v>
      </c>
      <c r="G500" s="7" t="s">
        <v>522</v>
      </c>
      <c r="H500" s="7" t="s">
        <v>538</v>
      </c>
      <c r="I500" s="7">
        <v>268.36</v>
      </c>
      <c r="J500" s="7">
        <v>3</v>
      </c>
      <c r="K500" s="7">
        <v>164.47</v>
      </c>
    </row>
  </sheetData>
  <pageMargins left="0.7" right="0.7" top="0.75" bottom="0.75" header="0.3" footer="0.3"/>
  <ignoredErrors>
    <ignoredError sqref="C2" calculatedColumn="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32"/>
  <sheetViews>
    <sheetView topLeftCell="A46" workbookViewId="0">
      <selection activeCell="A5" sqref="A5"/>
    </sheetView>
  </sheetViews>
  <sheetFormatPr defaultRowHeight="15" x14ac:dyDescent="0.25"/>
  <cols>
    <col min="1" max="1" width="13.140625" bestFit="1" customWidth="1"/>
    <col min="2" max="2" width="12.140625" bestFit="1" customWidth="1"/>
    <col min="4" max="4" width="12.5703125" customWidth="1"/>
    <col min="19" max="19" width="13.140625" bestFit="1" customWidth="1"/>
    <col min="20" max="20" width="20.42578125" customWidth="1"/>
    <col min="21" max="21" width="12.5703125" customWidth="1"/>
    <col min="22" max="22" width="11.140625" bestFit="1" customWidth="1"/>
    <col min="23" max="23" width="11.28515625" customWidth="1"/>
    <col min="30" max="30" width="13.140625" bestFit="1" customWidth="1"/>
    <col min="31" max="31" width="23.7109375" customWidth="1"/>
  </cols>
  <sheetData>
    <row r="1" spans="1:36" ht="15.75" thickBot="1" x14ac:dyDescent="0.3">
      <c r="A1" s="14"/>
      <c r="B1" s="15"/>
      <c r="C1" s="15"/>
      <c r="D1" s="15"/>
      <c r="E1" s="15"/>
      <c r="F1" s="15"/>
      <c r="G1" s="15"/>
      <c r="H1" s="15"/>
      <c r="I1" s="15"/>
      <c r="J1" s="15"/>
      <c r="K1" s="15"/>
      <c r="L1" s="15"/>
      <c r="M1" s="15"/>
      <c r="N1" s="16"/>
      <c r="R1" s="14"/>
      <c r="S1" s="15"/>
      <c r="T1" s="15"/>
      <c r="U1" s="15"/>
      <c r="V1" s="15"/>
      <c r="W1" s="15"/>
      <c r="X1" s="15"/>
      <c r="Y1" s="15"/>
      <c r="Z1" s="16"/>
      <c r="AC1" s="14"/>
      <c r="AD1" s="15"/>
      <c r="AE1" s="15"/>
      <c r="AF1" s="15"/>
      <c r="AG1" s="15"/>
      <c r="AH1" s="15"/>
      <c r="AI1" s="15"/>
      <c r="AJ1" s="16"/>
    </row>
    <row r="2" spans="1:36" ht="15.75" thickBot="1" x14ac:dyDescent="0.3">
      <c r="A2" s="32" t="s">
        <v>549</v>
      </c>
      <c r="B2" s="33" t="s">
        <v>551</v>
      </c>
      <c r="C2" s="18"/>
      <c r="D2" s="18"/>
      <c r="E2" s="18"/>
      <c r="F2" s="18"/>
      <c r="G2" s="18"/>
      <c r="H2" s="18"/>
      <c r="I2" s="18"/>
      <c r="J2" s="18"/>
      <c r="K2" s="18"/>
      <c r="L2" s="18"/>
      <c r="M2" s="18"/>
      <c r="N2" s="19"/>
      <c r="R2" s="22"/>
      <c r="S2" s="26" t="s">
        <v>552</v>
      </c>
      <c r="T2" s="38" t="s">
        <v>553</v>
      </c>
      <c r="U2" s="15"/>
      <c r="V2" s="15"/>
      <c r="W2" s="16"/>
      <c r="X2" s="18"/>
      <c r="Y2" s="18"/>
      <c r="Z2" s="19"/>
      <c r="AC2" s="22"/>
      <c r="AD2" s="18"/>
      <c r="AE2" s="18"/>
      <c r="AF2" s="18"/>
      <c r="AG2" s="18"/>
      <c r="AH2" s="18"/>
      <c r="AI2" s="18"/>
      <c r="AJ2" s="19"/>
    </row>
    <row r="3" spans="1:36" ht="15.75" thickBot="1" x14ac:dyDescent="0.3">
      <c r="A3" s="34" t="s">
        <v>523</v>
      </c>
      <c r="B3" s="29">
        <v>36913.58</v>
      </c>
      <c r="C3" s="18"/>
      <c r="D3" s="18" t="str">
        <f>A3</f>
        <v>Bookcases</v>
      </c>
      <c r="E3" s="18">
        <f>GETPIVOTDATA("Sales",$A$2,"Sub-Category","Bookcases")</f>
        <v>36913.58</v>
      </c>
      <c r="F3" s="18"/>
      <c r="G3" s="18"/>
      <c r="H3" s="18"/>
      <c r="I3" s="18"/>
      <c r="J3" s="18"/>
      <c r="K3" s="18"/>
      <c r="L3" s="18"/>
      <c r="M3" s="18"/>
      <c r="N3" s="19"/>
      <c r="R3" s="22"/>
      <c r="S3" s="17" t="s">
        <v>549</v>
      </c>
      <c r="T3" s="45" t="s">
        <v>515</v>
      </c>
      <c r="U3" s="46" t="s">
        <v>514</v>
      </c>
      <c r="V3" s="47" t="s">
        <v>516</v>
      </c>
      <c r="W3" s="33" t="s">
        <v>550</v>
      </c>
      <c r="X3" s="18"/>
      <c r="Y3" s="18"/>
      <c r="Z3" s="19"/>
      <c r="AC3" s="22"/>
      <c r="AD3" s="32" t="s">
        <v>549</v>
      </c>
      <c r="AE3" s="33" t="s">
        <v>554</v>
      </c>
      <c r="AF3" s="18"/>
      <c r="AG3" s="18"/>
      <c r="AH3" s="18"/>
      <c r="AI3" s="18"/>
      <c r="AJ3" s="19"/>
    </row>
    <row r="4" spans="1:36" x14ac:dyDescent="0.25">
      <c r="A4" s="35" t="s">
        <v>521</v>
      </c>
      <c r="B4" s="30">
        <v>33119.85</v>
      </c>
      <c r="C4" s="18"/>
      <c r="D4" s="18" t="str">
        <f t="shared" ref="D4:D11" si="0">A4</f>
        <v>Paper</v>
      </c>
      <c r="E4" s="18">
        <f>GETPIVOTDATA("Sales",$A$2,"Sub-Category","Paper")</f>
        <v>33119.85</v>
      </c>
      <c r="F4" s="18"/>
      <c r="G4" s="18"/>
      <c r="H4" s="18"/>
      <c r="I4" s="18"/>
      <c r="J4" s="18"/>
      <c r="K4" s="18"/>
      <c r="L4" s="18"/>
      <c r="M4" s="18"/>
      <c r="N4" s="19"/>
      <c r="R4" s="22"/>
      <c r="S4" s="49">
        <v>2024</v>
      </c>
      <c r="T4" s="40">
        <v>4070.43</v>
      </c>
      <c r="U4" s="41">
        <v>5364.6800000000021</v>
      </c>
      <c r="V4" s="41">
        <v>7389.1699999999983</v>
      </c>
      <c r="W4" s="42">
        <v>16824.28</v>
      </c>
      <c r="X4" s="18"/>
      <c r="Y4" s="18"/>
      <c r="Z4" s="19"/>
      <c r="AC4" s="22"/>
      <c r="AD4" s="49">
        <v>2024</v>
      </c>
      <c r="AE4" s="29">
        <v>215</v>
      </c>
      <c r="AF4" s="18"/>
      <c r="AG4" s="18"/>
      <c r="AH4" s="18"/>
      <c r="AI4" s="18"/>
      <c r="AJ4" s="19"/>
    </row>
    <row r="5" spans="1:36" ht="15.75" thickBot="1" x14ac:dyDescent="0.3">
      <c r="A5" s="35" t="s">
        <v>519</v>
      </c>
      <c r="B5" s="30">
        <v>28473.060000000005</v>
      </c>
      <c r="C5" s="18"/>
      <c r="D5" s="18" t="str">
        <f t="shared" si="0"/>
        <v>Copiers</v>
      </c>
      <c r="E5" s="18">
        <f>GETPIVOTDATA("Sales",$A$2,"Sub-Category","Copiers")</f>
        <v>28473.060000000005</v>
      </c>
      <c r="F5" s="18"/>
      <c r="G5" s="18"/>
      <c r="H5" s="18"/>
      <c r="I5" s="18"/>
      <c r="J5" s="18"/>
      <c r="K5" s="18"/>
      <c r="L5" s="18"/>
      <c r="M5" s="18"/>
      <c r="N5" s="19"/>
      <c r="R5" s="22"/>
      <c r="S5" s="50">
        <v>2025</v>
      </c>
      <c r="T5" s="48">
        <v>8402.4699999999957</v>
      </c>
      <c r="U5" s="21">
        <v>6441.0800000000017</v>
      </c>
      <c r="V5" s="21">
        <v>8830.2800000000025</v>
      </c>
      <c r="W5" s="27">
        <v>23673.83</v>
      </c>
      <c r="X5" s="18"/>
      <c r="Y5" s="18"/>
      <c r="Z5" s="19"/>
      <c r="AC5" s="22"/>
      <c r="AD5" s="50">
        <v>2025</v>
      </c>
      <c r="AE5" s="30">
        <v>284</v>
      </c>
      <c r="AF5" s="18"/>
      <c r="AG5" s="18"/>
      <c r="AH5" s="18"/>
      <c r="AI5" s="18"/>
      <c r="AJ5" s="19"/>
    </row>
    <row r="6" spans="1:36" ht="15.75" thickBot="1" x14ac:dyDescent="0.3">
      <c r="A6" s="35" t="s">
        <v>520</v>
      </c>
      <c r="B6" s="30">
        <v>27820.14</v>
      </c>
      <c r="C6" s="18"/>
      <c r="D6" s="18" t="str">
        <f t="shared" si="0"/>
        <v>Tables</v>
      </c>
      <c r="E6" s="18">
        <f>GETPIVOTDATA("Sales",$A$2,"Sub-Category","Tables")</f>
        <v>27820.14</v>
      </c>
      <c r="F6" s="18"/>
      <c r="G6" s="18"/>
      <c r="H6" s="18"/>
      <c r="I6" s="18"/>
      <c r="J6" s="18"/>
      <c r="K6" s="18"/>
      <c r="L6" s="18"/>
      <c r="M6" s="18"/>
      <c r="N6" s="19"/>
      <c r="R6" s="22"/>
      <c r="S6" s="44" t="s">
        <v>550</v>
      </c>
      <c r="T6" s="43">
        <v>12472.899999999996</v>
      </c>
      <c r="U6" s="39">
        <v>11805.760000000004</v>
      </c>
      <c r="V6" s="39">
        <v>16219.45</v>
      </c>
      <c r="W6" s="28">
        <v>40498.11</v>
      </c>
      <c r="X6" s="18"/>
      <c r="Y6" s="18"/>
      <c r="Z6" s="19"/>
      <c r="AC6" s="22"/>
      <c r="AD6" s="44" t="s">
        <v>550</v>
      </c>
      <c r="AE6" s="31">
        <v>499</v>
      </c>
      <c r="AF6" s="18"/>
      <c r="AG6" s="18"/>
      <c r="AH6" s="18"/>
      <c r="AI6" s="18"/>
      <c r="AJ6" s="19"/>
    </row>
    <row r="7" spans="1:36" x14ac:dyDescent="0.25">
      <c r="A7" s="35" t="s">
        <v>525</v>
      </c>
      <c r="B7" s="30">
        <v>27767.939999999995</v>
      </c>
      <c r="C7" s="18"/>
      <c r="D7" s="18" t="str">
        <f t="shared" si="0"/>
        <v>Pens</v>
      </c>
      <c r="E7" s="18">
        <f>GETPIVOTDATA("Sales",$A$2,"Sub-Category","Pens")</f>
        <v>27767.939999999995</v>
      </c>
      <c r="F7" s="18"/>
      <c r="G7" s="18"/>
      <c r="H7" s="18"/>
      <c r="I7" s="18"/>
      <c r="J7" s="18"/>
      <c r="K7" s="18"/>
      <c r="L7" s="18"/>
      <c r="M7" s="18"/>
      <c r="N7" s="19"/>
      <c r="R7" s="22"/>
      <c r="S7" s="18"/>
      <c r="T7" s="18"/>
      <c r="U7" s="18"/>
      <c r="V7" s="18"/>
      <c r="W7" s="18"/>
      <c r="X7" s="18"/>
      <c r="Y7" s="18"/>
      <c r="Z7" s="19"/>
      <c r="AC7" s="22"/>
      <c r="AD7" s="18"/>
      <c r="AE7" s="18"/>
      <c r="AF7" s="18"/>
      <c r="AG7" s="18"/>
      <c r="AH7" s="18"/>
      <c r="AI7" s="18"/>
      <c r="AJ7" s="19"/>
    </row>
    <row r="8" spans="1:36" x14ac:dyDescent="0.25">
      <c r="A8" s="35" t="s">
        <v>517</v>
      </c>
      <c r="B8" s="30">
        <v>26624.710000000003</v>
      </c>
      <c r="C8" s="18"/>
      <c r="D8" s="18" t="str">
        <f t="shared" si="0"/>
        <v>Binders</v>
      </c>
      <c r="E8" s="18">
        <f>GETPIVOTDATA("Sales",$A$2,"Sub-Category","Binders")</f>
        <v>26624.710000000003</v>
      </c>
      <c r="F8" s="18"/>
      <c r="G8" s="18"/>
      <c r="H8" s="18"/>
      <c r="I8" s="18"/>
      <c r="J8" s="18"/>
      <c r="K8" s="18"/>
      <c r="L8" s="18"/>
      <c r="M8" s="18"/>
      <c r="N8" s="19"/>
      <c r="R8" s="22"/>
      <c r="S8" s="18"/>
      <c r="T8" s="18"/>
      <c r="U8" s="18"/>
      <c r="V8" s="18"/>
      <c r="W8" s="18"/>
      <c r="X8" s="18"/>
      <c r="Y8" s="18"/>
      <c r="Z8" s="19"/>
      <c r="AC8" s="22"/>
      <c r="AD8" s="18"/>
      <c r="AE8" s="18"/>
      <c r="AF8" s="18"/>
      <c r="AG8" s="18"/>
      <c r="AH8" s="18"/>
      <c r="AI8" s="18"/>
      <c r="AJ8" s="19"/>
    </row>
    <row r="9" spans="1:36" x14ac:dyDescent="0.25">
      <c r="A9" s="35" t="s">
        <v>518</v>
      </c>
      <c r="B9" s="30">
        <v>25887.789999999997</v>
      </c>
      <c r="C9" s="18"/>
      <c r="D9" s="18" t="str">
        <f t="shared" si="0"/>
        <v>Chairs</v>
      </c>
      <c r="E9" s="18">
        <f>GETPIVOTDATA("Sales",$A$2,"Sub-Category","Chairs")</f>
        <v>25887.789999999997</v>
      </c>
      <c r="F9" s="18"/>
      <c r="G9" s="18"/>
      <c r="H9" s="18"/>
      <c r="I9" s="18"/>
      <c r="J9" s="18"/>
      <c r="K9" s="18"/>
      <c r="L9" s="18"/>
      <c r="M9" s="18"/>
      <c r="N9" s="19"/>
      <c r="R9" s="22"/>
      <c r="S9" s="18"/>
      <c r="T9" s="18"/>
      <c r="U9" s="18"/>
      <c r="V9" s="18"/>
      <c r="W9" s="18"/>
      <c r="X9" s="18"/>
      <c r="Y9" s="18"/>
      <c r="Z9" s="19"/>
      <c r="AC9" s="22"/>
      <c r="AD9" s="18"/>
      <c r="AE9" s="18"/>
      <c r="AF9" s="18"/>
      <c r="AG9" s="18"/>
      <c r="AH9" s="18"/>
      <c r="AI9" s="18"/>
      <c r="AJ9" s="19"/>
    </row>
    <row r="10" spans="1:36" x14ac:dyDescent="0.25">
      <c r="A10" s="35" t="s">
        <v>522</v>
      </c>
      <c r="B10" s="30">
        <v>25841.159999999996</v>
      </c>
      <c r="C10" s="18"/>
      <c r="D10" s="18" t="str">
        <f t="shared" si="0"/>
        <v>Phones</v>
      </c>
      <c r="E10" s="18">
        <f>GETPIVOTDATA("Sales",$A$2,"Sub-Category","Phones")</f>
        <v>25841.159999999996</v>
      </c>
      <c r="F10" s="18"/>
      <c r="G10" s="18"/>
      <c r="H10" s="18"/>
      <c r="I10" s="18"/>
      <c r="J10" s="18"/>
      <c r="K10" s="18"/>
      <c r="L10" s="18"/>
      <c r="M10" s="18"/>
      <c r="N10" s="19"/>
      <c r="R10" s="22"/>
      <c r="S10" s="18"/>
      <c r="T10" s="18"/>
      <c r="U10" s="18"/>
      <c r="V10" s="18"/>
      <c r="W10" s="18"/>
      <c r="X10" s="18"/>
      <c r="Y10" s="18"/>
      <c r="Z10" s="19"/>
      <c r="AC10" s="22"/>
      <c r="AD10" s="18"/>
      <c r="AE10" s="18"/>
      <c r="AF10" s="18"/>
      <c r="AG10" s="18"/>
      <c r="AH10" s="18"/>
      <c r="AI10" s="18"/>
      <c r="AJ10" s="19"/>
    </row>
    <row r="11" spans="1:36" ht="15.75" thickBot="1" x14ac:dyDescent="0.3">
      <c r="A11" s="36" t="s">
        <v>524</v>
      </c>
      <c r="B11" s="30">
        <v>21019.259999999995</v>
      </c>
      <c r="C11" s="18"/>
      <c r="D11" s="18" t="str">
        <f t="shared" si="0"/>
        <v>Accessories</v>
      </c>
      <c r="E11" s="18">
        <f>GETPIVOTDATA("Sales",$A$2,"Sub-Category","Accessories")</f>
        <v>21019.259999999995</v>
      </c>
      <c r="F11" s="18"/>
      <c r="G11" s="18"/>
      <c r="H11" s="18"/>
      <c r="I11" s="18"/>
      <c r="J11" s="18"/>
      <c r="K11" s="18"/>
      <c r="L11" s="18"/>
      <c r="M11" s="18"/>
      <c r="N11" s="19"/>
      <c r="R11" s="22"/>
      <c r="S11" s="18"/>
      <c r="T11" s="18"/>
      <c r="U11" s="18"/>
      <c r="V11" s="18"/>
      <c r="W11" s="18"/>
      <c r="X11" s="18"/>
      <c r="Y11" s="18"/>
      <c r="Z11" s="19"/>
      <c r="AC11" s="22"/>
      <c r="AD11" s="18"/>
      <c r="AE11" s="18"/>
      <c r="AF11" s="18"/>
      <c r="AG11" s="18"/>
      <c r="AH11" s="18"/>
      <c r="AI11" s="18"/>
      <c r="AJ11" s="19"/>
    </row>
    <row r="12" spans="1:36" ht="15.75" thickBot="1" x14ac:dyDescent="0.3">
      <c r="A12" s="37" t="s">
        <v>550</v>
      </c>
      <c r="B12" s="31">
        <v>253467.49</v>
      </c>
      <c r="C12" s="18"/>
      <c r="D12" s="18"/>
      <c r="E12" s="18"/>
      <c r="F12" s="18"/>
      <c r="G12" s="18"/>
      <c r="H12" s="18"/>
      <c r="I12" s="18"/>
      <c r="J12" s="18"/>
      <c r="K12" s="18"/>
      <c r="L12" s="18"/>
      <c r="M12" s="18"/>
      <c r="N12" s="19"/>
      <c r="R12" s="22"/>
      <c r="S12" s="18"/>
      <c r="T12" s="18"/>
      <c r="U12" s="18"/>
      <c r="V12" s="18"/>
      <c r="W12" s="18"/>
      <c r="X12" s="18"/>
      <c r="Y12" s="18"/>
      <c r="Z12" s="19"/>
      <c r="AC12" s="22"/>
      <c r="AD12" s="18"/>
      <c r="AE12" s="18"/>
      <c r="AF12" s="18"/>
      <c r="AG12" s="18"/>
      <c r="AH12" s="18"/>
      <c r="AI12" s="18"/>
      <c r="AJ12" s="19"/>
    </row>
    <row r="13" spans="1:36" x14ac:dyDescent="0.25">
      <c r="A13" s="22"/>
      <c r="B13" s="18"/>
      <c r="C13" s="18"/>
      <c r="D13" s="18"/>
      <c r="E13" s="18"/>
      <c r="F13" s="18"/>
      <c r="G13" s="18"/>
      <c r="H13" s="18"/>
      <c r="I13" s="18"/>
      <c r="J13" s="18"/>
      <c r="K13" s="18"/>
      <c r="L13" s="18"/>
      <c r="M13" s="18"/>
      <c r="N13" s="19"/>
      <c r="R13" s="22"/>
      <c r="S13" s="18"/>
      <c r="T13" s="18"/>
      <c r="U13" s="18"/>
      <c r="V13" s="18"/>
      <c r="W13" s="18"/>
      <c r="X13" s="18"/>
      <c r="Y13" s="18"/>
      <c r="Z13" s="19"/>
      <c r="AC13" s="22"/>
      <c r="AD13" s="18"/>
      <c r="AE13" s="18"/>
      <c r="AF13" s="18"/>
      <c r="AG13" s="18"/>
      <c r="AH13" s="18"/>
      <c r="AI13" s="18"/>
      <c r="AJ13" s="19"/>
    </row>
    <row r="14" spans="1:36" x14ac:dyDescent="0.25">
      <c r="A14" s="22"/>
      <c r="B14" s="18"/>
      <c r="C14" s="18"/>
      <c r="D14" s="18"/>
      <c r="E14" s="18"/>
      <c r="F14" s="18"/>
      <c r="G14" s="18"/>
      <c r="H14" s="18"/>
      <c r="I14" s="18"/>
      <c r="J14" s="18"/>
      <c r="K14" s="18"/>
      <c r="L14" s="18"/>
      <c r="M14" s="18"/>
      <c r="N14" s="19"/>
      <c r="R14" s="22"/>
      <c r="S14" s="18"/>
      <c r="T14" s="18"/>
      <c r="U14" s="18"/>
      <c r="V14" s="18"/>
      <c r="W14" s="18"/>
      <c r="X14" s="18"/>
      <c r="Y14" s="18"/>
      <c r="Z14" s="19"/>
      <c r="AC14" s="22"/>
      <c r="AD14" s="18"/>
      <c r="AE14" s="18"/>
      <c r="AF14" s="18"/>
      <c r="AG14" s="18"/>
      <c r="AH14" s="18"/>
      <c r="AI14" s="18"/>
      <c r="AJ14" s="19"/>
    </row>
    <row r="15" spans="1:36" x14ac:dyDescent="0.25">
      <c r="A15" s="22"/>
      <c r="B15" s="18"/>
      <c r="C15" s="18"/>
      <c r="D15" s="18"/>
      <c r="E15" s="18"/>
      <c r="F15" s="18"/>
      <c r="G15" s="18"/>
      <c r="H15" s="18"/>
      <c r="I15" s="18"/>
      <c r="J15" s="18"/>
      <c r="K15" s="18"/>
      <c r="L15" s="18"/>
      <c r="M15" s="18"/>
      <c r="N15" s="19"/>
      <c r="R15" s="22"/>
      <c r="S15" s="18"/>
      <c r="T15" s="18"/>
      <c r="U15" s="18"/>
      <c r="V15" s="18"/>
      <c r="W15" s="18"/>
      <c r="X15" s="18"/>
      <c r="Y15" s="18"/>
      <c r="Z15" s="19"/>
      <c r="AC15" s="22"/>
      <c r="AD15" s="18"/>
      <c r="AE15" s="18"/>
      <c r="AF15" s="18"/>
      <c r="AG15" s="18"/>
      <c r="AH15" s="18"/>
      <c r="AI15" s="18"/>
      <c r="AJ15" s="19"/>
    </row>
    <row r="16" spans="1:36" x14ac:dyDescent="0.25">
      <c r="A16" s="22"/>
      <c r="B16" s="18"/>
      <c r="C16" s="18"/>
      <c r="D16" s="18"/>
      <c r="E16" s="18"/>
      <c r="F16" s="18"/>
      <c r="G16" s="18"/>
      <c r="H16" s="18"/>
      <c r="I16" s="18"/>
      <c r="J16" s="18"/>
      <c r="K16" s="18"/>
      <c r="L16" s="18"/>
      <c r="M16" s="18"/>
      <c r="N16" s="19"/>
      <c r="R16" s="22"/>
      <c r="S16" s="18"/>
      <c r="T16" s="18"/>
      <c r="U16" s="18"/>
      <c r="V16" s="18"/>
      <c r="W16" s="18"/>
      <c r="X16" s="18"/>
      <c r="Y16" s="18"/>
      <c r="Z16" s="19"/>
      <c r="AC16" s="22"/>
      <c r="AD16" s="18"/>
      <c r="AE16" s="18"/>
      <c r="AF16" s="18"/>
      <c r="AG16" s="18"/>
      <c r="AH16" s="18"/>
      <c r="AI16" s="18"/>
      <c r="AJ16" s="19"/>
    </row>
    <row r="17" spans="1:36" x14ac:dyDescent="0.25">
      <c r="A17" s="22"/>
      <c r="B17" s="18"/>
      <c r="C17" s="18"/>
      <c r="D17" s="18"/>
      <c r="E17" s="18"/>
      <c r="F17" s="18"/>
      <c r="G17" s="18"/>
      <c r="H17" s="18"/>
      <c r="I17" s="18"/>
      <c r="J17" s="18"/>
      <c r="K17" s="18"/>
      <c r="L17" s="18"/>
      <c r="M17" s="18"/>
      <c r="N17" s="19"/>
      <c r="R17" s="22"/>
      <c r="S17" s="18"/>
      <c r="T17" s="18"/>
      <c r="U17" s="18"/>
      <c r="V17" s="18"/>
      <c r="W17" s="18"/>
      <c r="X17" s="18"/>
      <c r="Y17" s="18"/>
      <c r="Z17" s="19"/>
      <c r="AC17" s="22"/>
      <c r="AD17" s="18"/>
      <c r="AE17" s="18"/>
      <c r="AF17" s="18"/>
      <c r="AG17" s="18"/>
      <c r="AH17" s="18"/>
      <c r="AI17" s="18"/>
      <c r="AJ17" s="19"/>
    </row>
    <row r="18" spans="1:36" x14ac:dyDescent="0.25">
      <c r="A18" s="22"/>
      <c r="B18" s="18"/>
      <c r="C18" s="18"/>
      <c r="D18" s="18"/>
      <c r="E18" s="18"/>
      <c r="F18" s="18"/>
      <c r="G18" s="18"/>
      <c r="H18" s="18"/>
      <c r="I18" s="18"/>
      <c r="J18" s="18"/>
      <c r="K18" s="18"/>
      <c r="L18" s="18"/>
      <c r="M18" s="18"/>
      <c r="N18" s="19"/>
      <c r="R18" s="22"/>
      <c r="S18" s="18"/>
      <c r="T18" s="18"/>
      <c r="U18" s="18"/>
      <c r="V18" s="18"/>
      <c r="W18" s="18"/>
      <c r="X18" s="18"/>
      <c r="Y18" s="18"/>
      <c r="Z18" s="19"/>
      <c r="AC18" s="22"/>
      <c r="AD18" s="18"/>
      <c r="AE18" s="18"/>
      <c r="AF18" s="18"/>
      <c r="AG18" s="18"/>
      <c r="AH18" s="18"/>
      <c r="AI18" s="18"/>
      <c r="AJ18" s="19"/>
    </row>
    <row r="19" spans="1:36" ht="15.75" thickBot="1" x14ac:dyDescent="0.3">
      <c r="A19" s="23"/>
      <c r="B19" s="24"/>
      <c r="C19" s="24"/>
      <c r="D19" s="24"/>
      <c r="E19" s="24"/>
      <c r="F19" s="24"/>
      <c r="G19" s="24"/>
      <c r="H19" s="24"/>
      <c r="I19" s="24"/>
      <c r="J19" s="24"/>
      <c r="K19" s="24"/>
      <c r="L19" s="24"/>
      <c r="M19" s="24"/>
      <c r="N19" s="25"/>
      <c r="R19" s="22"/>
      <c r="S19" s="18"/>
      <c r="T19" s="18"/>
      <c r="U19" s="18"/>
      <c r="V19" s="18"/>
      <c r="W19" s="18"/>
      <c r="X19" s="18"/>
      <c r="Y19" s="18"/>
      <c r="Z19" s="19"/>
      <c r="AC19" s="22"/>
      <c r="AD19" s="18"/>
      <c r="AE19" s="18"/>
      <c r="AF19" s="18"/>
      <c r="AG19" s="18"/>
      <c r="AH19" s="18"/>
      <c r="AI19" s="18"/>
      <c r="AJ19" s="19"/>
    </row>
    <row r="20" spans="1:36" x14ac:dyDescent="0.25">
      <c r="R20" s="22"/>
      <c r="S20" s="18"/>
      <c r="T20" s="18"/>
      <c r="U20" s="18"/>
      <c r="V20" s="18"/>
      <c r="W20" s="18"/>
      <c r="X20" s="18"/>
      <c r="Y20" s="18"/>
      <c r="Z20" s="19"/>
      <c r="AC20" s="22"/>
      <c r="AD20" s="18"/>
      <c r="AE20" s="18"/>
      <c r="AF20" s="18"/>
      <c r="AG20" s="18"/>
      <c r="AH20" s="18"/>
      <c r="AI20" s="18"/>
      <c r="AJ20" s="19"/>
    </row>
    <row r="21" spans="1:36" x14ac:dyDescent="0.25">
      <c r="R21" s="22"/>
      <c r="S21" s="18"/>
      <c r="T21" s="18"/>
      <c r="U21" s="18"/>
      <c r="V21" s="18"/>
      <c r="W21" s="18"/>
      <c r="X21" s="18"/>
      <c r="Y21" s="18"/>
      <c r="Z21" s="19"/>
      <c r="AC21" s="22"/>
      <c r="AD21" s="18"/>
      <c r="AE21" s="18"/>
      <c r="AF21" s="18"/>
      <c r="AG21" s="18"/>
      <c r="AH21" s="18"/>
      <c r="AI21" s="18"/>
      <c r="AJ21" s="19"/>
    </row>
    <row r="22" spans="1:36" ht="15.75" thickBot="1" x14ac:dyDescent="0.3">
      <c r="R22" s="22"/>
      <c r="S22" s="18"/>
      <c r="T22" s="18"/>
      <c r="U22" s="18"/>
      <c r="V22" s="18"/>
      <c r="W22" s="18"/>
      <c r="X22" s="18"/>
      <c r="Y22" s="18"/>
      <c r="Z22" s="19"/>
      <c r="AC22" s="22"/>
      <c r="AD22" s="18"/>
      <c r="AE22" s="18"/>
      <c r="AF22" s="18"/>
      <c r="AG22" s="18"/>
      <c r="AH22" s="18"/>
      <c r="AI22" s="18"/>
      <c r="AJ22" s="19"/>
    </row>
    <row r="23" spans="1:36" x14ac:dyDescent="0.25">
      <c r="A23" s="14"/>
      <c r="B23" s="15"/>
      <c r="C23" s="15"/>
      <c r="D23" s="15"/>
      <c r="E23" s="15"/>
      <c r="F23" s="15"/>
      <c r="G23" s="15"/>
      <c r="H23" s="15"/>
      <c r="I23" s="15"/>
      <c r="J23" s="15"/>
      <c r="K23" s="15"/>
      <c r="L23" s="15"/>
      <c r="M23" s="15"/>
      <c r="N23" s="15"/>
      <c r="O23" s="15"/>
      <c r="P23" s="16"/>
      <c r="R23" s="22"/>
      <c r="S23" s="18"/>
      <c r="T23" s="18"/>
      <c r="U23" s="18"/>
      <c r="V23" s="18"/>
      <c r="W23" s="18"/>
      <c r="X23" s="18"/>
      <c r="Y23" s="18"/>
      <c r="Z23" s="19"/>
      <c r="AC23" s="22"/>
      <c r="AD23" s="18"/>
      <c r="AE23" s="18"/>
      <c r="AF23" s="18"/>
      <c r="AG23" s="18"/>
      <c r="AH23" s="18"/>
      <c r="AI23" s="18"/>
      <c r="AJ23" s="19"/>
    </row>
    <row r="24" spans="1:36" ht="15.75" thickBot="1" x14ac:dyDescent="0.3">
      <c r="A24" s="22"/>
      <c r="B24" s="18"/>
      <c r="C24" s="18"/>
      <c r="D24" s="18"/>
      <c r="E24" s="18"/>
      <c r="F24" s="18"/>
      <c r="G24" s="18"/>
      <c r="H24" s="18"/>
      <c r="I24" s="18"/>
      <c r="J24" s="18"/>
      <c r="K24" s="18"/>
      <c r="L24" s="18"/>
      <c r="M24" s="18"/>
      <c r="N24" s="18"/>
      <c r="O24" s="18"/>
      <c r="P24" s="19"/>
      <c r="R24" s="22"/>
      <c r="S24" s="18"/>
      <c r="T24" s="18"/>
      <c r="U24" s="18"/>
      <c r="V24" s="18"/>
      <c r="W24" s="18"/>
      <c r="X24" s="18"/>
      <c r="Y24" s="18"/>
      <c r="Z24" s="19"/>
      <c r="AC24" s="23"/>
      <c r="AD24" s="24"/>
      <c r="AE24" s="24"/>
      <c r="AF24" s="24"/>
      <c r="AG24" s="24"/>
      <c r="AH24" s="24"/>
      <c r="AI24" s="24"/>
      <c r="AJ24" s="25"/>
    </row>
    <row r="25" spans="1:36" ht="15.75" thickBot="1" x14ac:dyDescent="0.3">
      <c r="A25" s="32" t="s">
        <v>549</v>
      </c>
      <c r="B25" s="33" t="s">
        <v>551</v>
      </c>
      <c r="C25" s="18"/>
      <c r="D25" s="18"/>
      <c r="E25" s="18"/>
      <c r="F25" s="18"/>
      <c r="G25" s="18"/>
      <c r="H25" s="18"/>
      <c r="I25" s="18"/>
      <c r="J25" s="18"/>
      <c r="K25" s="18"/>
      <c r="L25" s="18"/>
      <c r="M25" s="18"/>
      <c r="N25" s="18"/>
      <c r="O25" s="18"/>
      <c r="P25" s="19"/>
      <c r="R25" s="22"/>
      <c r="S25" s="18"/>
      <c r="T25" s="18"/>
      <c r="U25" s="18"/>
      <c r="V25" s="18"/>
      <c r="W25" s="18"/>
      <c r="X25" s="18"/>
      <c r="Y25" s="18"/>
      <c r="Z25" s="19"/>
    </row>
    <row r="26" spans="1:36" ht="15.75" thickBot="1" x14ac:dyDescent="0.3">
      <c r="A26" s="20">
        <v>1</v>
      </c>
      <c r="B26" s="29">
        <v>21752.679999999997</v>
      </c>
      <c r="C26" s="18"/>
      <c r="D26" s="18"/>
      <c r="E26" s="18"/>
      <c r="F26" s="18"/>
      <c r="G26" s="18"/>
      <c r="H26" s="18"/>
      <c r="I26" s="18"/>
      <c r="J26" s="18"/>
      <c r="K26" s="18"/>
      <c r="L26" s="18"/>
      <c r="M26" s="18"/>
      <c r="N26" s="18"/>
      <c r="O26" s="18"/>
      <c r="P26" s="19"/>
      <c r="R26" s="23"/>
      <c r="S26" s="24"/>
      <c r="T26" s="24"/>
      <c r="U26" s="24"/>
      <c r="V26" s="24"/>
      <c r="W26" s="24"/>
      <c r="X26" s="24"/>
      <c r="Y26" s="24"/>
      <c r="Z26" s="25"/>
    </row>
    <row r="27" spans="1:36" x14ac:dyDescent="0.25">
      <c r="A27" s="20">
        <v>2</v>
      </c>
      <c r="B27" s="30">
        <v>17829.79</v>
      </c>
      <c r="C27" s="18"/>
      <c r="D27" s="18"/>
      <c r="E27" s="18"/>
      <c r="F27" s="18"/>
      <c r="G27" s="18"/>
      <c r="H27" s="18"/>
      <c r="I27" s="18"/>
      <c r="J27" s="18"/>
      <c r="K27" s="18"/>
      <c r="L27" s="18"/>
      <c r="M27" s="18"/>
      <c r="N27" s="18"/>
      <c r="O27" s="18"/>
      <c r="P27" s="19"/>
    </row>
    <row r="28" spans="1:36" x14ac:dyDescent="0.25">
      <c r="A28" s="20">
        <v>3</v>
      </c>
      <c r="B28" s="30">
        <v>22641.81</v>
      </c>
      <c r="C28" s="18"/>
      <c r="D28" s="18"/>
      <c r="E28" s="18"/>
      <c r="F28" s="18"/>
      <c r="G28" s="18"/>
      <c r="H28" s="18"/>
      <c r="I28" s="18"/>
      <c r="J28" s="18"/>
      <c r="K28" s="18"/>
      <c r="L28" s="18"/>
      <c r="M28" s="18"/>
      <c r="N28" s="18"/>
      <c r="O28" s="18"/>
      <c r="P28" s="19"/>
    </row>
    <row r="29" spans="1:36" x14ac:dyDescent="0.25">
      <c r="A29" s="20">
        <v>4</v>
      </c>
      <c r="B29" s="30">
        <v>20873.849999999999</v>
      </c>
      <c r="C29" s="18"/>
      <c r="D29" s="18"/>
      <c r="E29" s="18"/>
      <c r="F29" s="18"/>
      <c r="G29" s="18"/>
      <c r="H29" s="18"/>
      <c r="I29" s="18"/>
      <c r="J29" s="18"/>
      <c r="K29" s="18"/>
      <c r="L29" s="18"/>
      <c r="M29" s="18"/>
      <c r="N29" s="18"/>
      <c r="O29" s="18"/>
      <c r="P29" s="19"/>
    </row>
    <row r="30" spans="1:36" x14ac:dyDescent="0.25">
      <c r="A30" s="20">
        <v>5</v>
      </c>
      <c r="B30" s="30">
        <v>16610.82</v>
      </c>
      <c r="C30" s="18"/>
      <c r="D30" s="18"/>
      <c r="E30" s="18"/>
      <c r="F30" s="18"/>
      <c r="G30" s="18"/>
      <c r="H30" s="18"/>
      <c r="I30" s="18"/>
      <c r="J30" s="18"/>
      <c r="K30" s="18"/>
      <c r="L30" s="18"/>
      <c r="M30" s="18"/>
      <c r="N30" s="18"/>
      <c r="O30" s="18"/>
      <c r="P30" s="19"/>
    </row>
    <row r="31" spans="1:36" ht="15.75" thickBot="1" x14ac:dyDescent="0.3">
      <c r="A31" s="20">
        <v>6</v>
      </c>
      <c r="B31" s="30">
        <v>21111.58</v>
      </c>
      <c r="C31" s="18"/>
      <c r="D31" s="18"/>
      <c r="E31" s="18"/>
      <c r="F31" s="18"/>
      <c r="G31" s="18"/>
      <c r="H31" s="18"/>
      <c r="I31" s="18"/>
      <c r="J31" s="18"/>
      <c r="K31" s="18"/>
      <c r="L31" s="18"/>
      <c r="M31" s="18"/>
      <c r="N31" s="18"/>
      <c r="O31" s="18"/>
      <c r="P31" s="19"/>
    </row>
    <row r="32" spans="1:36" x14ac:dyDescent="0.25">
      <c r="A32" s="34">
        <v>7</v>
      </c>
      <c r="B32" s="30">
        <v>22229.610000000004</v>
      </c>
      <c r="C32" s="18"/>
      <c r="D32" s="18"/>
      <c r="E32" s="18"/>
      <c r="F32" s="18"/>
      <c r="G32" s="18"/>
      <c r="H32" s="18"/>
      <c r="I32" s="18"/>
      <c r="J32" s="18"/>
      <c r="K32" s="18"/>
      <c r="L32" s="18"/>
      <c r="M32" s="18"/>
      <c r="N32" s="18"/>
      <c r="O32" s="18"/>
      <c r="P32" s="19"/>
      <c r="T32" s="11" t="s">
        <v>549</v>
      </c>
      <c r="U32" t="s">
        <v>552</v>
      </c>
    </row>
    <row r="33" spans="1:24" x14ac:dyDescent="0.25">
      <c r="A33" s="35">
        <v>8</v>
      </c>
      <c r="B33" s="30">
        <v>31371.7</v>
      </c>
      <c r="C33" s="18"/>
      <c r="D33" s="18"/>
      <c r="E33" s="18"/>
      <c r="F33" s="18"/>
      <c r="G33" s="18"/>
      <c r="H33" s="18"/>
      <c r="I33" s="18"/>
      <c r="J33" s="18"/>
      <c r="K33" s="18"/>
      <c r="L33" s="18"/>
      <c r="M33" s="18"/>
      <c r="N33" s="18"/>
      <c r="O33" s="18"/>
      <c r="P33" s="19"/>
      <c r="T33" s="12" t="s">
        <v>120</v>
      </c>
      <c r="U33" s="13">
        <v>296.66000000000003</v>
      </c>
      <c r="W33" t="str">
        <f>T33</f>
        <v>Robert Torres</v>
      </c>
      <c r="X33">
        <f>GETPIVOTDATA("Profit",$T$32,"Customer Name","Robert Torres")</f>
        <v>296.66000000000003</v>
      </c>
    </row>
    <row r="34" spans="1:24" x14ac:dyDescent="0.25">
      <c r="A34" s="35">
        <v>9</v>
      </c>
      <c r="B34" s="30">
        <v>19623.04</v>
      </c>
      <c r="C34" s="18"/>
      <c r="D34" s="18"/>
      <c r="E34" s="18"/>
      <c r="F34" s="18"/>
      <c r="G34" s="18"/>
      <c r="H34" s="18"/>
      <c r="I34" s="18"/>
      <c r="J34" s="18"/>
      <c r="K34" s="18"/>
      <c r="L34" s="18"/>
      <c r="M34" s="18"/>
      <c r="N34" s="18"/>
      <c r="O34" s="18"/>
      <c r="P34" s="19"/>
      <c r="T34" s="12" t="s">
        <v>332</v>
      </c>
      <c r="U34" s="13">
        <v>296.62</v>
      </c>
      <c r="W34" t="str">
        <f t="shared" ref="W34:W37" si="1">T34</f>
        <v>Sabrina Gregory</v>
      </c>
      <c r="X34">
        <f>GETPIVOTDATA("Profit",$T$32,"Customer Name","Sabrina Gregory")</f>
        <v>296.62</v>
      </c>
    </row>
    <row r="35" spans="1:24" x14ac:dyDescent="0.25">
      <c r="A35" s="35">
        <v>10</v>
      </c>
      <c r="B35" s="30">
        <v>20157.10999999999</v>
      </c>
      <c r="C35" s="18"/>
      <c r="D35" s="18"/>
      <c r="E35" s="18"/>
      <c r="F35" s="18"/>
      <c r="G35" s="18"/>
      <c r="H35" s="18"/>
      <c r="I35" s="18"/>
      <c r="J35" s="18"/>
      <c r="K35" s="18"/>
      <c r="L35" s="18"/>
      <c r="M35" s="18"/>
      <c r="N35" s="18"/>
      <c r="O35" s="18"/>
      <c r="P35" s="19"/>
      <c r="T35" s="12" t="s">
        <v>330</v>
      </c>
      <c r="U35" s="13">
        <v>296.12</v>
      </c>
      <c r="W35" t="str">
        <f t="shared" si="1"/>
        <v>Laura Jarvis</v>
      </c>
      <c r="X35">
        <f>GETPIVOTDATA("Profit",$T$32,"Customer Name","Laura Jarvis")</f>
        <v>296.12</v>
      </c>
    </row>
    <row r="36" spans="1:24" x14ac:dyDescent="0.25">
      <c r="A36" s="35">
        <v>11</v>
      </c>
      <c r="B36" s="30">
        <v>20779.97</v>
      </c>
      <c r="C36" s="18"/>
      <c r="D36" s="18"/>
      <c r="E36" s="18"/>
      <c r="F36" s="18"/>
      <c r="G36" s="18"/>
      <c r="H36" s="18"/>
      <c r="I36" s="18"/>
      <c r="J36" s="18"/>
      <c r="K36" s="18"/>
      <c r="L36" s="18"/>
      <c r="M36" s="18"/>
      <c r="N36" s="18"/>
      <c r="O36" s="18"/>
      <c r="P36" s="19"/>
      <c r="T36" s="12" t="s">
        <v>105</v>
      </c>
      <c r="U36" s="13">
        <v>295.62</v>
      </c>
      <c r="W36" t="str">
        <f t="shared" si="1"/>
        <v>Laura Chapman</v>
      </c>
      <c r="X36">
        <f>GETPIVOTDATA("Profit",$T$32,"Customer Name","Laura Chapman")</f>
        <v>295.62</v>
      </c>
    </row>
    <row r="37" spans="1:24" ht="15.75" thickBot="1" x14ac:dyDescent="0.3">
      <c r="A37" s="36">
        <v>12</v>
      </c>
      <c r="B37" s="30">
        <v>18485.530000000002</v>
      </c>
      <c r="C37" s="18"/>
      <c r="D37" s="18"/>
      <c r="E37" s="18"/>
      <c r="F37" s="18"/>
      <c r="G37" s="18"/>
      <c r="H37" s="18"/>
      <c r="I37" s="18"/>
      <c r="J37" s="18"/>
      <c r="K37" s="18"/>
      <c r="L37" s="18"/>
      <c r="M37" s="18"/>
      <c r="N37" s="18"/>
      <c r="O37" s="18"/>
      <c r="P37" s="19"/>
      <c r="T37" s="12" t="s">
        <v>89</v>
      </c>
      <c r="U37" s="13">
        <v>293.98</v>
      </c>
      <c r="W37" t="str">
        <f t="shared" si="1"/>
        <v>Megan Brown</v>
      </c>
      <c r="X37">
        <f>GETPIVOTDATA("Profit",$T$32,"Customer Name","Megan Brown")</f>
        <v>293.98</v>
      </c>
    </row>
    <row r="38" spans="1:24" ht="15.75" thickBot="1" x14ac:dyDescent="0.3">
      <c r="A38" s="37" t="s">
        <v>550</v>
      </c>
      <c r="B38" s="31">
        <v>253467.49000000002</v>
      </c>
      <c r="C38" s="18"/>
      <c r="D38" s="18"/>
      <c r="E38" s="18"/>
      <c r="F38" s="18"/>
      <c r="G38" s="18"/>
      <c r="H38" s="18"/>
      <c r="I38" s="18"/>
      <c r="J38" s="18"/>
      <c r="K38" s="18"/>
      <c r="L38" s="18"/>
      <c r="M38" s="18"/>
      <c r="N38" s="18"/>
      <c r="O38" s="18"/>
      <c r="P38" s="19"/>
      <c r="T38" s="12" t="s">
        <v>232</v>
      </c>
      <c r="U38" s="13">
        <v>292.57</v>
      </c>
    </row>
    <row r="39" spans="1:24" x14ac:dyDescent="0.25">
      <c r="A39" s="22"/>
      <c r="B39" s="18"/>
      <c r="C39" s="18"/>
      <c r="D39" s="18"/>
      <c r="E39" s="18"/>
      <c r="F39" s="18"/>
      <c r="G39" s="18"/>
      <c r="H39" s="18"/>
      <c r="I39" s="18"/>
      <c r="J39" s="18"/>
      <c r="K39" s="18"/>
      <c r="L39" s="18"/>
      <c r="M39" s="18"/>
      <c r="N39" s="18"/>
      <c r="O39" s="18"/>
      <c r="P39" s="19"/>
      <c r="T39" s="12" t="s">
        <v>365</v>
      </c>
      <c r="U39" s="13">
        <v>289.83999999999997</v>
      </c>
    </row>
    <row r="40" spans="1:24" x14ac:dyDescent="0.25">
      <c r="A40" s="22"/>
      <c r="B40" s="18"/>
      <c r="C40" s="18"/>
      <c r="D40" s="18"/>
      <c r="E40" s="18"/>
      <c r="F40" s="18"/>
      <c r="G40" s="18"/>
      <c r="H40" s="18"/>
      <c r="I40" s="18"/>
      <c r="J40" s="18"/>
      <c r="K40" s="18"/>
      <c r="L40" s="18"/>
      <c r="M40" s="18"/>
      <c r="N40" s="18"/>
      <c r="O40" s="18"/>
      <c r="P40" s="19"/>
      <c r="T40" s="12" t="s">
        <v>314</v>
      </c>
      <c r="U40" s="13">
        <v>289.32</v>
      </c>
    </row>
    <row r="41" spans="1:24" ht="15.75" thickBot="1" x14ac:dyDescent="0.3">
      <c r="A41" s="23"/>
      <c r="B41" s="24"/>
      <c r="C41" s="24"/>
      <c r="D41" s="24"/>
      <c r="E41" s="24"/>
      <c r="F41" s="24"/>
      <c r="G41" s="24"/>
      <c r="H41" s="24"/>
      <c r="I41" s="24"/>
      <c r="J41" s="24"/>
      <c r="K41" s="24"/>
      <c r="L41" s="24"/>
      <c r="M41" s="24"/>
      <c r="N41" s="24"/>
      <c r="O41" s="24"/>
      <c r="P41" s="25"/>
      <c r="T41" s="12" t="s">
        <v>363</v>
      </c>
      <c r="U41" s="13">
        <v>289.19</v>
      </c>
    </row>
    <row r="42" spans="1:24" x14ac:dyDescent="0.25">
      <c r="T42" s="12" t="s">
        <v>437</v>
      </c>
      <c r="U42" s="13">
        <v>288.93</v>
      </c>
    </row>
    <row r="43" spans="1:24" x14ac:dyDescent="0.25">
      <c r="T43" s="12" t="s">
        <v>468</v>
      </c>
      <c r="U43" s="13">
        <v>288.79000000000002</v>
      </c>
    </row>
    <row r="44" spans="1:24" ht="15.75" thickBot="1" x14ac:dyDescent="0.3">
      <c r="T44" s="12" t="s">
        <v>80</v>
      </c>
      <c r="U44" s="13">
        <v>288.7</v>
      </c>
    </row>
    <row r="45" spans="1:24" x14ac:dyDescent="0.25">
      <c r="A45" s="14"/>
      <c r="B45" s="15"/>
      <c r="C45" s="15"/>
      <c r="D45" s="15"/>
      <c r="E45" s="15"/>
      <c r="F45" s="15"/>
      <c r="G45" s="15"/>
      <c r="H45" s="15"/>
      <c r="I45" s="15"/>
      <c r="J45" s="15"/>
      <c r="K45" s="15"/>
      <c r="L45" s="15"/>
      <c r="M45" s="15"/>
      <c r="N45" s="16"/>
      <c r="T45" s="12" t="s">
        <v>404</v>
      </c>
      <c r="U45" s="13">
        <v>285.58</v>
      </c>
    </row>
    <row r="46" spans="1:24" x14ac:dyDescent="0.25">
      <c r="A46" s="22"/>
      <c r="B46" s="18"/>
      <c r="C46" s="18"/>
      <c r="D46" s="18"/>
      <c r="E46" s="18"/>
      <c r="F46" s="18"/>
      <c r="G46" s="18"/>
      <c r="H46" s="18"/>
      <c r="I46" s="18"/>
      <c r="J46" s="18"/>
      <c r="K46" s="18"/>
      <c r="L46" s="18"/>
      <c r="M46" s="18"/>
      <c r="N46" s="19"/>
      <c r="T46" s="12" t="s">
        <v>477</v>
      </c>
      <c r="U46" s="13">
        <v>285.39999999999998</v>
      </c>
    </row>
    <row r="47" spans="1:24" ht="15.75" thickBot="1" x14ac:dyDescent="0.3">
      <c r="A47" s="22"/>
      <c r="B47" s="18"/>
      <c r="C47" s="18"/>
      <c r="D47" s="18"/>
      <c r="E47" s="18"/>
      <c r="F47" s="18"/>
      <c r="G47" s="18"/>
      <c r="H47" s="18"/>
      <c r="I47" s="18"/>
      <c r="J47" s="18"/>
      <c r="K47" s="18"/>
      <c r="L47" s="18"/>
      <c r="M47" s="18"/>
      <c r="N47" s="19"/>
      <c r="T47" s="12" t="s">
        <v>147</v>
      </c>
      <c r="U47" s="13">
        <v>284.22000000000003</v>
      </c>
    </row>
    <row r="48" spans="1:24" ht="15.75" thickBot="1" x14ac:dyDescent="0.3">
      <c r="A48" s="32" t="s">
        <v>549</v>
      </c>
      <c r="B48" s="33" t="s">
        <v>551</v>
      </c>
      <c r="C48" s="18"/>
      <c r="D48" s="18"/>
      <c r="E48" s="18"/>
      <c r="F48" s="18"/>
      <c r="G48" s="18"/>
      <c r="H48" s="18"/>
      <c r="I48" s="18"/>
      <c r="J48" s="18"/>
      <c r="K48" s="18"/>
      <c r="L48" s="18"/>
      <c r="M48" s="18"/>
      <c r="N48" s="19"/>
      <c r="T48" s="12" t="s">
        <v>247</v>
      </c>
      <c r="U48" s="13">
        <v>283.86</v>
      </c>
    </row>
    <row r="49" spans="1:21" x14ac:dyDescent="0.25">
      <c r="A49" s="34" t="s">
        <v>509</v>
      </c>
      <c r="B49" s="29">
        <v>48439.099999999991</v>
      </c>
      <c r="C49" s="18"/>
      <c r="D49" s="18" t="str">
        <f>A49</f>
        <v>California</v>
      </c>
      <c r="E49" s="18">
        <f>B49</f>
        <v>48439.099999999991</v>
      </c>
      <c r="F49" s="18"/>
      <c r="G49" s="18"/>
      <c r="H49" s="18"/>
      <c r="I49" s="18"/>
      <c r="J49" s="18"/>
      <c r="K49" s="18"/>
      <c r="L49" s="18"/>
      <c r="M49" s="18"/>
      <c r="N49" s="19"/>
      <c r="T49" s="12" t="s">
        <v>250</v>
      </c>
      <c r="U49" s="13">
        <v>283.63</v>
      </c>
    </row>
    <row r="50" spans="1:21" x14ac:dyDescent="0.25">
      <c r="A50" s="35" t="s">
        <v>513</v>
      </c>
      <c r="B50" s="30">
        <v>57535.260000000009</v>
      </c>
      <c r="C50" s="18"/>
      <c r="D50" s="18" t="str">
        <f t="shared" ref="D50:D53" si="2">A50</f>
        <v>Florida</v>
      </c>
      <c r="E50" s="18">
        <f t="shared" ref="E50:E53" si="3">B50</f>
        <v>57535.260000000009</v>
      </c>
      <c r="F50" s="18"/>
      <c r="G50" s="18"/>
      <c r="H50" s="18"/>
      <c r="I50" s="18"/>
      <c r="J50" s="18"/>
      <c r="K50" s="18"/>
      <c r="L50" s="18"/>
      <c r="M50" s="18"/>
      <c r="N50" s="19"/>
      <c r="T50" s="12" t="s">
        <v>66</v>
      </c>
      <c r="U50" s="13">
        <v>283.52</v>
      </c>
    </row>
    <row r="51" spans="1:21" x14ac:dyDescent="0.25">
      <c r="A51" s="35" t="s">
        <v>511</v>
      </c>
      <c r="B51" s="30">
        <v>53640.910000000018</v>
      </c>
      <c r="C51" s="18"/>
      <c r="D51" s="18" t="str">
        <f t="shared" si="2"/>
        <v>Illinois</v>
      </c>
      <c r="E51" s="18">
        <f t="shared" si="3"/>
        <v>53640.910000000018</v>
      </c>
      <c r="F51" s="18"/>
      <c r="G51" s="18"/>
      <c r="H51" s="18"/>
      <c r="I51" s="18"/>
      <c r="J51" s="18"/>
      <c r="K51" s="18"/>
      <c r="L51" s="18"/>
      <c r="M51" s="18"/>
      <c r="N51" s="19"/>
      <c r="T51" s="12" t="s">
        <v>199</v>
      </c>
      <c r="U51" s="13">
        <v>282.25</v>
      </c>
    </row>
    <row r="52" spans="1:21" x14ac:dyDescent="0.25">
      <c r="A52" s="35" t="s">
        <v>512</v>
      </c>
      <c r="B52" s="30">
        <v>43457.520000000004</v>
      </c>
      <c r="C52" s="18"/>
      <c r="D52" s="18" t="str">
        <f t="shared" si="2"/>
        <v>New York</v>
      </c>
      <c r="E52" s="18">
        <f t="shared" si="3"/>
        <v>43457.520000000004</v>
      </c>
      <c r="F52" s="18"/>
      <c r="G52" s="18"/>
      <c r="H52" s="18"/>
      <c r="I52" s="18"/>
      <c r="J52" s="18"/>
      <c r="K52" s="18"/>
      <c r="L52" s="18"/>
      <c r="M52" s="18"/>
      <c r="N52" s="19"/>
      <c r="T52" s="12" t="s">
        <v>434</v>
      </c>
      <c r="U52" s="13">
        <v>282.20999999999998</v>
      </c>
    </row>
    <row r="53" spans="1:21" ht="15.75" thickBot="1" x14ac:dyDescent="0.3">
      <c r="A53" s="36" t="s">
        <v>510</v>
      </c>
      <c r="B53" s="30">
        <v>50394.700000000004</v>
      </c>
      <c r="C53" s="18"/>
      <c r="D53" s="18" t="str">
        <f t="shared" si="2"/>
        <v>Texas</v>
      </c>
      <c r="E53" s="18">
        <f t="shared" si="3"/>
        <v>50394.700000000004</v>
      </c>
      <c r="F53" s="18"/>
      <c r="G53" s="18"/>
      <c r="H53" s="18"/>
      <c r="I53" s="18"/>
      <c r="J53" s="18"/>
      <c r="K53" s="18"/>
      <c r="L53" s="18"/>
      <c r="M53" s="18"/>
      <c r="N53" s="19"/>
      <c r="T53" s="12" t="s">
        <v>421</v>
      </c>
      <c r="U53" s="13">
        <v>281.04000000000002</v>
      </c>
    </row>
    <row r="54" spans="1:21" ht="15.75" thickBot="1" x14ac:dyDescent="0.3">
      <c r="A54" s="37" t="s">
        <v>550</v>
      </c>
      <c r="B54" s="31">
        <v>253467.49000000005</v>
      </c>
      <c r="C54" s="18"/>
      <c r="D54" s="18"/>
      <c r="E54" s="18"/>
      <c r="F54" s="18"/>
      <c r="G54" s="18"/>
      <c r="H54" s="18"/>
      <c r="I54" s="18"/>
      <c r="J54" s="18"/>
      <c r="K54" s="18"/>
      <c r="L54" s="18"/>
      <c r="M54" s="18"/>
      <c r="N54" s="19"/>
      <c r="T54" s="12" t="s">
        <v>282</v>
      </c>
      <c r="U54" s="13">
        <v>280.24</v>
      </c>
    </row>
    <row r="55" spans="1:21" x14ac:dyDescent="0.25">
      <c r="A55" s="22"/>
      <c r="B55" s="18"/>
      <c r="C55" s="18"/>
      <c r="D55" s="18"/>
      <c r="E55" s="18"/>
      <c r="F55" s="18"/>
      <c r="G55" s="18"/>
      <c r="H55" s="18"/>
      <c r="I55" s="18"/>
      <c r="J55" s="18"/>
      <c r="K55" s="18"/>
      <c r="L55" s="18"/>
      <c r="M55" s="18"/>
      <c r="N55" s="19"/>
      <c r="T55" s="12" t="s">
        <v>189</v>
      </c>
      <c r="U55" s="13">
        <v>279.24</v>
      </c>
    </row>
    <row r="56" spans="1:21" x14ac:dyDescent="0.25">
      <c r="A56" s="22"/>
      <c r="B56" s="18"/>
      <c r="C56" s="18"/>
      <c r="D56" s="18"/>
      <c r="E56" s="18"/>
      <c r="F56" s="18"/>
      <c r="G56" s="18"/>
      <c r="H56" s="18"/>
      <c r="I56" s="18"/>
      <c r="J56" s="18"/>
      <c r="K56" s="18"/>
      <c r="L56" s="18"/>
      <c r="M56" s="18"/>
      <c r="N56" s="19"/>
      <c r="T56" s="12" t="s">
        <v>202</v>
      </c>
      <c r="U56" s="13">
        <v>279.18</v>
      </c>
    </row>
    <row r="57" spans="1:21" x14ac:dyDescent="0.25">
      <c r="A57" s="22"/>
      <c r="B57" s="18"/>
      <c r="C57" s="18"/>
      <c r="D57" s="18"/>
      <c r="E57" s="18"/>
      <c r="F57" s="18"/>
      <c r="G57" s="18"/>
      <c r="H57" s="18"/>
      <c r="I57" s="18"/>
      <c r="J57" s="18"/>
      <c r="K57" s="18"/>
      <c r="L57" s="18"/>
      <c r="M57" s="18"/>
      <c r="N57" s="19"/>
      <c r="T57" s="12" t="s">
        <v>249</v>
      </c>
      <c r="U57" s="13">
        <v>276.42</v>
      </c>
    </row>
    <row r="58" spans="1:21" x14ac:dyDescent="0.25">
      <c r="A58" s="22"/>
      <c r="B58" s="18"/>
      <c r="C58" s="18"/>
      <c r="D58" s="18"/>
      <c r="E58" s="18"/>
      <c r="F58" s="18"/>
      <c r="G58" s="18"/>
      <c r="H58" s="18"/>
      <c r="I58" s="18"/>
      <c r="J58" s="18"/>
      <c r="K58" s="18"/>
      <c r="L58" s="18"/>
      <c r="M58" s="18"/>
      <c r="N58" s="19"/>
      <c r="T58" s="12" t="s">
        <v>484</v>
      </c>
      <c r="U58" s="13">
        <v>275.52999999999997</v>
      </c>
    </row>
    <row r="59" spans="1:21" x14ac:dyDescent="0.25">
      <c r="A59" s="22"/>
      <c r="B59" s="18"/>
      <c r="C59" s="18"/>
      <c r="D59" s="18"/>
      <c r="E59" s="18"/>
      <c r="F59" s="18"/>
      <c r="G59" s="18"/>
      <c r="H59" s="18"/>
      <c r="I59" s="18"/>
      <c r="J59" s="18"/>
      <c r="K59" s="18"/>
      <c r="L59" s="18"/>
      <c r="M59" s="18"/>
      <c r="N59" s="19"/>
      <c r="T59" s="12" t="s">
        <v>121</v>
      </c>
      <c r="U59" s="13">
        <v>274.12</v>
      </c>
    </row>
    <row r="60" spans="1:21" x14ac:dyDescent="0.25">
      <c r="A60" s="22"/>
      <c r="B60" s="18"/>
      <c r="C60" s="18"/>
      <c r="D60" s="18"/>
      <c r="E60" s="18"/>
      <c r="F60" s="18"/>
      <c r="G60" s="18"/>
      <c r="H60" s="18"/>
      <c r="I60" s="18"/>
      <c r="J60" s="18"/>
      <c r="K60" s="18"/>
      <c r="L60" s="18"/>
      <c r="M60" s="18"/>
      <c r="N60" s="19"/>
      <c r="T60" s="12" t="s">
        <v>38</v>
      </c>
      <c r="U60" s="13">
        <v>273.02</v>
      </c>
    </row>
    <row r="61" spans="1:21" x14ac:dyDescent="0.25">
      <c r="A61" s="22"/>
      <c r="B61" s="18"/>
      <c r="C61" s="18"/>
      <c r="D61" s="18"/>
      <c r="E61" s="18"/>
      <c r="F61" s="18"/>
      <c r="G61" s="18"/>
      <c r="H61" s="18"/>
      <c r="I61" s="18"/>
      <c r="J61" s="18"/>
      <c r="K61" s="18"/>
      <c r="L61" s="18"/>
      <c r="M61" s="18"/>
      <c r="N61" s="19"/>
      <c r="T61" s="12" t="s">
        <v>481</v>
      </c>
      <c r="U61" s="13">
        <v>272.68</v>
      </c>
    </row>
    <row r="62" spans="1:21" x14ac:dyDescent="0.25">
      <c r="A62" s="22"/>
      <c r="B62" s="18"/>
      <c r="C62" s="18"/>
      <c r="D62" s="18"/>
      <c r="E62" s="18"/>
      <c r="F62" s="18"/>
      <c r="G62" s="18"/>
      <c r="H62" s="18"/>
      <c r="I62" s="18"/>
      <c r="J62" s="18"/>
      <c r="K62" s="18"/>
      <c r="L62" s="18"/>
      <c r="M62" s="18"/>
      <c r="N62" s="19"/>
      <c r="T62" s="12" t="s">
        <v>70</v>
      </c>
      <c r="U62" s="13">
        <v>271.14</v>
      </c>
    </row>
    <row r="63" spans="1:21" x14ac:dyDescent="0.25">
      <c r="A63" s="22"/>
      <c r="B63" s="18"/>
      <c r="C63" s="18"/>
      <c r="D63" s="18"/>
      <c r="E63" s="18"/>
      <c r="F63" s="18"/>
      <c r="G63" s="18"/>
      <c r="H63" s="18"/>
      <c r="I63" s="18"/>
      <c r="J63" s="18"/>
      <c r="K63" s="18"/>
      <c r="L63" s="18"/>
      <c r="M63" s="18"/>
      <c r="N63" s="19"/>
      <c r="T63" s="12" t="s">
        <v>102</v>
      </c>
      <c r="U63" s="13">
        <v>268.12</v>
      </c>
    </row>
    <row r="64" spans="1:21" ht="15.75" thickBot="1" x14ac:dyDescent="0.3">
      <c r="A64" s="23"/>
      <c r="B64" s="24"/>
      <c r="C64" s="24"/>
      <c r="D64" s="24"/>
      <c r="E64" s="24"/>
      <c r="F64" s="24"/>
      <c r="G64" s="24"/>
      <c r="H64" s="24"/>
      <c r="I64" s="24"/>
      <c r="J64" s="24"/>
      <c r="K64" s="24"/>
      <c r="L64" s="24"/>
      <c r="M64" s="24"/>
      <c r="N64" s="25"/>
      <c r="T64" s="12" t="s">
        <v>196</v>
      </c>
      <c r="U64" s="13">
        <v>268</v>
      </c>
    </row>
    <row r="65" spans="20:21" x14ac:dyDescent="0.25">
      <c r="T65" s="12" t="s">
        <v>40</v>
      </c>
      <c r="U65" s="13">
        <v>267.66000000000003</v>
      </c>
    </row>
    <row r="66" spans="20:21" x14ac:dyDescent="0.25">
      <c r="T66" s="12" t="s">
        <v>41</v>
      </c>
      <c r="U66" s="13">
        <v>267.66000000000003</v>
      </c>
    </row>
    <row r="67" spans="20:21" x14ac:dyDescent="0.25">
      <c r="T67" s="12" t="s">
        <v>448</v>
      </c>
      <c r="U67" s="13">
        <v>266.32</v>
      </c>
    </row>
    <row r="68" spans="20:21" x14ac:dyDescent="0.25">
      <c r="T68" s="12" t="s">
        <v>450</v>
      </c>
      <c r="U68" s="13">
        <v>266.20999999999998</v>
      </c>
    </row>
    <row r="69" spans="20:21" x14ac:dyDescent="0.25">
      <c r="T69" s="12" t="s">
        <v>139</v>
      </c>
      <c r="U69" s="13">
        <v>265.97000000000003</v>
      </c>
    </row>
    <row r="70" spans="20:21" x14ac:dyDescent="0.25">
      <c r="T70" s="12" t="s">
        <v>233</v>
      </c>
      <c r="U70" s="13">
        <v>265.7</v>
      </c>
    </row>
    <row r="71" spans="20:21" x14ac:dyDescent="0.25">
      <c r="T71" s="12" t="s">
        <v>11</v>
      </c>
      <c r="U71" s="13">
        <v>264.33999999999997</v>
      </c>
    </row>
    <row r="72" spans="20:21" x14ac:dyDescent="0.25">
      <c r="T72" s="12" t="s">
        <v>152</v>
      </c>
      <c r="U72" s="13">
        <v>262.88</v>
      </c>
    </row>
    <row r="73" spans="20:21" x14ac:dyDescent="0.25">
      <c r="T73" s="12" t="s">
        <v>39</v>
      </c>
      <c r="U73" s="13">
        <v>261.49</v>
      </c>
    </row>
    <row r="74" spans="20:21" x14ac:dyDescent="0.25">
      <c r="T74" s="12" t="s">
        <v>46</v>
      </c>
      <c r="U74" s="13">
        <v>260.3</v>
      </c>
    </row>
    <row r="75" spans="20:21" x14ac:dyDescent="0.25">
      <c r="T75" s="12" t="s">
        <v>418</v>
      </c>
      <c r="U75" s="13">
        <v>259.89</v>
      </c>
    </row>
    <row r="76" spans="20:21" x14ac:dyDescent="0.25">
      <c r="T76" s="12" t="s">
        <v>444</v>
      </c>
      <c r="U76" s="13">
        <v>258.83999999999997</v>
      </c>
    </row>
    <row r="77" spans="20:21" x14ac:dyDescent="0.25">
      <c r="T77" s="12" t="s">
        <v>408</v>
      </c>
      <c r="U77" s="13">
        <v>257.98</v>
      </c>
    </row>
    <row r="78" spans="20:21" x14ac:dyDescent="0.25">
      <c r="T78" s="12" t="s">
        <v>438</v>
      </c>
      <c r="U78" s="13">
        <v>255.94</v>
      </c>
    </row>
    <row r="79" spans="20:21" x14ac:dyDescent="0.25">
      <c r="T79" s="12" t="s">
        <v>397</v>
      </c>
      <c r="U79" s="13">
        <v>255.24</v>
      </c>
    </row>
    <row r="80" spans="20:21" x14ac:dyDescent="0.25">
      <c r="T80" s="12" t="s">
        <v>194</v>
      </c>
      <c r="U80" s="13">
        <v>255.23</v>
      </c>
    </row>
    <row r="81" spans="20:21" x14ac:dyDescent="0.25">
      <c r="T81" s="12" t="s">
        <v>446</v>
      </c>
      <c r="U81" s="13">
        <v>254.62</v>
      </c>
    </row>
    <row r="82" spans="20:21" x14ac:dyDescent="0.25">
      <c r="T82" s="12" t="s">
        <v>133</v>
      </c>
      <c r="U82" s="13">
        <v>253.81</v>
      </c>
    </row>
    <row r="83" spans="20:21" x14ac:dyDescent="0.25">
      <c r="T83" s="12" t="s">
        <v>496</v>
      </c>
      <c r="U83" s="13">
        <v>253.76</v>
      </c>
    </row>
    <row r="84" spans="20:21" x14ac:dyDescent="0.25">
      <c r="T84" s="12" t="s">
        <v>396</v>
      </c>
      <c r="U84" s="13">
        <v>252.87</v>
      </c>
    </row>
    <row r="85" spans="20:21" x14ac:dyDescent="0.25">
      <c r="T85" s="12" t="s">
        <v>269</v>
      </c>
      <c r="U85" s="13">
        <v>252.47</v>
      </c>
    </row>
    <row r="86" spans="20:21" x14ac:dyDescent="0.25">
      <c r="T86" s="12" t="s">
        <v>197</v>
      </c>
      <c r="U86" s="13">
        <v>252.19</v>
      </c>
    </row>
    <row r="87" spans="20:21" x14ac:dyDescent="0.25">
      <c r="T87" s="12" t="s">
        <v>351</v>
      </c>
      <c r="U87" s="13">
        <v>248.4</v>
      </c>
    </row>
    <row r="88" spans="20:21" x14ac:dyDescent="0.25">
      <c r="T88" s="12" t="s">
        <v>22</v>
      </c>
      <c r="U88" s="13">
        <v>246.53</v>
      </c>
    </row>
    <row r="89" spans="20:21" x14ac:dyDescent="0.25">
      <c r="T89" s="12" t="s">
        <v>387</v>
      </c>
      <c r="U89" s="13">
        <v>244.74</v>
      </c>
    </row>
    <row r="90" spans="20:21" x14ac:dyDescent="0.25">
      <c r="T90" s="12" t="s">
        <v>160</v>
      </c>
      <c r="U90" s="13">
        <v>244.63</v>
      </c>
    </row>
    <row r="91" spans="20:21" x14ac:dyDescent="0.25">
      <c r="T91" s="12" t="s">
        <v>220</v>
      </c>
      <c r="U91" s="13">
        <v>241.67</v>
      </c>
    </row>
    <row r="92" spans="20:21" x14ac:dyDescent="0.25">
      <c r="T92" s="12" t="s">
        <v>476</v>
      </c>
      <c r="U92" s="13">
        <v>240.28</v>
      </c>
    </row>
    <row r="93" spans="20:21" x14ac:dyDescent="0.25">
      <c r="T93" s="12" t="s">
        <v>403</v>
      </c>
      <c r="U93" s="13">
        <v>239.61</v>
      </c>
    </row>
    <row r="94" spans="20:21" x14ac:dyDescent="0.25">
      <c r="T94" s="12" t="s">
        <v>205</v>
      </c>
      <c r="U94" s="13">
        <v>238.85</v>
      </c>
    </row>
    <row r="95" spans="20:21" x14ac:dyDescent="0.25">
      <c r="T95" s="12" t="s">
        <v>26</v>
      </c>
      <c r="U95" s="13">
        <v>238.36</v>
      </c>
    </row>
    <row r="96" spans="20:21" x14ac:dyDescent="0.25">
      <c r="T96" s="12" t="s">
        <v>303</v>
      </c>
      <c r="U96" s="13">
        <v>235.77</v>
      </c>
    </row>
    <row r="97" spans="20:21" x14ac:dyDescent="0.25">
      <c r="T97" s="12" t="s">
        <v>501</v>
      </c>
      <c r="U97" s="13">
        <v>234.87</v>
      </c>
    </row>
    <row r="98" spans="20:21" x14ac:dyDescent="0.25">
      <c r="T98" s="12" t="s">
        <v>277</v>
      </c>
      <c r="U98" s="13">
        <v>234.3</v>
      </c>
    </row>
    <row r="99" spans="20:21" x14ac:dyDescent="0.25">
      <c r="T99" s="12" t="s">
        <v>182</v>
      </c>
      <c r="U99" s="13">
        <v>233.78</v>
      </c>
    </row>
    <row r="100" spans="20:21" x14ac:dyDescent="0.25">
      <c r="T100" s="12" t="s">
        <v>371</v>
      </c>
      <c r="U100" s="13">
        <v>233.72</v>
      </c>
    </row>
    <row r="101" spans="20:21" x14ac:dyDescent="0.25">
      <c r="T101" s="12" t="s">
        <v>306</v>
      </c>
      <c r="U101" s="13">
        <v>232.63</v>
      </c>
    </row>
    <row r="102" spans="20:21" x14ac:dyDescent="0.25">
      <c r="T102" s="12" t="s">
        <v>264</v>
      </c>
      <c r="U102" s="13">
        <v>232.34</v>
      </c>
    </row>
    <row r="103" spans="20:21" x14ac:dyDescent="0.25">
      <c r="T103" s="12" t="s">
        <v>158</v>
      </c>
      <c r="U103" s="13">
        <v>231.94</v>
      </c>
    </row>
    <row r="104" spans="20:21" x14ac:dyDescent="0.25">
      <c r="T104" s="12" t="s">
        <v>116</v>
      </c>
      <c r="U104" s="13">
        <v>231.6</v>
      </c>
    </row>
    <row r="105" spans="20:21" x14ac:dyDescent="0.25">
      <c r="T105" s="12" t="s">
        <v>472</v>
      </c>
      <c r="U105" s="13">
        <v>231.01</v>
      </c>
    </row>
    <row r="106" spans="20:21" x14ac:dyDescent="0.25">
      <c r="T106" s="12" t="s">
        <v>84</v>
      </c>
      <c r="U106" s="13">
        <v>229.79</v>
      </c>
    </row>
    <row r="107" spans="20:21" x14ac:dyDescent="0.25">
      <c r="T107" s="12" t="s">
        <v>268</v>
      </c>
      <c r="U107" s="13">
        <v>228.61</v>
      </c>
    </row>
    <row r="108" spans="20:21" x14ac:dyDescent="0.25">
      <c r="T108" s="12" t="s">
        <v>503</v>
      </c>
      <c r="U108" s="13">
        <v>228.36</v>
      </c>
    </row>
    <row r="109" spans="20:21" x14ac:dyDescent="0.25">
      <c r="T109" s="12" t="s">
        <v>432</v>
      </c>
      <c r="U109" s="13">
        <v>227.9</v>
      </c>
    </row>
    <row r="110" spans="20:21" x14ac:dyDescent="0.25">
      <c r="T110" s="12" t="s">
        <v>460</v>
      </c>
      <c r="U110" s="13">
        <v>225.61</v>
      </c>
    </row>
    <row r="111" spans="20:21" x14ac:dyDescent="0.25">
      <c r="T111" s="12" t="s">
        <v>62</v>
      </c>
      <c r="U111" s="13">
        <v>224.83</v>
      </c>
    </row>
    <row r="112" spans="20:21" x14ac:dyDescent="0.25">
      <c r="T112" s="12" t="s">
        <v>111</v>
      </c>
      <c r="U112" s="13">
        <v>224.59</v>
      </c>
    </row>
    <row r="113" spans="20:21" x14ac:dyDescent="0.25">
      <c r="T113" s="12" t="s">
        <v>16</v>
      </c>
      <c r="U113" s="13">
        <v>224.39</v>
      </c>
    </row>
    <row r="114" spans="20:21" x14ac:dyDescent="0.25">
      <c r="T114" s="12" t="s">
        <v>71</v>
      </c>
      <c r="U114" s="13">
        <v>224</v>
      </c>
    </row>
    <row r="115" spans="20:21" x14ac:dyDescent="0.25">
      <c r="T115" s="12" t="s">
        <v>64</v>
      </c>
      <c r="U115" s="13">
        <v>223.81</v>
      </c>
    </row>
    <row r="116" spans="20:21" x14ac:dyDescent="0.25">
      <c r="T116" s="12" t="s">
        <v>339</v>
      </c>
      <c r="U116" s="13">
        <v>221.95</v>
      </c>
    </row>
    <row r="117" spans="20:21" x14ac:dyDescent="0.25">
      <c r="T117" s="12" t="s">
        <v>407</v>
      </c>
      <c r="U117" s="13">
        <v>220.75</v>
      </c>
    </row>
    <row r="118" spans="20:21" x14ac:dyDescent="0.25">
      <c r="T118" s="12" t="s">
        <v>107</v>
      </c>
      <c r="U118" s="13">
        <v>219.76</v>
      </c>
    </row>
    <row r="119" spans="20:21" x14ac:dyDescent="0.25">
      <c r="T119" s="12" t="s">
        <v>170</v>
      </c>
      <c r="U119" s="13">
        <v>219.18</v>
      </c>
    </row>
    <row r="120" spans="20:21" x14ac:dyDescent="0.25">
      <c r="T120" s="12" t="s">
        <v>110</v>
      </c>
      <c r="U120" s="13">
        <v>219.01</v>
      </c>
    </row>
    <row r="121" spans="20:21" x14ac:dyDescent="0.25">
      <c r="T121" s="12" t="s">
        <v>164</v>
      </c>
      <c r="U121" s="13">
        <v>216.5</v>
      </c>
    </row>
    <row r="122" spans="20:21" x14ac:dyDescent="0.25">
      <c r="T122" s="12" t="s">
        <v>315</v>
      </c>
      <c r="U122" s="13">
        <v>214.98</v>
      </c>
    </row>
    <row r="123" spans="20:21" x14ac:dyDescent="0.25">
      <c r="T123" s="12" t="s">
        <v>475</v>
      </c>
      <c r="U123" s="13">
        <v>214.72</v>
      </c>
    </row>
    <row r="124" spans="20:21" x14ac:dyDescent="0.25">
      <c r="T124" s="12" t="s">
        <v>431</v>
      </c>
      <c r="U124" s="13">
        <v>213.06</v>
      </c>
    </row>
    <row r="125" spans="20:21" x14ac:dyDescent="0.25">
      <c r="T125" s="12" t="s">
        <v>136</v>
      </c>
      <c r="U125" s="13">
        <v>212.39</v>
      </c>
    </row>
    <row r="126" spans="20:21" x14ac:dyDescent="0.25">
      <c r="T126" s="12" t="s">
        <v>88</v>
      </c>
      <c r="U126" s="13">
        <v>211.35</v>
      </c>
    </row>
    <row r="127" spans="20:21" x14ac:dyDescent="0.25">
      <c r="T127" s="12" t="s">
        <v>129</v>
      </c>
      <c r="U127" s="13">
        <v>208.8</v>
      </c>
    </row>
    <row r="128" spans="20:21" x14ac:dyDescent="0.25">
      <c r="T128" s="12" t="s">
        <v>192</v>
      </c>
      <c r="U128" s="13">
        <v>208.27</v>
      </c>
    </row>
    <row r="129" spans="20:21" x14ac:dyDescent="0.25">
      <c r="T129" s="12" t="s">
        <v>138</v>
      </c>
      <c r="U129" s="13">
        <v>206.25</v>
      </c>
    </row>
    <row r="130" spans="20:21" x14ac:dyDescent="0.25">
      <c r="T130" s="12" t="s">
        <v>394</v>
      </c>
      <c r="U130" s="13">
        <v>206.09</v>
      </c>
    </row>
    <row r="131" spans="20:21" x14ac:dyDescent="0.25">
      <c r="T131" s="12" t="s">
        <v>190</v>
      </c>
      <c r="U131" s="13">
        <v>205.76</v>
      </c>
    </row>
    <row r="132" spans="20:21" x14ac:dyDescent="0.25">
      <c r="T132" s="12" t="s">
        <v>321</v>
      </c>
      <c r="U132" s="13">
        <v>205.69</v>
      </c>
    </row>
    <row r="133" spans="20:21" x14ac:dyDescent="0.25">
      <c r="T133" s="12" t="s">
        <v>239</v>
      </c>
      <c r="U133" s="13">
        <v>205.62</v>
      </c>
    </row>
    <row r="134" spans="20:21" x14ac:dyDescent="0.25">
      <c r="T134" s="12" t="s">
        <v>331</v>
      </c>
      <c r="U134" s="13">
        <v>204.65</v>
      </c>
    </row>
    <row r="135" spans="20:21" x14ac:dyDescent="0.25">
      <c r="T135" s="12" t="s">
        <v>229</v>
      </c>
      <c r="U135" s="13">
        <v>204.25</v>
      </c>
    </row>
    <row r="136" spans="20:21" x14ac:dyDescent="0.25">
      <c r="T136" s="12" t="s">
        <v>154</v>
      </c>
      <c r="U136" s="13">
        <v>203.2</v>
      </c>
    </row>
    <row r="137" spans="20:21" x14ac:dyDescent="0.25">
      <c r="T137" s="12" t="s">
        <v>44</v>
      </c>
      <c r="U137" s="13">
        <v>202.6</v>
      </c>
    </row>
    <row r="138" spans="20:21" x14ac:dyDescent="0.25">
      <c r="T138" s="12" t="s">
        <v>451</v>
      </c>
      <c r="U138" s="13">
        <v>201.53</v>
      </c>
    </row>
    <row r="139" spans="20:21" x14ac:dyDescent="0.25">
      <c r="T139" s="12" t="s">
        <v>508</v>
      </c>
      <c r="U139" s="13">
        <v>200.27</v>
      </c>
    </row>
    <row r="140" spans="20:21" x14ac:dyDescent="0.25">
      <c r="T140" s="12" t="s">
        <v>498</v>
      </c>
      <c r="U140" s="13">
        <v>195.73</v>
      </c>
    </row>
    <row r="141" spans="20:21" x14ac:dyDescent="0.25">
      <c r="T141" s="12" t="s">
        <v>237</v>
      </c>
      <c r="U141" s="13">
        <v>190.52</v>
      </c>
    </row>
    <row r="142" spans="20:21" x14ac:dyDescent="0.25">
      <c r="T142" s="12" t="s">
        <v>115</v>
      </c>
      <c r="U142" s="13">
        <v>189.46</v>
      </c>
    </row>
    <row r="143" spans="20:21" x14ac:dyDescent="0.25">
      <c r="T143" s="12" t="s">
        <v>238</v>
      </c>
      <c r="U143" s="13">
        <v>189.34</v>
      </c>
    </row>
    <row r="144" spans="20:21" x14ac:dyDescent="0.25">
      <c r="T144" s="12" t="s">
        <v>45</v>
      </c>
      <c r="U144" s="13">
        <v>186.38</v>
      </c>
    </row>
    <row r="145" spans="20:21" x14ac:dyDescent="0.25">
      <c r="T145" s="12" t="s">
        <v>146</v>
      </c>
      <c r="U145" s="13">
        <v>186.33</v>
      </c>
    </row>
    <row r="146" spans="20:21" x14ac:dyDescent="0.25">
      <c r="T146" s="12" t="s">
        <v>436</v>
      </c>
      <c r="U146" s="13">
        <v>186.03</v>
      </c>
    </row>
    <row r="147" spans="20:21" x14ac:dyDescent="0.25">
      <c r="T147" s="12" t="s">
        <v>280</v>
      </c>
      <c r="U147" s="13">
        <v>183.22</v>
      </c>
    </row>
    <row r="148" spans="20:21" x14ac:dyDescent="0.25">
      <c r="T148" s="12" t="s">
        <v>316</v>
      </c>
      <c r="U148" s="13">
        <v>182.67</v>
      </c>
    </row>
    <row r="149" spans="20:21" x14ac:dyDescent="0.25">
      <c r="T149" s="12" t="s">
        <v>54</v>
      </c>
      <c r="U149" s="13">
        <v>182.67</v>
      </c>
    </row>
    <row r="150" spans="20:21" x14ac:dyDescent="0.25">
      <c r="T150" s="12" t="s">
        <v>131</v>
      </c>
      <c r="U150" s="13">
        <v>182.16</v>
      </c>
    </row>
    <row r="151" spans="20:21" x14ac:dyDescent="0.25">
      <c r="T151" s="12" t="s">
        <v>266</v>
      </c>
      <c r="U151" s="13">
        <v>181.57</v>
      </c>
    </row>
    <row r="152" spans="20:21" x14ac:dyDescent="0.25">
      <c r="T152" s="12" t="s">
        <v>426</v>
      </c>
      <c r="U152" s="13">
        <v>180.18</v>
      </c>
    </row>
    <row r="153" spans="20:21" x14ac:dyDescent="0.25">
      <c r="T153" s="12" t="s">
        <v>86</v>
      </c>
      <c r="U153" s="13">
        <v>175.69</v>
      </c>
    </row>
    <row r="154" spans="20:21" x14ac:dyDescent="0.25">
      <c r="T154" s="12" t="s">
        <v>255</v>
      </c>
      <c r="U154" s="13">
        <v>175.56</v>
      </c>
    </row>
    <row r="155" spans="20:21" x14ac:dyDescent="0.25">
      <c r="T155" s="12" t="s">
        <v>352</v>
      </c>
      <c r="U155" s="13">
        <v>175.16</v>
      </c>
    </row>
    <row r="156" spans="20:21" x14ac:dyDescent="0.25">
      <c r="T156" s="12" t="s">
        <v>495</v>
      </c>
      <c r="U156" s="13">
        <v>175.15</v>
      </c>
    </row>
    <row r="157" spans="20:21" x14ac:dyDescent="0.25">
      <c r="T157" s="12" t="s">
        <v>151</v>
      </c>
      <c r="U157" s="13">
        <v>171.68</v>
      </c>
    </row>
    <row r="158" spans="20:21" x14ac:dyDescent="0.25">
      <c r="T158" s="12" t="s">
        <v>35</v>
      </c>
      <c r="U158" s="13">
        <v>170.14</v>
      </c>
    </row>
    <row r="159" spans="20:21" x14ac:dyDescent="0.25">
      <c r="T159" s="12" t="s">
        <v>25</v>
      </c>
      <c r="U159" s="13">
        <v>170.08</v>
      </c>
    </row>
    <row r="160" spans="20:21" x14ac:dyDescent="0.25">
      <c r="T160" s="12" t="s">
        <v>144</v>
      </c>
      <c r="U160" s="13">
        <v>169.68</v>
      </c>
    </row>
    <row r="161" spans="20:21" x14ac:dyDescent="0.25">
      <c r="T161" s="12" t="s">
        <v>354</v>
      </c>
      <c r="U161" s="13">
        <v>168.88</v>
      </c>
    </row>
    <row r="162" spans="20:21" x14ac:dyDescent="0.25">
      <c r="T162" s="12" t="s">
        <v>65</v>
      </c>
      <c r="U162" s="13">
        <v>167.23</v>
      </c>
    </row>
    <row r="163" spans="20:21" x14ac:dyDescent="0.25">
      <c r="T163" s="12" t="s">
        <v>388</v>
      </c>
      <c r="U163" s="13">
        <v>166.74</v>
      </c>
    </row>
    <row r="164" spans="20:21" x14ac:dyDescent="0.25">
      <c r="T164" s="12" t="s">
        <v>276</v>
      </c>
      <c r="U164" s="13">
        <v>166.67</v>
      </c>
    </row>
    <row r="165" spans="20:21" x14ac:dyDescent="0.25">
      <c r="T165" s="12" t="s">
        <v>490</v>
      </c>
      <c r="U165" s="13">
        <v>166.37</v>
      </c>
    </row>
    <row r="166" spans="20:21" x14ac:dyDescent="0.25">
      <c r="T166" s="12" t="s">
        <v>148</v>
      </c>
      <c r="U166" s="13">
        <v>166.34</v>
      </c>
    </row>
    <row r="167" spans="20:21" x14ac:dyDescent="0.25">
      <c r="T167" s="12" t="s">
        <v>137</v>
      </c>
      <c r="U167" s="13">
        <v>164.47</v>
      </c>
    </row>
    <row r="168" spans="20:21" x14ac:dyDescent="0.25">
      <c r="T168" s="12" t="s">
        <v>200</v>
      </c>
      <c r="U168" s="13">
        <v>164.07</v>
      </c>
    </row>
    <row r="169" spans="20:21" x14ac:dyDescent="0.25">
      <c r="T169" s="12" t="s">
        <v>366</v>
      </c>
      <c r="U169" s="13">
        <v>163.72</v>
      </c>
    </row>
    <row r="170" spans="20:21" x14ac:dyDescent="0.25">
      <c r="T170" s="12" t="s">
        <v>213</v>
      </c>
      <c r="U170" s="13">
        <v>163.29</v>
      </c>
    </row>
    <row r="171" spans="20:21" x14ac:dyDescent="0.25">
      <c r="T171" s="12" t="s">
        <v>60</v>
      </c>
      <c r="U171" s="13">
        <v>161.78</v>
      </c>
    </row>
    <row r="172" spans="20:21" x14ac:dyDescent="0.25">
      <c r="T172" s="12" t="s">
        <v>318</v>
      </c>
      <c r="U172" s="13">
        <v>161.1</v>
      </c>
    </row>
    <row r="173" spans="20:21" x14ac:dyDescent="0.25">
      <c r="T173" s="12" t="s">
        <v>474</v>
      </c>
      <c r="U173" s="13">
        <v>161.05000000000001</v>
      </c>
    </row>
    <row r="174" spans="20:21" x14ac:dyDescent="0.25">
      <c r="T174" s="12" t="s">
        <v>58</v>
      </c>
      <c r="U174" s="13">
        <v>159.56</v>
      </c>
    </row>
    <row r="175" spans="20:21" x14ac:dyDescent="0.25">
      <c r="T175" s="12" t="s">
        <v>492</v>
      </c>
      <c r="U175" s="13">
        <v>158.37</v>
      </c>
    </row>
    <row r="176" spans="20:21" x14ac:dyDescent="0.25">
      <c r="T176" s="12" t="s">
        <v>171</v>
      </c>
      <c r="U176" s="13">
        <v>158.1</v>
      </c>
    </row>
    <row r="177" spans="20:21" x14ac:dyDescent="0.25">
      <c r="T177" s="12" t="s">
        <v>368</v>
      </c>
      <c r="U177" s="13">
        <v>157.33000000000001</v>
      </c>
    </row>
    <row r="178" spans="20:21" x14ac:dyDescent="0.25">
      <c r="T178" s="12" t="s">
        <v>251</v>
      </c>
      <c r="U178" s="13">
        <v>157.31</v>
      </c>
    </row>
    <row r="179" spans="20:21" x14ac:dyDescent="0.25">
      <c r="T179" s="12" t="s">
        <v>252</v>
      </c>
      <c r="U179" s="13">
        <v>155.78</v>
      </c>
    </row>
    <row r="180" spans="20:21" x14ac:dyDescent="0.25">
      <c r="T180" s="12" t="s">
        <v>181</v>
      </c>
      <c r="U180" s="13">
        <v>152.15</v>
      </c>
    </row>
    <row r="181" spans="20:21" x14ac:dyDescent="0.25">
      <c r="T181" s="12" t="s">
        <v>419</v>
      </c>
      <c r="U181" s="13">
        <v>152.07</v>
      </c>
    </row>
    <row r="182" spans="20:21" x14ac:dyDescent="0.25">
      <c r="T182" s="12" t="s">
        <v>195</v>
      </c>
      <c r="U182" s="13">
        <v>150.74</v>
      </c>
    </row>
    <row r="183" spans="20:21" x14ac:dyDescent="0.25">
      <c r="T183" s="12" t="s">
        <v>423</v>
      </c>
      <c r="U183" s="13">
        <v>149.53</v>
      </c>
    </row>
    <row r="184" spans="20:21" x14ac:dyDescent="0.25">
      <c r="T184" s="12" t="s">
        <v>166</v>
      </c>
      <c r="U184" s="13">
        <v>149.30000000000001</v>
      </c>
    </row>
    <row r="185" spans="20:21" x14ac:dyDescent="0.25">
      <c r="T185" s="12" t="s">
        <v>300</v>
      </c>
      <c r="U185" s="13">
        <v>149.16</v>
      </c>
    </row>
    <row r="186" spans="20:21" x14ac:dyDescent="0.25">
      <c r="T186" s="12" t="s">
        <v>491</v>
      </c>
      <c r="U186" s="13">
        <v>147.04</v>
      </c>
    </row>
    <row r="187" spans="20:21" x14ac:dyDescent="0.25">
      <c r="T187" s="12" t="s">
        <v>96</v>
      </c>
      <c r="U187" s="13">
        <v>146.91999999999999</v>
      </c>
    </row>
    <row r="188" spans="20:21" x14ac:dyDescent="0.25">
      <c r="T188" s="12" t="s">
        <v>361</v>
      </c>
      <c r="U188" s="13">
        <v>146.36000000000001</v>
      </c>
    </row>
    <row r="189" spans="20:21" x14ac:dyDescent="0.25">
      <c r="T189" s="12" t="s">
        <v>98</v>
      </c>
      <c r="U189" s="13">
        <v>145.97</v>
      </c>
    </row>
    <row r="190" spans="20:21" x14ac:dyDescent="0.25">
      <c r="T190" s="12" t="s">
        <v>442</v>
      </c>
      <c r="U190" s="13">
        <v>145.43</v>
      </c>
    </row>
    <row r="191" spans="20:21" x14ac:dyDescent="0.25">
      <c r="T191" s="12" t="s">
        <v>373</v>
      </c>
      <c r="U191" s="13">
        <v>144.58000000000001</v>
      </c>
    </row>
    <row r="192" spans="20:21" x14ac:dyDescent="0.25">
      <c r="T192" s="12" t="s">
        <v>343</v>
      </c>
      <c r="U192" s="13">
        <v>144.16999999999999</v>
      </c>
    </row>
    <row r="193" spans="20:21" x14ac:dyDescent="0.25">
      <c r="T193" s="12" t="s">
        <v>50</v>
      </c>
      <c r="U193" s="13">
        <v>142.24</v>
      </c>
    </row>
    <row r="194" spans="20:21" x14ac:dyDescent="0.25">
      <c r="T194" s="12" t="s">
        <v>90</v>
      </c>
      <c r="U194" s="13">
        <v>141.61000000000001</v>
      </c>
    </row>
    <row r="195" spans="20:21" x14ac:dyDescent="0.25">
      <c r="T195" s="12" t="s">
        <v>329</v>
      </c>
      <c r="U195" s="13">
        <v>141.13999999999999</v>
      </c>
    </row>
    <row r="196" spans="20:21" x14ac:dyDescent="0.25">
      <c r="T196" s="12" t="s">
        <v>163</v>
      </c>
      <c r="U196" s="13">
        <v>139.99</v>
      </c>
    </row>
    <row r="197" spans="20:21" x14ac:dyDescent="0.25">
      <c r="T197" s="12" t="s">
        <v>293</v>
      </c>
      <c r="U197" s="13">
        <v>139.55000000000001</v>
      </c>
    </row>
    <row r="198" spans="20:21" x14ac:dyDescent="0.25">
      <c r="T198" s="12" t="s">
        <v>112</v>
      </c>
      <c r="U198" s="13">
        <v>139.24</v>
      </c>
    </row>
    <row r="199" spans="20:21" x14ac:dyDescent="0.25">
      <c r="T199" s="12" t="s">
        <v>380</v>
      </c>
      <c r="U199" s="13">
        <v>138.41</v>
      </c>
    </row>
    <row r="200" spans="20:21" x14ac:dyDescent="0.25">
      <c r="T200" s="12" t="s">
        <v>204</v>
      </c>
      <c r="U200" s="13">
        <v>138.4</v>
      </c>
    </row>
    <row r="201" spans="20:21" x14ac:dyDescent="0.25">
      <c r="T201" s="12" t="s">
        <v>173</v>
      </c>
      <c r="U201" s="13">
        <v>138.05000000000001</v>
      </c>
    </row>
    <row r="202" spans="20:21" x14ac:dyDescent="0.25">
      <c r="T202" s="12" t="s">
        <v>459</v>
      </c>
      <c r="U202" s="13">
        <v>136.66</v>
      </c>
    </row>
    <row r="203" spans="20:21" x14ac:dyDescent="0.25">
      <c r="T203" s="12" t="s">
        <v>130</v>
      </c>
      <c r="U203" s="13">
        <v>135.63999999999999</v>
      </c>
    </row>
    <row r="204" spans="20:21" x14ac:dyDescent="0.25">
      <c r="T204" s="12" t="s">
        <v>275</v>
      </c>
      <c r="U204" s="13">
        <v>135.28</v>
      </c>
    </row>
    <row r="205" spans="20:21" x14ac:dyDescent="0.25">
      <c r="T205" s="12" t="s">
        <v>208</v>
      </c>
      <c r="U205" s="13">
        <v>135.02000000000001</v>
      </c>
    </row>
    <row r="206" spans="20:21" x14ac:dyDescent="0.25">
      <c r="T206" s="12" t="s">
        <v>174</v>
      </c>
      <c r="U206" s="13">
        <v>134.41</v>
      </c>
    </row>
    <row r="207" spans="20:21" x14ac:dyDescent="0.25">
      <c r="T207" s="12" t="s">
        <v>284</v>
      </c>
      <c r="U207" s="13">
        <v>133.58000000000001</v>
      </c>
    </row>
    <row r="208" spans="20:21" x14ac:dyDescent="0.25">
      <c r="T208" s="12" t="s">
        <v>179</v>
      </c>
      <c r="U208" s="13">
        <v>133.57</v>
      </c>
    </row>
    <row r="209" spans="20:21" x14ac:dyDescent="0.25">
      <c r="T209" s="12" t="s">
        <v>297</v>
      </c>
      <c r="U209" s="13">
        <v>133.38999999999999</v>
      </c>
    </row>
    <row r="210" spans="20:21" x14ac:dyDescent="0.25">
      <c r="T210" s="12" t="s">
        <v>299</v>
      </c>
      <c r="U210" s="13">
        <v>132.35</v>
      </c>
    </row>
    <row r="211" spans="20:21" x14ac:dyDescent="0.25">
      <c r="T211" s="12" t="s">
        <v>487</v>
      </c>
      <c r="U211" s="13">
        <v>129.86000000000001</v>
      </c>
    </row>
    <row r="212" spans="20:21" x14ac:dyDescent="0.25">
      <c r="T212" s="12" t="s">
        <v>359</v>
      </c>
      <c r="U212" s="13">
        <v>129.63999999999999</v>
      </c>
    </row>
    <row r="213" spans="20:21" x14ac:dyDescent="0.25">
      <c r="T213" s="12" t="s">
        <v>386</v>
      </c>
      <c r="U213" s="13">
        <v>128.72</v>
      </c>
    </row>
    <row r="214" spans="20:21" x14ac:dyDescent="0.25">
      <c r="T214" s="12" t="s">
        <v>392</v>
      </c>
      <c r="U214" s="13">
        <v>127.84</v>
      </c>
    </row>
    <row r="215" spans="20:21" x14ac:dyDescent="0.25">
      <c r="T215" s="12" t="s">
        <v>223</v>
      </c>
      <c r="U215" s="13">
        <v>125.71</v>
      </c>
    </row>
    <row r="216" spans="20:21" x14ac:dyDescent="0.25">
      <c r="T216" s="12" t="s">
        <v>307</v>
      </c>
      <c r="U216" s="13">
        <v>124.99</v>
      </c>
    </row>
    <row r="217" spans="20:21" x14ac:dyDescent="0.25">
      <c r="T217" s="12" t="s">
        <v>406</v>
      </c>
      <c r="U217" s="13">
        <v>124.93</v>
      </c>
    </row>
    <row r="218" spans="20:21" x14ac:dyDescent="0.25">
      <c r="T218" s="12" t="s">
        <v>291</v>
      </c>
      <c r="U218" s="13">
        <v>124.55</v>
      </c>
    </row>
    <row r="219" spans="20:21" x14ac:dyDescent="0.25">
      <c r="T219" s="12" t="s">
        <v>412</v>
      </c>
      <c r="U219" s="13">
        <v>124.49</v>
      </c>
    </row>
    <row r="220" spans="20:21" x14ac:dyDescent="0.25">
      <c r="T220" s="12" t="s">
        <v>72</v>
      </c>
      <c r="U220" s="13">
        <v>123.94</v>
      </c>
    </row>
    <row r="221" spans="20:21" x14ac:dyDescent="0.25">
      <c r="T221" s="12" t="s">
        <v>248</v>
      </c>
      <c r="U221" s="13">
        <v>123.42</v>
      </c>
    </row>
    <row r="222" spans="20:21" x14ac:dyDescent="0.25">
      <c r="T222" s="12" t="s">
        <v>61</v>
      </c>
      <c r="U222" s="13">
        <v>121.97</v>
      </c>
    </row>
    <row r="223" spans="20:21" x14ac:dyDescent="0.25">
      <c r="T223" s="12" t="s">
        <v>399</v>
      </c>
      <c r="U223" s="13">
        <v>121.57</v>
      </c>
    </row>
    <row r="224" spans="20:21" x14ac:dyDescent="0.25">
      <c r="T224" s="12" t="s">
        <v>375</v>
      </c>
      <c r="U224" s="13">
        <v>121.54</v>
      </c>
    </row>
    <row r="225" spans="20:21" x14ac:dyDescent="0.25">
      <c r="T225" s="12" t="s">
        <v>143</v>
      </c>
      <c r="U225" s="13">
        <v>119.43</v>
      </c>
    </row>
    <row r="226" spans="20:21" x14ac:dyDescent="0.25">
      <c r="T226" s="12" t="s">
        <v>78</v>
      </c>
      <c r="U226" s="13">
        <v>118.53</v>
      </c>
    </row>
    <row r="227" spans="20:21" x14ac:dyDescent="0.25">
      <c r="T227" s="12" t="s">
        <v>358</v>
      </c>
      <c r="U227" s="13">
        <v>117</v>
      </c>
    </row>
    <row r="228" spans="20:21" x14ac:dyDescent="0.25">
      <c r="T228" s="12" t="s">
        <v>335</v>
      </c>
      <c r="U228" s="13">
        <v>115</v>
      </c>
    </row>
    <row r="229" spans="20:21" x14ac:dyDescent="0.25">
      <c r="T229" s="12" t="s">
        <v>458</v>
      </c>
      <c r="U229" s="13">
        <v>114.39</v>
      </c>
    </row>
    <row r="230" spans="20:21" x14ac:dyDescent="0.25">
      <c r="T230" s="12" t="s">
        <v>224</v>
      </c>
      <c r="U230" s="13">
        <v>114.39</v>
      </c>
    </row>
    <row r="231" spans="20:21" x14ac:dyDescent="0.25">
      <c r="T231" s="12" t="s">
        <v>473</v>
      </c>
      <c r="U231" s="13">
        <v>112.92</v>
      </c>
    </row>
    <row r="232" spans="20:21" x14ac:dyDescent="0.25">
      <c r="T232" s="12" t="s">
        <v>347</v>
      </c>
      <c r="U232" s="13">
        <v>112.83</v>
      </c>
    </row>
    <row r="233" spans="20:21" x14ac:dyDescent="0.25">
      <c r="T233" s="12" t="s">
        <v>101</v>
      </c>
      <c r="U233" s="13">
        <v>111.53</v>
      </c>
    </row>
    <row r="234" spans="20:21" x14ac:dyDescent="0.25">
      <c r="T234" s="12" t="s">
        <v>123</v>
      </c>
      <c r="U234" s="13">
        <v>111.26</v>
      </c>
    </row>
    <row r="235" spans="20:21" x14ac:dyDescent="0.25">
      <c r="T235" s="12" t="s">
        <v>42</v>
      </c>
      <c r="U235" s="13">
        <v>110.46</v>
      </c>
    </row>
    <row r="236" spans="20:21" x14ac:dyDescent="0.25">
      <c r="T236" s="12" t="s">
        <v>104</v>
      </c>
      <c r="U236" s="13">
        <v>110.39</v>
      </c>
    </row>
    <row r="237" spans="20:21" x14ac:dyDescent="0.25">
      <c r="T237" s="12" t="s">
        <v>215</v>
      </c>
      <c r="U237" s="13">
        <v>110.21</v>
      </c>
    </row>
    <row r="238" spans="20:21" x14ac:dyDescent="0.25">
      <c r="T238" s="12" t="s">
        <v>81</v>
      </c>
      <c r="U238" s="13">
        <v>109.57</v>
      </c>
    </row>
    <row r="239" spans="20:21" x14ac:dyDescent="0.25">
      <c r="T239" s="12" t="s">
        <v>383</v>
      </c>
      <c r="U239" s="13">
        <v>109.32</v>
      </c>
    </row>
    <row r="240" spans="20:21" x14ac:dyDescent="0.25">
      <c r="T240" s="12" t="s">
        <v>319</v>
      </c>
      <c r="U240" s="13">
        <v>107.18</v>
      </c>
    </row>
    <row r="241" spans="20:21" x14ac:dyDescent="0.25">
      <c r="T241" s="12" t="s">
        <v>186</v>
      </c>
      <c r="U241" s="13">
        <v>105.76</v>
      </c>
    </row>
    <row r="242" spans="20:21" x14ac:dyDescent="0.25">
      <c r="T242" s="12" t="s">
        <v>427</v>
      </c>
      <c r="U242" s="13">
        <v>105.49</v>
      </c>
    </row>
    <row r="243" spans="20:21" x14ac:dyDescent="0.25">
      <c r="T243" s="12" t="s">
        <v>402</v>
      </c>
      <c r="U243" s="13">
        <v>105.35</v>
      </c>
    </row>
    <row r="244" spans="20:21" x14ac:dyDescent="0.25">
      <c r="T244" s="12" t="s">
        <v>254</v>
      </c>
      <c r="U244" s="13">
        <v>105.09</v>
      </c>
    </row>
    <row r="245" spans="20:21" x14ac:dyDescent="0.25">
      <c r="T245" s="12" t="s">
        <v>374</v>
      </c>
      <c r="U245" s="13">
        <v>103.87</v>
      </c>
    </row>
    <row r="246" spans="20:21" x14ac:dyDescent="0.25">
      <c r="T246" s="12" t="s">
        <v>311</v>
      </c>
      <c r="U246" s="13">
        <v>103.04</v>
      </c>
    </row>
    <row r="247" spans="20:21" x14ac:dyDescent="0.25">
      <c r="T247" s="12" t="s">
        <v>482</v>
      </c>
      <c r="U247" s="13">
        <v>100.19</v>
      </c>
    </row>
    <row r="248" spans="20:21" x14ac:dyDescent="0.25">
      <c r="T248" s="12" t="s">
        <v>340</v>
      </c>
      <c r="U248" s="13">
        <v>99.79</v>
      </c>
    </row>
    <row r="249" spans="20:21" x14ac:dyDescent="0.25">
      <c r="T249" s="12" t="s">
        <v>68</v>
      </c>
      <c r="U249" s="13">
        <v>99</v>
      </c>
    </row>
    <row r="250" spans="20:21" x14ac:dyDescent="0.25">
      <c r="T250" s="12" t="s">
        <v>13</v>
      </c>
      <c r="U250" s="13">
        <v>98.66</v>
      </c>
    </row>
    <row r="251" spans="20:21" x14ac:dyDescent="0.25">
      <c r="T251" s="12" t="s">
        <v>289</v>
      </c>
      <c r="U251" s="13">
        <v>98.18</v>
      </c>
    </row>
    <row r="252" spans="20:21" x14ac:dyDescent="0.25">
      <c r="T252" s="12" t="s">
        <v>15</v>
      </c>
      <c r="U252" s="13">
        <v>97.85</v>
      </c>
    </row>
    <row r="253" spans="20:21" x14ac:dyDescent="0.25">
      <c r="T253" s="12" t="s">
        <v>355</v>
      </c>
      <c r="U253" s="13">
        <v>96.17</v>
      </c>
    </row>
    <row r="254" spans="20:21" x14ac:dyDescent="0.25">
      <c r="T254" s="12" t="s">
        <v>346</v>
      </c>
      <c r="U254" s="13">
        <v>93.61</v>
      </c>
    </row>
    <row r="255" spans="20:21" x14ac:dyDescent="0.25">
      <c r="T255" s="12" t="s">
        <v>122</v>
      </c>
      <c r="U255" s="13">
        <v>93.55</v>
      </c>
    </row>
    <row r="256" spans="20:21" x14ac:dyDescent="0.25">
      <c r="T256" s="12" t="s">
        <v>367</v>
      </c>
      <c r="U256" s="13">
        <v>91.66</v>
      </c>
    </row>
    <row r="257" spans="20:21" x14ac:dyDescent="0.25">
      <c r="T257" s="12" t="s">
        <v>360</v>
      </c>
      <c r="U257" s="13">
        <v>90.54</v>
      </c>
    </row>
    <row r="258" spans="20:21" x14ac:dyDescent="0.25">
      <c r="T258" s="12" t="s">
        <v>410</v>
      </c>
      <c r="U258" s="13">
        <v>89.6</v>
      </c>
    </row>
    <row r="259" spans="20:21" x14ac:dyDescent="0.25">
      <c r="T259" s="12" t="s">
        <v>253</v>
      </c>
      <c r="U259" s="13">
        <v>88.95</v>
      </c>
    </row>
    <row r="260" spans="20:21" x14ac:dyDescent="0.25">
      <c r="T260" s="12" t="s">
        <v>455</v>
      </c>
      <c r="U260" s="13">
        <v>88.8</v>
      </c>
    </row>
    <row r="261" spans="20:21" x14ac:dyDescent="0.25">
      <c r="T261" s="12" t="s">
        <v>469</v>
      </c>
      <c r="U261" s="13">
        <v>88.66</v>
      </c>
    </row>
    <row r="262" spans="20:21" x14ac:dyDescent="0.25">
      <c r="T262" s="12" t="s">
        <v>162</v>
      </c>
      <c r="U262" s="13">
        <v>88.15</v>
      </c>
    </row>
    <row r="263" spans="20:21" x14ac:dyDescent="0.25">
      <c r="T263" s="12" t="s">
        <v>377</v>
      </c>
      <c r="U263" s="13">
        <v>88.13</v>
      </c>
    </row>
    <row r="264" spans="20:21" x14ac:dyDescent="0.25">
      <c r="T264" s="12" t="s">
        <v>267</v>
      </c>
      <c r="U264" s="13">
        <v>88.09</v>
      </c>
    </row>
    <row r="265" spans="20:21" x14ac:dyDescent="0.25">
      <c r="T265" s="12" t="s">
        <v>165</v>
      </c>
      <c r="U265" s="13">
        <v>87.8</v>
      </c>
    </row>
    <row r="266" spans="20:21" x14ac:dyDescent="0.25">
      <c r="T266" s="12" t="s">
        <v>385</v>
      </c>
      <c r="U266" s="13">
        <v>87.51</v>
      </c>
    </row>
    <row r="267" spans="20:21" x14ac:dyDescent="0.25">
      <c r="T267" s="12" t="s">
        <v>265</v>
      </c>
      <c r="U267" s="13">
        <v>87.4</v>
      </c>
    </row>
    <row r="268" spans="20:21" x14ac:dyDescent="0.25">
      <c r="T268" s="12" t="s">
        <v>283</v>
      </c>
      <c r="U268" s="13">
        <v>85.74</v>
      </c>
    </row>
    <row r="269" spans="20:21" x14ac:dyDescent="0.25">
      <c r="T269" s="12" t="s">
        <v>286</v>
      </c>
      <c r="U269" s="13">
        <v>85.44</v>
      </c>
    </row>
    <row r="270" spans="20:21" x14ac:dyDescent="0.25">
      <c r="T270" s="12" t="s">
        <v>32</v>
      </c>
      <c r="U270" s="13">
        <v>84.69</v>
      </c>
    </row>
    <row r="271" spans="20:21" x14ac:dyDescent="0.25">
      <c r="T271" s="12" t="s">
        <v>258</v>
      </c>
      <c r="U271" s="13">
        <v>84.43</v>
      </c>
    </row>
    <row r="272" spans="20:21" x14ac:dyDescent="0.25">
      <c r="T272" s="12" t="s">
        <v>63</v>
      </c>
      <c r="U272" s="13">
        <v>84.05</v>
      </c>
    </row>
    <row r="273" spans="20:21" x14ac:dyDescent="0.25">
      <c r="T273" s="12" t="s">
        <v>323</v>
      </c>
      <c r="U273" s="13">
        <v>82.74</v>
      </c>
    </row>
    <row r="274" spans="20:21" x14ac:dyDescent="0.25">
      <c r="T274" s="12" t="s">
        <v>12</v>
      </c>
      <c r="U274" s="13">
        <v>82.23</v>
      </c>
    </row>
    <row r="275" spans="20:21" x14ac:dyDescent="0.25">
      <c r="T275" s="12" t="s">
        <v>376</v>
      </c>
      <c r="U275" s="13">
        <v>81.44</v>
      </c>
    </row>
    <row r="276" spans="20:21" x14ac:dyDescent="0.25">
      <c r="T276" s="12" t="s">
        <v>212</v>
      </c>
      <c r="U276" s="13">
        <v>79.17</v>
      </c>
    </row>
    <row r="277" spans="20:21" x14ac:dyDescent="0.25">
      <c r="T277" s="12" t="s">
        <v>219</v>
      </c>
      <c r="U277" s="13">
        <v>78.040000000000006</v>
      </c>
    </row>
    <row r="278" spans="20:21" x14ac:dyDescent="0.25">
      <c r="T278" s="12" t="s">
        <v>230</v>
      </c>
      <c r="U278" s="13">
        <v>76.59</v>
      </c>
    </row>
    <row r="279" spans="20:21" x14ac:dyDescent="0.25">
      <c r="T279" s="12" t="s">
        <v>309</v>
      </c>
      <c r="U279" s="13">
        <v>75.239999999999995</v>
      </c>
    </row>
    <row r="280" spans="20:21" x14ac:dyDescent="0.25">
      <c r="T280" s="12" t="s">
        <v>272</v>
      </c>
      <c r="U280" s="13">
        <v>74.95</v>
      </c>
    </row>
    <row r="281" spans="20:21" x14ac:dyDescent="0.25">
      <c r="T281" s="12" t="s">
        <v>193</v>
      </c>
      <c r="U281" s="13">
        <v>72.989999999999995</v>
      </c>
    </row>
    <row r="282" spans="20:21" x14ac:dyDescent="0.25">
      <c r="T282" s="12" t="s">
        <v>478</v>
      </c>
      <c r="U282" s="13">
        <v>72.260000000000005</v>
      </c>
    </row>
    <row r="283" spans="20:21" x14ac:dyDescent="0.25">
      <c r="T283" s="12" t="s">
        <v>301</v>
      </c>
      <c r="U283" s="13">
        <v>71.930000000000007</v>
      </c>
    </row>
    <row r="284" spans="20:21" x14ac:dyDescent="0.25">
      <c r="T284" s="12" t="s">
        <v>43</v>
      </c>
      <c r="U284" s="13">
        <v>71.849999999999994</v>
      </c>
    </row>
    <row r="285" spans="20:21" x14ac:dyDescent="0.25">
      <c r="T285" s="12" t="s">
        <v>465</v>
      </c>
      <c r="U285" s="13">
        <v>71.12</v>
      </c>
    </row>
    <row r="286" spans="20:21" x14ac:dyDescent="0.25">
      <c r="T286" s="12" t="s">
        <v>320</v>
      </c>
      <c r="U286" s="13">
        <v>71.040000000000006</v>
      </c>
    </row>
    <row r="287" spans="20:21" x14ac:dyDescent="0.25">
      <c r="T287" s="12" t="s">
        <v>180</v>
      </c>
      <c r="U287" s="13">
        <v>70.5</v>
      </c>
    </row>
    <row r="288" spans="20:21" x14ac:dyDescent="0.25">
      <c r="T288" s="12" t="s">
        <v>228</v>
      </c>
      <c r="U288" s="13">
        <v>69.95</v>
      </c>
    </row>
    <row r="289" spans="20:21" x14ac:dyDescent="0.25">
      <c r="T289" s="12" t="s">
        <v>384</v>
      </c>
      <c r="U289" s="13">
        <v>69.81</v>
      </c>
    </row>
    <row r="290" spans="20:21" x14ac:dyDescent="0.25">
      <c r="T290" s="12" t="s">
        <v>502</v>
      </c>
      <c r="U290" s="13">
        <v>69.08</v>
      </c>
    </row>
    <row r="291" spans="20:21" x14ac:dyDescent="0.25">
      <c r="T291" s="12" t="s">
        <v>506</v>
      </c>
      <c r="U291" s="13">
        <v>69.03</v>
      </c>
    </row>
    <row r="292" spans="20:21" x14ac:dyDescent="0.25">
      <c r="T292" s="12" t="s">
        <v>467</v>
      </c>
      <c r="U292" s="13">
        <v>68.61</v>
      </c>
    </row>
    <row r="293" spans="20:21" x14ac:dyDescent="0.25">
      <c r="T293" s="12" t="s">
        <v>395</v>
      </c>
      <c r="U293" s="13">
        <v>68.56</v>
      </c>
    </row>
    <row r="294" spans="20:21" x14ac:dyDescent="0.25">
      <c r="T294" s="12" t="s">
        <v>462</v>
      </c>
      <c r="U294" s="13">
        <v>67.760000000000005</v>
      </c>
    </row>
    <row r="295" spans="20:21" x14ac:dyDescent="0.25">
      <c r="T295" s="12" t="s">
        <v>37</v>
      </c>
      <c r="U295" s="13">
        <v>66</v>
      </c>
    </row>
    <row r="296" spans="20:21" x14ac:dyDescent="0.25">
      <c r="T296" s="12" t="s">
        <v>420</v>
      </c>
      <c r="U296" s="13">
        <v>65.7</v>
      </c>
    </row>
    <row r="297" spans="20:21" x14ac:dyDescent="0.25">
      <c r="T297" s="12" t="s">
        <v>453</v>
      </c>
      <c r="U297" s="13">
        <v>65.290000000000006</v>
      </c>
    </row>
    <row r="298" spans="20:21" x14ac:dyDescent="0.25">
      <c r="T298" s="12" t="s">
        <v>57</v>
      </c>
      <c r="U298" s="13">
        <v>64.959999999999994</v>
      </c>
    </row>
    <row r="299" spans="20:21" x14ac:dyDescent="0.25">
      <c r="T299" s="12" t="s">
        <v>27</v>
      </c>
      <c r="U299" s="13">
        <v>64.72</v>
      </c>
    </row>
    <row r="300" spans="20:21" x14ac:dyDescent="0.25">
      <c r="T300" s="12" t="s">
        <v>119</v>
      </c>
      <c r="U300" s="13">
        <v>63.84</v>
      </c>
    </row>
    <row r="301" spans="20:21" x14ac:dyDescent="0.25">
      <c r="T301" s="12" t="s">
        <v>350</v>
      </c>
      <c r="U301" s="13">
        <v>62.52</v>
      </c>
    </row>
    <row r="302" spans="20:21" x14ac:dyDescent="0.25">
      <c r="T302" s="12" t="s">
        <v>507</v>
      </c>
      <c r="U302" s="13">
        <v>59.41</v>
      </c>
    </row>
    <row r="303" spans="20:21" x14ac:dyDescent="0.25">
      <c r="T303" s="12" t="s">
        <v>175</v>
      </c>
      <c r="U303" s="13">
        <v>57.81</v>
      </c>
    </row>
    <row r="304" spans="20:21" x14ac:dyDescent="0.25">
      <c r="T304" s="12" t="s">
        <v>466</v>
      </c>
      <c r="U304" s="13">
        <v>57.26</v>
      </c>
    </row>
    <row r="305" spans="20:21" x14ac:dyDescent="0.25">
      <c r="T305" s="12" t="s">
        <v>191</v>
      </c>
      <c r="U305" s="13">
        <v>57.14</v>
      </c>
    </row>
    <row r="306" spans="20:21" x14ac:dyDescent="0.25">
      <c r="T306" s="12" t="s">
        <v>327</v>
      </c>
      <c r="U306" s="13">
        <v>56.04</v>
      </c>
    </row>
    <row r="307" spans="20:21" x14ac:dyDescent="0.25">
      <c r="T307" s="12" t="s">
        <v>242</v>
      </c>
      <c r="U307" s="13">
        <v>56.02</v>
      </c>
    </row>
    <row r="308" spans="20:21" x14ac:dyDescent="0.25">
      <c r="T308" s="12" t="s">
        <v>433</v>
      </c>
      <c r="U308" s="13">
        <v>55.34</v>
      </c>
    </row>
    <row r="309" spans="20:21" x14ac:dyDescent="0.25">
      <c r="T309" s="12" t="s">
        <v>95</v>
      </c>
      <c r="U309" s="13">
        <v>54.91</v>
      </c>
    </row>
    <row r="310" spans="20:21" x14ac:dyDescent="0.25">
      <c r="T310" s="12" t="s">
        <v>221</v>
      </c>
      <c r="U310" s="13">
        <v>54.6</v>
      </c>
    </row>
    <row r="311" spans="20:21" x14ac:dyDescent="0.25">
      <c r="T311" s="12" t="s">
        <v>33</v>
      </c>
      <c r="U311" s="13">
        <v>54.59</v>
      </c>
    </row>
    <row r="312" spans="20:21" x14ac:dyDescent="0.25">
      <c r="T312" s="12" t="s">
        <v>106</v>
      </c>
      <c r="U312" s="13">
        <v>53.35</v>
      </c>
    </row>
    <row r="313" spans="20:21" x14ac:dyDescent="0.25">
      <c r="T313" s="12" t="s">
        <v>92</v>
      </c>
      <c r="U313" s="13">
        <v>53.11</v>
      </c>
    </row>
    <row r="314" spans="20:21" x14ac:dyDescent="0.25">
      <c r="T314" s="12" t="s">
        <v>234</v>
      </c>
      <c r="U314" s="13">
        <v>51.16</v>
      </c>
    </row>
    <row r="315" spans="20:21" x14ac:dyDescent="0.25">
      <c r="T315" s="12" t="s">
        <v>464</v>
      </c>
      <c r="U315" s="13">
        <v>51.05</v>
      </c>
    </row>
    <row r="316" spans="20:21" x14ac:dyDescent="0.25">
      <c r="T316" s="12" t="s">
        <v>209</v>
      </c>
      <c r="U316" s="13">
        <v>50.74</v>
      </c>
    </row>
    <row r="317" spans="20:21" x14ac:dyDescent="0.25">
      <c r="T317" s="12" t="s">
        <v>353</v>
      </c>
      <c r="U317" s="13">
        <v>50.3</v>
      </c>
    </row>
    <row r="318" spans="20:21" x14ac:dyDescent="0.25">
      <c r="T318" s="12" t="s">
        <v>10</v>
      </c>
      <c r="U318" s="13">
        <v>49.86</v>
      </c>
    </row>
    <row r="319" spans="20:21" x14ac:dyDescent="0.25">
      <c r="T319" s="12" t="s">
        <v>155</v>
      </c>
      <c r="U319" s="13">
        <v>49.4</v>
      </c>
    </row>
    <row r="320" spans="20:21" x14ac:dyDescent="0.25">
      <c r="T320" s="12" t="s">
        <v>333</v>
      </c>
      <c r="U320" s="13">
        <v>49.36</v>
      </c>
    </row>
    <row r="321" spans="20:21" x14ac:dyDescent="0.25">
      <c r="T321" s="12" t="s">
        <v>31</v>
      </c>
      <c r="U321" s="13">
        <v>47.42</v>
      </c>
    </row>
    <row r="322" spans="20:21" x14ac:dyDescent="0.25">
      <c r="T322" s="12" t="s">
        <v>313</v>
      </c>
      <c r="U322" s="13">
        <v>46.03</v>
      </c>
    </row>
    <row r="323" spans="20:21" x14ac:dyDescent="0.25">
      <c r="T323" s="12" t="s">
        <v>270</v>
      </c>
      <c r="U323" s="13">
        <v>44.82</v>
      </c>
    </row>
    <row r="324" spans="20:21" x14ac:dyDescent="0.25">
      <c r="T324" s="12" t="s">
        <v>48</v>
      </c>
      <c r="U324" s="13">
        <v>43.58</v>
      </c>
    </row>
    <row r="325" spans="20:21" x14ac:dyDescent="0.25">
      <c r="T325" s="12" t="s">
        <v>364</v>
      </c>
      <c r="U325" s="13">
        <v>41.87</v>
      </c>
    </row>
    <row r="326" spans="20:21" x14ac:dyDescent="0.25">
      <c r="T326" s="12" t="s">
        <v>296</v>
      </c>
      <c r="U326" s="13">
        <v>40.46</v>
      </c>
    </row>
    <row r="327" spans="20:21" x14ac:dyDescent="0.25">
      <c r="T327" s="12" t="s">
        <v>414</v>
      </c>
      <c r="U327" s="13">
        <v>37.75</v>
      </c>
    </row>
    <row r="328" spans="20:21" x14ac:dyDescent="0.25">
      <c r="T328" s="12" t="s">
        <v>231</v>
      </c>
      <c r="U328" s="13">
        <v>37.32</v>
      </c>
    </row>
    <row r="329" spans="20:21" x14ac:dyDescent="0.25">
      <c r="T329" s="12" t="s">
        <v>167</v>
      </c>
      <c r="U329" s="13">
        <v>36.51</v>
      </c>
    </row>
    <row r="330" spans="20:21" x14ac:dyDescent="0.25">
      <c r="T330" s="12" t="s">
        <v>36</v>
      </c>
      <c r="U330" s="13">
        <v>36.42</v>
      </c>
    </row>
    <row r="331" spans="20:21" x14ac:dyDescent="0.25">
      <c r="T331" s="12" t="s">
        <v>21</v>
      </c>
      <c r="U331" s="13">
        <v>36.159999999999997</v>
      </c>
    </row>
    <row r="332" spans="20:21" x14ac:dyDescent="0.25">
      <c r="T332" s="12" t="s">
        <v>274</v>
      </c>
      <c r="U332" s="13">
        <v>36.1</v>
      </c>
    </row>
    <row r="333" spans="20:21" x14ac:dyDescent="0.25">
      <c r="T333" s="12" t="s">
        <v>141</v>
      </c>
      <c r="U333" s="13">
        <v>35.909999999999997</v>
      </c>
    </row>
    <row r="334" spans="20:21" x14ac:dyDescent="0.25">
      <c r="T334" s="12" t="s">
        <v>454</v>
      </c>
      <c r="U334" s="13">
        <v>33.479999999999997</v>
      </c>
    </row>
    <row r="335" spans="20:21" x14ac:dyDescent="0.25">
      <c r="T335" s="12" t="s">
        <v>292</v>
      </c>
      <c r="U335" s="13">
        <v>32.770000000000003</v>
      </c>
    </row>
    <row r="336" spans="20:21" x14ac:dyDescent="0.25">
      <c r="T336" s="12" t="s">
        <v>445</v>
      </c>
      <c r="U336" s="13">
        <v>32.26</v>
      </c>
    </row>
    <row r="337" spans="20:21" x14ac:dyDescent="0.25">
      <c r="T337" s="12" t="s">
        <v>461</v>
      </c>
      <c r="U337" s="13">
        <v>31.95</v>
      </c>
    </row>
    <row r="338" spans="20:21" x14ac:dyDescent="0.25">
      <c r="T338" s="12" t="s">
        <v>285</v>
      </c>
      <c r="U338" s="13">
        <v>30.74</v>
      </c>
    </row>
    <row r="339" spans="20:21" x14ac:dyDescent="0.25">
      <c r="T339" s="12" t="s">
        <v>87</v>
      </c>
      <c r="U339" s="13">
        <v>30.12</v>
      </c>
    </row>
    <row r="340" spans="20:21" x14ac:dyDescent="0.25">
      <c r="T340" s="12" t="s">
        <v>325</v>
      </c>
      <c r="U340" s="13">
        <v>27.38</v>
      </c>
    </row>
    <row r="341" spans="20:21" x14ac:dyDescent="0.25">
      <c r="T341" s="12" t="s">
        <v>257</v>
      </c>
      <c r="U341" s="13">
        <v>26.34</v>
      </c>
    </row>
    <row r="342" spans="20:21" x14ac:dyDescent="0.25">
      <c r="T342" s="12" t="s">
        <v>187</v>
      </c>
      <c r="U342" s="13">
        <v>24.13</v>
      </c>
    </row>
    <row r="343" spans="20:21" x14ac:dyDescent="0.25">
      <c r="T343" s="12" t="s">
        <v>9</v>
      </c>
      <c r="U343" s="13">
        <v>23.07</v>
      </c>
    </row>
    <row r="344" spans="20:21" x14ac:dyDescent="0.25">
      <c r="T344" s="12" t="s">
        <v>288</v>
      </c>
      <c r="U344" s="13">
        <v>22.94</v>
      </c>
    </row>
    <row r="345" spans="20:21" x14ac:dyDescent="0.25">
      <c r="T345" s="12" t="s">
        <v>345</v>
      </c>
      <c r="U345" s="13">
        <v>22.31</v>
      </c>
    </row>
    <row r="346" spans="20:21" x14ac:dyDescent="0.25">
      <c r="T346" s="12" t="s">
        <v>210</v>
      </c>
      <c r="U346" s="13">
        <v>21.22</v>
      </c>
    </row>
    <row r="347" spans="20:21" x14ac:dyDescent="0.25">
      <c r="T347" s="12" t="s">
        <v>118</v>
      </c>
      <c r="U347" s="13">
        <v>21.19</v>
      </c>
    </row>
    <row r="348" spans="20:21" x14ac:dyDescent="0.25">
      <c r="T348" s="12" t="s">
        <v>429</v>
      </c>
      <c r="U348" s="13">
        <v>20.25</v>
      </c>
    </row>
    <row r="349" spans="20:21" x14ac:dyDescent="0.25">
      <c r="T349" s="12" t="s">
        <v>310</v>
      </c>
      <c r="U349" s="13">
        <v>19.09</v>
      </c>
    </row>
    <row r="350" spans="20:21" x14ac:dyDescent="0.25">
      <c r="T350" s="12" t="s">
        <v>177</v>
      </c>
      <c r="U350" s="13">
        <v>18.989999999999998</v>
      </c>
    </row>
    <row r="351" spans="20:21" x14ac:dyDescent="0.25">
      <c r="T351" s="12" t="s">
        <v>279</v>
      </c>
      <c r="U351" s="13">
        <v>18.510000000000002</v>
      </c>
    </row>
    <row r="352" spans="20:21" x14ac:dyDescent="0.25">
      <c r="T352" s="12" t="s">
        <v>452</v>
      </c>
      <c r="U352" s="13">
        <v>15.77</v>
      </c>
    </row>
    <row r="353" spans="20:21" x14ac:dyDescent="0.25">
      <c r="T353" s="12" t="s">
        <v>341</v>
      </c>
      <c r="U353" s="13">
        <v>15.72</v>
      </c>
    </row>
    <row r="354" spans="20:21" x14ac:dyDescent="0.25">
      <c r="T354" s="12" t="s">
        <v>356</v>
      </c>
      <c r="U354" s="13">
        <v>15.04</v>
      </c>
    </row>
    <row r="355" spans="20:21" x14ac:dyDescent="0.25">
      <c r="T355" s="12" t="s">
        <v>381</v>
      </c>
      <c r="U355" s="13">
        <v>14.92</v>
      </c>
    </row>
    <row r="356" spans="20:21" x14ac:dyDescent="0.25">
      <c r="T356" s="12" t="s">
        <v>69</v>
      </c>
      <c r="U356" s="13">
        <v>14.17</v>
      </c>
    </row>
    <row r="357" spans="20:21" x14ac:dyDescent="0.25">
      <c r="T357" s="12" t="s">
        <v>456</v>
      </c>
      <c r="U357" s="13">
        <v>12.79</v>
      </c>
    </row>
    <row r="358" spans="20:21" x14ac:dyDescent="0.25">
      <c r="T358" s="12" t="s">
        <v>302</v>
      </c>
      <c r="U358" s="13">
        <v>12.34</v>
      </c>
    </row>
    <row r="359" spans="20:21" x14ac:dyDescent="0.25">
      <c r="T359" s="12" t="s">
        <v>440</v>
      </c>
      <c r="U359" s="13">
        <v>11.51</v>
      </c>
    </row>
    <row r="360" spans="20:21" x14ac:dyDescent="0.25">
      <c r="T360" s="12" t="s">
        <v>499</v>
      </c>
      <c r="U360" s="13">
        <v>11.35</v>
      </c>
    </row>
    <row r="361" spans="20:21" x14ac:dyDescent="0.25">
      <c r="T361" s="12" t="s">
        <v>74</v>
      </c>
      <c r="U361" s="13">
        <v>11.11</v>
      </c>
    </row>
    <row r="362" spans="20:21" x14ac:dyDescent="0.25">
      <c r="T362" s="12" t="s">
        <v>240</v>
      </c>
      <c r="U362" s="13">
        <v>10.78</v>
      </c>
    </row>
    <row r="363" spans="20:21" x14ac:dyDescent="0.25">
      <c r="T363" s="12" t="s">
        <v>149</v>
      </c>
      <c r="U363" s="13">
        <v>10.16</v>
      </c>
    </row>
    <row r="364" spans="20:21" x14ac:dyDescent="0.25">
      <c r="T364" s="12" t="s">
        <v>124</v>
      </c>
      <c r="U364" s="13">
        <v>9.82</v>
      </c>
    </row>
    <row r="365" spans="20:21" x14ac:dyDescent="0.25">
      <c r="T365" s="12" t="s">
        <v>132</v>
      </c>
      <c r="U365" s="13">
        <v>8.4600000000000009</v>
      </c>
    </row>
    <row r="366" spans="20:21" x14ac:dyDescent="0.25">
      <c r="T366" s="12" t="s">
        <v>483</v>
      </c>
      <c r="U366" s="13">
        <v>7.73</v>
      </c>
    </row>
    <row r="367" spans="20:21" x14ac:dyDescent="0.25">
      <c r="T367" s="12" t="s">
        <v>198</v>
      </c>
      <c r="U367" s="13">
        <v>7.46</v>
      </c>
    </row>
    <row r="368" spans="20:21" x14ac:dyDescent="0.25">
      <c r="T368" s="12" t="s">
        <v>338</v>
      </c>
      <c r="U368" s="13">
        <v>6.86</v>
      </c>
    </row>
    <row r="369" spans="20:21" x14ac:dyDescent="0.25">
      <c r="T369" s="12" t="s">
        <v>183</v>
      </c>
      <c r="U369" s="13">
        <v>6.17</v>
      </c>
    </row>
    <row r="370" spans="20:21" x14ac:dyDescent="0.25">
      <c r="T370" s="12" t="s">
        <v>79</v>
      </c>
      <c r="U370" s="13">
        <v>5.35</v>
      </c>
    </row>
    <row r="371" spans="20:21" x14ac:dyDescent="0.25">
      <c r="T371" s="12" t="s">
        <v>109</v>
      </c>
      <c r="U371" s="13">
        <v>4.03</v>
      </c>
    </row>
    <row r="372" spans="20:21" x14ac:dyDescent="0.25">
      <c r="T372" s="12" t="s">
        <v>20</v>
      </c>
      <c r="U372" s="13">
        <v>3.82</v>
      </c>
    </row>
    <row r="373" spans="20:21" x14ac:dyDescent="0.25">
      <c r="T373" s="12" t="s">
        <v>504</v>
      </c>
      <c r="U373" s="13">
        <v>2.64</v>
      </c>
    </row>
    <row r="374" spans="20:21" x14ac:dyDescent="0.25">
      <c r="T374" s="12" t="s">
        <v>435</v>
      </c>
      <c r="U374" s="13">
        <v>2.06</v>
      </c>
    </row>
    <row r="375" spans="20:21" x14ac:dyDescent="0.25">
      <c r="T375" s="12" t="s">
        <v>211</v>
      </c>
      <c r="U375" s="13">
        <v>1.88</v>
      </c>
    </row>
    <row r="376" spans="20:21" x14ac:dyDescent="0.25">
      <c r="T376" s="12" t="s">
        <v>140</v>
      </c>
      <c r="U376" s="13">
        <v>1.28</v>
      </c>
    </row>
    <row r="377" spans="20:21" x14ac:dyDescent="0.25">
      <c r="T377" s="12" t="s">
        <v>114</v>
      </c>
      <c r="U377" s="13">
        <v>0.62</v>
      </c>
    </row>
    <row r="378" spans="20:21" x14ac:dyDescent="0.25">
      <c r="T378" s="12" t="s">
        <v>19</v>
      </c>
      <c r="U378" s="13">
        <v>0.6</v>
      </c>
    </row>
    <row r="379" spans="20:21" x14ac:dyDescent="0.25">
      <c r="T379" s="12" t="s">
        <v>342</v>
      </c>
      <c r="U379" s="13">
        <v>-0.56999999999999995</v>
      </c>
    </row>
    <row r="380" spans="20:21" x14ac:dyDescent="0.25">
      <c r="T380" s="12" t="s">
        <v>348</v>
      </c>
      <c r="U380" s="13">
        <v>-1.68</v>
      </c>
    </row>
    <row r="381" spans="20:21" x14ac:dyDescent="0.25">
      <c r="T381" s="12" t="s">
        <v>263</v>
      </c>
      <c r="U381" s="13">
        <v>-2.7</v>
      </c>
    </row>
    <row r="382" spans="20:21" x14ac:dyDescent="0.25">
      <c r="T382" s="12" t="s">
        <v>271</v>
      </c>
      <c r="U382" s="13">
        <v>-3.02</v>
      </c>
    </row>
    <row r="383" spans="20:21" x14ac:dyDescent="0.25">
      <c r="T383" s="12" t="s">
        <v>55</v>
      </c>
      <c r="U383" s="13">
        <v>-3.48</v>
      </c>
    </row>
    <row r="384" spans="20:21" x14ac:dyDescent="0.25">
      <c r="T384" s="12" t="s">
        <v>362</v>
      </c>
      <c r="U384" s="13">
        <v>-3.91</v>
      </c>
    </row>
    <row r="385" spans="20:21" x14ac:dyDescent="0.25">
      <c r="T385" s="12" t="s">
        <v>103</v>
      </c>
      <c r="U385" s="13">
        <v>-4.5</v>
      </c>
    </row>
    <row r="386" spans="20:21" x14ac:dyDescent="0.25">
      <c r="T386" s="12" t="s">
        <v>260</v>
      </c>
      <c r="U386" s="13">
        <v>-4.62</v>
      </c>
    </row>
    <row r="387" spans="20:21" x14ac:dyDescent="0.25">
      <c r="T387" s="12" t="s">
        <v>287</v>
      </c>
      <c r="U387" s="13">
        <v>-5.87</v>
      </c>
    </row>
    <row r="388" spans="20:21" x14ac:dyDescent="0.25">
      <c r="T388" s="12" t="s">
        <v>401</v>
      </c>
      <c r="U388" s="13">
        <v>-6.27</v>
      </c>
    </row>
    <row r="389" spans="20:21" x14ac:dyDescent="0.25">
      <c r="T389" s="12" t="s">
        <v>317</v>
      </c>
      <c r="U389" s="13">
        <v>-7.05</v>
      </c>
    </row>
    <row r="390" spans="20:21" x14ac:dyDescent="0.25">
      <c r="T390" s="12" t="s">
        <v>256</v>
      </c>
      <c r="U390" s="13">
        <v>-7.52</v>
      </c>
    </row>
    <row r="391" spans="20:21" x14ac:dyDescent="0.25">
      <c r="T391" s="12" t="s">
        <v>34</v>
      </c>
      <c r="U391" s="13">
        <v>-8.93</v>
      </c>
    </row>
    <row r="392" spans="20:21" x14ac:dyDescent="0.25">
      <c r="T392" s="12" t="s">
        <v>134</v>
      </c>
      <c r="U392" s="13">
        <v>-10.24</v>
      </c>
    </row>
    <row r="393" spans="20:21" x14ac:dyDescent="0.25">
      <c r="T393" s="12" t="s">
        <v>176</v>
      </c>
      <c r="U393" s="13">
        <v>-11.04</v>
      </c>
    </row>
    <row r="394" spans="20:21" x14ac:dyDescent="0.25">
      <c r="T394" s="12" t="s">
        <v>76</v>
      </c>
      <c r="U394" s="13">
        <v>-11.73</v>
      </c>
    </row>
    <row r="395" spans="20:21" x14ac:dyDescent="0.25">
      <c r="T395" s="12" t="s">
        <v>497</v>
      </c>
      <c r="U395" s="13">
        <v>-11.89</v>
      </c>
    </row>
    <row r="396" spans="20:21" x14ac:dyDescent="0.25">
      <c r="T396" s="12" t="s">
        <v>417</v>
      </c>
      <c r="U396" s="13">
        <v>-12.27</v>
      </c>
    </row>
    <row r="397" spans="20:21" x14ac:dyDescent="0.25">
      <c r="T397" s="12" t="s">
        <v>135</v>
      </c>
      <c r="U397" s="13">
        <v>-12.86</v>
      </c>
    </row>
    <row r="398" spans="20:21" x14ac:dyDescent="0.25">
      <c r="T398" s="12" t="s">
        <v>85</v>
      </c>
      <c r="U398" s="13">
        <v>-13.45</v>
      </c>
    </row>
    <row r="399" spans="20:21" x14ac:dyDescent="0.25">
      <c r="T399" s="12" t="s">
        <v>201</v>
      </c>
      <c r="U399" s="13">
        <v>-13.99</v>
      </c>
    </row>
    <row r="400" spans="20:21" x14ac:dyDescent="0.25">
      <c r="T400" s="12" t="s">
        <v>100</v>
      </c>
      <c r="U400" s="13">
        <v>-14.5</v>
      </c>
    </row>
    <row r="401" spans="20:21" x14ac:dyDescent="0.25">
      <c r="T401" s="12" t="s">
        <v>226</v>
      </c>
      <c r="U401" s="13">
        <v>-15.8</v>
      </c>
    </row>
    <row r="402" spans="20:21" x14ac:dyDescent="0.25">
      <c r="T402" s="12" t="s">
        <v>214</v>
      </c>
      <c r="U402" s="13">
        <v>-16.059999999999999</v>
      </c>
    </row>
    <row r="403" spans="20:21" x14ac:dyDescent="0.25">
      <c r="T403" s="12" t="s">
        <v>349</v>
      </c>
      <c r="U403" s="13">
        <v>-17.54</v>
      </c>
    </row>
    <row r="404" spans="20:21" x14ac:dyDescent="0.25">
      <c r="T404" s="12" t="s">
        <v>56</v>
      </c>
      <c r="U404" s="13">
        <v>-17.809999999999999</v>
      </c>
    </row>
    <row r="405" spans="20:21" x14ac:dyDescent="0.25">
      <c r="T405" s="12" t="s">
        <v>488</v>
      </c>
      <c r="U405" s="13">
        <v>-18.23</v>
      </c>
    </row>
    <row r="406" spans="20:21" x14ac:dyDescent="0.25">
      <c r="T406" s="12" t="s">
        <v>67</v>
      </c>
      <c r="U406" s="13">
        <v>-18.72</v>
      </c>
    </row>
    <row r="407" spans="20:21" x14ac:dyDescent="0.25">
      <c r="T407" s="12" t="s">
        <v>308</v>
      </c>
      <c r="U407" s="13">
        <v>-20.34</v>
      </c>
    </row>
    <row r="408" spans="20:21" x14ac:dyDescent="0.25">
      <c r="T408" s="12" t="s">
        <v>113</v>
      </c>
      <c r="U408" s="13">
        <v>-21.21</v>
      </c>
    </row>
    <row r="409" spans="20:21" x14ac:dyDescent="0.25">
      <c r="T409" s="12" t="s">
        <v>411</v>
      </c>
      <c r="U409" s="13">
        <v>-22.23</v>
      </c>
    </row>
    <row r="410" spans="20:21" x14ac:dyDescent="0.25">
      <c r="T410" s="12" t="s">
        <v>322</v>
      </c>
      <c r="U410" s="13">
        <v>-22.81</v>
      </c>
    </row>
    <row r="411" spans="20:21" x14ac:dyDescent="0.25">
      <c r="T411" s="12" t="s">
        <v>409</v>
      </c>
      <c r="U411" s="13">
        <v>-23.92</v>
      </c>
    </row>
    <row r="412" spans="20:21" x14ac:dyDescent="0.25">
      <c r="T412" s="12" t="s">
        <v>278</v>
      </c>
      <c r="U412" s="13">
        <v>-23.93</v>
      </c>
    </row>
    <row r="413" spans="20:21" x14ac:dyDescent="0.25">
      <c r="T413" s="12" t="s">
        <v>142</v>
      </c>
      <c r="U413" s="13">
        <v>-24.09</v>
      </c>
    </row>
    <row r="414" spans="20:21" x14ac:dyDescent="0.25">
      <c r="T414" s="12" t="s">
        <v>489</v>
      </c>
      <c r="U414" s="13">
        <v>-25.81</v>
      </c>
    </row>
    <row r="415" spans="20:21" x14ac:dyDescent="0.25">
      <c r="T415" s="12" t="s">
        <v>217</v>
      </c>
      <c r="U415" s="13">
        <v>-25.94</v>
      </c>
    </row>
    <row r="416" spans="20:21" x14ac:dyDescent="0.25">
      <c r="T416" s="12" t="s">
        <v>369</v>
      </c>
      <c r="U416" s="13">
        <v>-26.29</v>
      </c>
    </row>
    <row r="417" spans="20:21" x14ac:dyDescent="0.25">
      <c r="T417" s="12" t="s">
        <v>372</v>
      </c>
      <c r="U417" s="13">
        <v>-26.73</v>
      </c>
    </row>
    <row r="418" spans="20:21" x14ac:dyDescent="0.25">
      <c r="T418" s="12" t="s">
        <v>51</v>
      </c>
      <c r="U418" s="13">
        <v>-26.76</v>
      </c>
    </row>
    <row r="419" spans="20:21" x14ac:dyDescent="0.25">
      <c r="T419" s="12" t="s">
        <v>298</v>
      </c>
      <c r="U419" s="13">
        <v>-28.45</v>
      </c>
    </row>
    <row r="420" spans="20:21" x14ac:dyDescent="0.25">
      <c r="T420" s="12" t="s">
        <v>416</v>
      </c>
      <c r="U420" s="13">
        <v>-29.02</v>
      </c>
    </row>
    <row r="421" spans="20:21" x14ac:dyDescent="0.25">
      <c r="T421" s="12" t="s">
        <v>447</v>
      </c>
      <c r="U421" s="13">
        <v>-29.59</v>
      </c>
    </row>
    <row r="422" spans="20:21" x14ac:dyDescent="0.25">
      <c r="T422" s="12" t="s">
        <v>480</v>
      </c>
      <c r="U422" s="13">
        <v>-30.12</v>
      </c>
    </row>
    <row r="423" spans="20:21" x14ac:dyDescent="0.25">
      <c r="T423" s="12" t="s">
        <v>422</v>
      </c>
      <c r="U423" s="13">
        <v>-30.61</v>
      </c>
    </row>
    <row r="424" spans="20:21" x14ac:dyDescent="0.25">
      <c r="T424" s="12" t="s">
        <v>441</v>
      </c>
      <c r="U424" s="13">
        <v>-32.22</v>
      </c>
    </row>
    <row r="425" spans="20:21" x14ac:dyDescent="0.25">
      <c r="T425" s="12" t="s">
        <v>168</v>
      </c>
      <c r="U425" s="13">
        <v>-34.56</v>
      </c>
    </row>
    <row r="426" spans="20:21" x14ac:dyDescent="0.25">
      <c r="T426" s="12" t="s">
        <v>493</v>
      </c>
      <c r="U426" s="13">
        <v>-35.14</v>
      </c>
    </row>
    <row r="427" spans="20:21" x14ac:dyDescent="0.25">
      <c r="T427" s="12" t="s">
        <v>178</v>
      </c>
      <c r="U427" s="13">
        <v>-37.15</v>
      </c>
    </row>
    <row r="428" spans="20:21" x14ac:dyDescent="0.25">
      <c r="T428" s="12" t="s">
        <v>370</v>
      </c>
      <c r="U428" s="13">
        <v>-38.5</v>
      </c>
    </row>
    <row r="429" spans="20:21" x14ac:dyDescent="0.25">
      <c r="T429" s="12" t="s">
        <v>243</v>
      </c>
      <c r="U429" s="13">
        <v>-38.53</v>
      </c>
    </row>
    <row r="430" spans="20:21" x14ac:dyDescent="0.25">
      <c r="T430" s="12" t="s">
        <v>389</v>
      </c>
      <c r="U430" s="13">
        <v>-39.19</v>
      </c>
    </row>
    <row r="431" spans="20:21" x14ac:dyDescent="0.25">
      <c r="T431" s="12" t="s">
        <v>14</v>
      </c>
      <c r="U431" s="13">
        <v>-40.28</v>
      </c>
    </row>
    <row r="432" spans="20:21" x14ac:dyDescent="0.25">
      <c r="T432" s="12" t="s">
        <v>357</v>
      </c>
      <c r="U432" s="13">
        <v>-43.18</v>
      </c>
    </row>
    <row r="433" spans="20:21" x14ac:dyDescent="0.25">
      <c r="T433" s="12" t="s">
        <v>244</v>
      </c>
      <c r="U433" s="13">
        <v>-43.27</v>
      </c>
    </row>
    <row r="434" spans="20:21" x14ac:dyDescent="0.25">
      <c r="T434" s="12" t="s">
        <v>49</v>
      </c>
      <c r="U434" s="13">
        <v>-43.9</v>
      </c>
    </row>
    <row r="435" spans="20:21" x14ac:dyDescent="0.25">
      <c r="T435" s="12" t="s">
        <v>203</v>
      </c>
      <c r="U435" s="13">
        <v>-43.95</v>
      </c>
    </row>
    <row r="436" spans="20:21" x14ac:dyDescent="0.25">
      <c r="T436" s="12" t="s">
        <v>391</v>
      </c>
      <c r="U436" s="13">
        <v>-44.28</v>
      </c>
    </row>
    <row r="437" spans="20:21" x14ac:dyDescent="0.25">
      <c r="T437" s="12" t="s">
        <v>305</v>
      </c>
      <c r="U437" s="13">
        <v>-45.22</v>
      </c>
    </row>
    <row r="438" spans="20:21" x14ac:dyDescent="0.25">
      <c r="T438" s="12" t="s">
        <v>161</v>
      </c>
      <c r="U438" s="13">
        <v>-46.53</v>
      </c>
    </row>
    <row r="439" spans="20:21" x14ac:dyDescent="0.25">
      <c r="T439" s="12" t="s">
        <v>485</v>
      </c>
      <c r="U439" s="13">
        <v>-48.72</v>
      </c>
    </row>
    <row r="440" spans="20:21" x14ac:dyDescent="0.25">
      <c r="T440" s="12" t="s">
        <v>494</v>
      </c>
      <c r="U440" s="13">
        <v>-48.78</v>
      </c>
    </row>
    <row r="441" spans="20:21" x14ac:dyDescent="0.25">
      <c r="T441" s="12" t="s">
        <v>241</v>
      </c>
      <c r="U441" s="13">
        <v>-49.03</v>
      </c>
    </row>
    <row r="442" spans="20:21" x14ac:dyDescent="0.25">
      <c r="T442" s="12" t="s">
        <v>75</v>
      </c>
      <c r="U442" s="13">
        <v>-49.98</v>
      </c>
    </row>
    <row r="443" spans="20:21" x14ac:dyDescent="0.25">
      <c r="T443" s="12" t="s">
        <v>52</v>
      </c>
      <c r="U443" s="13">
        <v>-50.63</v>
      </c>
    </row>
    <row r="444" spans="20:21" x14ac:dyDescent="0.25">
      <c r="T444" s="12" t="s">
        <v>169</v>
      </c>
      <c r="U444" s="13">
        <v>-52.68</v>
      </c>
    </row>
    <row r="445" spans="20:21" x14ac:dyDescent="0.25">
      <c r="T445" s="12" t="s">
        <v>99</v>
      </c>
      <c r="U445" s="13">
        <v>-52.71</v>
      </c>
    </row>
    <row r="446" spans="20:21" x14ac:dyDescent="0.25">
      <c r="T446" s="12" t="s">
        <v>245</v>
      </c>
      <c r="U446" s="13">
        <v>-53.05</v>
      </c>
    </row>
    <row r="447" spans="20:21" x14ac:dyDescent="0.25">
      <c r="T447" s="12" t="s">
        <v>218</v>
      </c>
      <c r="U447" s="13">
        <v>-53.25</v>
      </c>
    </row>
    <row r="448" spans="20:21" x14ac:dyDescent="0.25">
      <c r="T448" s="12" t="s">
        <v>227</v>
      </c>
      <c r="U448" s="13">
        <v>-53.82</v>
      </c>
    </row>
    <row r="449" spans="20:21" x14ac:dyDescent="0.25">
      <c r="T449" s="12" t="s">
        <v>261</v>
      </c>
      <c r="U449" s="13">
        <v>-54.25</v>
      </c>
    </row>
    <row r="450" spans="20:21" x14ac:dyDescent="0.25">
      <c r="T450" s="12" t="s">
        <v>378</v>
      </c>
      <c r="U450" s="13">
        <v>-56.62</v>
      </c>
    </row>
    <row r="451" spans="20:21" x14ac:dyDescent="0.25">
      <c r="T451" s="12" t="s">
        <v>172</v>
      </c>
      <c r="U451" s="13">
        <v>-56.8</v>
      </c>
    </row>
    <row r="452" spans="20:21" x14ac:dyDescent="0.25">
      <c r="T452" s="12" t="s">
        <v>236</v>
      </c>
      <c r="U452" s="13">
        <v>-56.92</v>
      </c>
    </row>
    <row r="453" spans="20:21" x14ac:dyDescent="0.25">
      <c r="T453" s="12" t="s">
        <v>125</v>
      </c>
      <c r="U453" s="13">
        <v>-57.75</v>
      </c>
    </row>
    <row r="454" spans="20:21" x14ac:dyDescent="0.25">
      <c r="T454" s="12" t="s">
        <v>93</v>
      </c>
      <c r="U454" s="13">
        <v>-57.83</v>
      </c>
    </row>
    <row r="455" spans="20:21" x14ac:dyDescent="0.25">
      <c r="T455" s="12" t="s">
        <v>159</v>
      </c>
      <c r="U455" s="13">
        <v>-58.67</v>
      </c>
    </row>
    <row r="456" spans="20:21" x14ac:dyDescent="0.25">
      <c r="T456" s="12" t="s">
        <v>382</v>
      </c>
      <c r="U456" s="13">
        <v>-59.46</v>
      </c>
    </row>
    <row r="457" spans="20:21" x14ac:dyDescent="0.25">
      <c r="T457" s="12" t="s">
        <v>17</v>
      </c>
      <c r="U457" s="13">
        <v>-59.87</v>
      </c>
    </row>
    <row r="458" spans="20:21" x14ac:dyDescent="0.25">
      <c r="T458" s="12" t="s">
        <v>108</v>
      </c>
      <c r="U458" s="13">
        <v>-60</v>
      </c>
    </row>
    <row r="459" spans="20:21" x14ac:dyDescent="0.25">
      <c r="T459" s="12" t="s">
        <v>83</v>
      </c>
      <c r="U459" s="13">
        <v>-61.14</v>
      </c>
    </row>
    <row r="460" spans="20:21" x14ac:dyDescent="0.25">
      <c r="T460" s="12" t="s">
        <v>294</v>
      </c>
      <c r="U460" s="13">
        <v>-61.61</v>
      </c>
    </row>
    <row r="461" spans="20:21" x14ac:dyDescent="0.25">
      <c r="T461" s="12" t="s">
        <v>336</v>
      </c>
      <c r="U461" s="13">
        <v>-61.79</v>
      </c>
    </row>
    <row r="462" spans="20:21" x14ac:dyDescent="0.25">
      <c r="T462" s="12" t="s">
        <v>324</v>
      </c>
      <c r="U462" s="13">
        <v>-61.9</v>
      </c>
    </row>
    <row r="463" spans="20:21" x14ac:dyDescent="0.25">
      <c r="T463" s="12" t="s">
        <v>59</v>
      </c>
      <c r="U463" s="13">
        <v>-62.64</v>
      </c>
    </row>
    <row r="464" spans="20:21" x14ac:dyDescent="0.25">
      <c r="T464" s="12" t="s">
        <v>184</v>
      </c>
      <c r="U464" s="13">
        <v>-63.18</v>
      </c>
    </row>
    <row r="465" spans="20:21" x14ac:dyDescent="0.25">
      <c r="T465" s="12" t="s">
        <v>97</v>
      </c>
      <c r="U465" s="13">
        <v>-63.35</v>
      </c>
    </row>
    <row r="466" spans="20:21" x14ac:dyDescent="0.25">
      <c r="T466" s="12" t="s">
        <v>290</v>
      </c>
      <c r="U466" s="13">
        <v>-64.69</v>
      </c>
    </row>
    <row r="467" spans="20:21" x14ac:dyDescent="0.25">
      <c r="T467" s="12" t="s">
        <v>273</v>
      </c>
      <c r="U467" s="13">
        <v>-64.78</v>
      </c>
    </row>
    <row r="468" spans="20:21" x14ac:dyDescent="0.25">
      <c r="T468" s="12" t="s">
        <v>127</v>
      </c>
      <c r="U468" s="13">
        <v>-65.3</v>
      </c>
    </row>
    <row r="469" spans="20:21" x14ac:dyDescent="0.25">
      <c r="T469" s="12" t="s">
        <v>53</v>
      </c>
      <c r="U469" s="13">
        <v>-66.33</v>
      </c>
    </row>
    <row r="470" spans="20:21" x14ac:dyDescent="0.25">
      <c r="T470" s="12" t="s">
        <v>145</v>
      </c>
      <c r="U470" s="13">
        <v>-66.63</v>
      </c>
    </row>
    <row r="471" spans="20:21" x14ac:dyDescent="0.25">
      <c r="T471" s="12" t="s">
        <v>262</v>
      </c>
      <c r="U471" s="13">
        <v>-66.760000000000005</v>
      </c>
    </row>
    <row r="472" spans="20:21" x14ac:dyDescent="0.25">
      <c r="T472" s="12" t="s">
        <v>128</v>
      </c>
      <c r="U472" s="13">
        <v>-67.3</v>
      </c>
    </row>
    <row r="473" spans="20:21" x14ac:dyDescent="0.25">
      <c r="T473" s="12" t="s">
        <v>312</v>
      </c>
      <c r="U473" s="13">
        <v>-67.61</v>
      </c>
    </row>
    <row r="474" spans="20:21" x14ac:dyDescent="0.25">
      <c r="T474" s="12" t="s">
        <v>28</v>
      </c>
      <c r="U474" s="13">
        <v>-68.02</v>
      </c>
    </row>
    <row r="475" spans="20:21" x14ac:dyDescent="0.25">
      <c r="T475" s="12" t="s">
        <v>379</v>
      </c>
      <c r="U475" s="13">
        <v>-68.06</v>
      </c>
    </row>
    <row r="476" spans="20:21" x14ac:dyDescent="0.25">
      <c r="T476" s="12" t="s">
        <v>73</v>
      </c>
      <c r="U476" s="13">
        <v>-68.47</v>
      </c>
    </row>
    <row r="477" spans="20:21" x14ac:dyDescent="0.25">
      <c r="T477" s="12" t="s">
        <v>235</v>
      </c>
      <c r="U477" s="13">
        <v>-69.040000000000006</v>
      </c>
    </row>
    <row r="478" spans="20:21" x14ac:dyDescent="0.25">
      <c r="T478" s="12" t="s">
        <v>500</v>
      </c>
      <c r="U478" s="13">
        <v>-69.41</v>
      </c>
    </row>
    <row r="479" spans="20:21" x14ac:dyDescent="0.25">
      <c r="T479" s="12" t="s">
        <v>400</v>
      </c>
      <c r="U479" s="13">
        <v>-70.13</v>
      </c>
    </row>
    <row r="480" spans="20:21" x14ac:dyDescent="0.25">
      <c r="T480" s="12" t="s">
        <v>24</v>
      </c>
      <c r="U480" s="13">
        <v>-70.400000000000006</v>
      </c>
    </row>
    <row r="481" spans="20:21" x14ac:dyDescent="0.25">
      <c r="T481" s="12" t="s">
        <v>29</v>
      </c>
      <c r="U481" s="13">
        <v>-71.67</v>
      </c>
    </row>
    <row r="482" spans="20:21" x14ac:dyDescent="0.25">
      <c r="T482" s="12" t="s">
        <v>328</v>
      </c>
      <c r="U482" s="13">
        <v>-71.7</v>
      </c>
    </row>
    <row r="483" spans="20:21" x14ac:dyDescent="0.25">
      <c r="T483" s="12" t="s">
        <v>334</v>
      </c>
      <c r="U483" s="13">
        <v>-72.739999999999995</v>
      </c>
    </row>
    <row r="484" spans="20:21" x14ac:dyDescent="0.25">
      <c r="T484" s="12" t="s">
        <v>443</v>
      </c>
      <c r="U484" s="13">
        <v>-72.78</v>
      </c>
    </row>
    <row r="485" spans="20:21" x14ac:dyDescent="0.25">
      <c r="T485" s="12" t="s">
        <v>344</v>
      </c>
      <c r="U485" s="13">
        <v>-73.39</v>
      </c>
    </row>
    <row r="486" spans="20:21" x14ac:dyDescent="0.25">
      <c r="T486" s="12" t="s">
        <v>117</v>
      </c>
      <c r="U486" s="13">
        <v>-73.569999999999993</v>
      </c>
    </row>
    <row r="487" spans="20:21" x14ac:dyDescent="0.25">
      <c r="T487" s="12" t="s">
        <v>415</v>
      </c>
      <c r="U487" s="13">
        <v>-73.87</v>
      </c>
    </row>
    <row r="488" spans="20:21" x14ac:dyDescent="0.25">
      <c r="T488" s="12" t="s">
        <v>449</v>
      </c>
      <c r="U488" s="13">
        <v>-74.94</v>
      </c>
    </row>
    <row r="489" spans="20:21" x14ac:dyDescent="0.25">
      <c r="T489" s="12" t="s">
        <v>216</v>
      </c>
      <c r="U489" s="13">
        <v>-76.760000000000005</v>
      </c>
    </row>
    <row r="490" spans="20:21" x14ac:dyDescent="0.25">
      <c r="T490" s="12" t="s">
        <v>30</v>
      </c>
      <c r="U490" s="13">
        <v>-77.78</v>
      </c>
    </row>
    <row r="491" spans="20:21" x14ac:dyDescent="0.25">
      <c r="T491" s="12" t="s">
        <v>206</v>
      </c>
      <c r="U491" s="13">
        <v>-78.31</v>
      </c>
    </row>
    <row r="492" spans="20:21" x14ac:dyDescent="0.25">
      <c r="T492" s="12" t="s">
        <v>91</v>
      </c>
      <c r="U492" s="13">
        <v>-78.819999999999993</v>
      </c>
    </row>
    <row r="493" spans="20:21" x14ac:dyDescent="0.25">
      <c r="T493" s="12" t="s">
        <v>207</v>
      </c>
      <c r="U493" s="13">
        <v>-78.95</v>
      </c>
    </row>
    <row r="494" spans="20:21" x14ac:dyDescent="0.25">
      <c r="T494" s="12" t="s">
        <v>471</v>
      </c>
      <c r="U494" s="13">
        <v>-79.16</v>
      </c>
    </row>
    <row r="495" spans="20:21" x14ac:dyDescent="0.25">
      <c r="T495" s="12" t="s">
        <v>457</v>
      </c>
      <c r="U495" s="13">
        <v>-79.44</v>
      </c>
    </row>
    <row r="496" spans="20:21" x14ac:dyDescent="0.25">
      <c r="T496" s="12" t="s">
        <v>126</v>
      </c>
      <c r="U496" s="13">
        <v>-80</v>
      </c>
    </row>
    <row r="497" spans="20:21" x14ac:dyDescent="0.25">
      <c r="T497" s="12" t="s">
        <v>505</v>
      </c>
      <c r="U497" s="13">
        <v>-80.36</v>
      </c>
    </row>
    <row r="498" spans="20:21" x14ac:dyDescent="0.25">
      <c r="T498" s="12" t="s">
        <v>246</v>
      </c>
      <c r="U498" s="13">
        <v>-81.17</v>
      </c>
    </row>
    <row r="499" spans="20:21" x14ac:dyDescent="0.25">
      <c r="T499" s="12" t="s">
        <v>259</v>
      </c>
      <c r="U499" s="13">
        <v>-82.42</v>
      </c>
    </row>
    <row r="500" spans="20:21" x14ac:dyDescent="0.25">
      <c r="T500" s="12" t="s">
        <v>326</v>
      </c>
      <c r="U500" s="13">
        <v>-83.27</v>
      </c>
    </row>
    <row r="501" spans="20:21" x14ac:dyDescent="0.25">
      <c r="T501" s="12" t="s">
        <v>82</v>
      </c>
      <c r="U501" s="13">
        <v>-83.48</v>
      </c>
    </row>
    <row r="502" spans="20:21" x14ac:dyDescent="0.25">
      <c r="T502" s="12" t="s">
        <v>337</v>
      </c>
      <c r="U502" s="13">
        <v>-83.57</v>
      </c>
    </row>
    <row r="503" spans="20:21" x14ac:dyDescent="0.25">
      <c r="T503" s="12" t="s">
        <v>430</v>
      </c>
      <c r="U503" s="13">
        <v>-83.97</v>
      </c>
    </row>
    <row r="504" spans="20:21" x14ac:dyDescent="0.25">
      <c r="T504" s="12" t="s">
        <v>439</v>
      </c>
      <c r="U504" s="13">
        <v>-84.17</v>
      </c>
    </row>
    <row r="505" spans="20:21" x14ac:dyDescent="0.25">
      <c r="T505" s="12" t="s">
        <v>470</v>
      </c>
      <c r="U505" s="13">
        <v>-85.26</v>
      </c>
    </row>
    <row r="506" spans="20:21" x14ac:dyDescent="0.25">
      <c r="T506" s="12" t="s">
        <v>77</v>
      </c>
      <c r="U506" s="13">
        <v>-85.56</v>
      </c>
    </row>
    <row r="507" spans="20:21" x14ac:dyDescent="0.25">
      <c r="T507" s="12" t="s">
        <v>486</v>
      </c>
      <c r="U507" s="13">
        <v>-85.86</v>
      </c>
    </row>
    <row r="508" spans="20:21" x14ac:dyDescent="0.25">
      <c r="T508" s="12" t="s">
        <v>153</v>
      </c>
      <c r="U508" s="13">
        <v>-85.99</v>
      </c>
    </row>
    <row r="509" spans="20:21" x14ac:dyDescent="0.25">
      <c r="T509" s="12" t="s">
        <v>304</v>
      </c>
      <c r="U509" s="13">
        <v>-86.53</v>
      </c>
    </row>
    <row r="510" spans="20:21" x14ac:dyDescent="0.25">
      <c r="T510" s="12" t="s">
        <v>94</v>
      </c>
      <c r="U510" s="13">
        <v>-87.06</v>
      </c>
    </row>
    <row r="511" spans="20:21" x14ac:dyDescent="0.25">
      <c r="T511" s="12" t="s">
        <v>150</v>
      </c>
      <c r="U511" s="13">
        <v>-87.33</v>
      </c>
    </row>
    <row r="512" spans="20:21" x14ac:dyDescent="0.25">
      <c r="T512" s="12" t="s">
        <v>23</v>
      </c>
      <c r="U512" s="13">
        <v>-89.41</v>
      </c>
    </row>
    <row r="513" spans="20:21" x14ac:dyDescent="0.25">
      <c r="T513" s="12" t="s">
        <v>188</v>
      </c>
      <c r="U513" s="13">
        <v>-89.84</v>
      </c>
    </row>
    <row r="514" spans="20:21" x14ac:dyDescent="0.25">
      <c r="T514" s="12" t="s">
        <v>156</v>
      </c>
      <c r="U514" s="13">
        <v>-89.99</v>
      </c>
    </row>
    <row r="515" spans="20:21" x14ac:dyDescent="0.25">
      <c r="T515" s="12" t="s">
        <v>222</v>
      </c>
      <c r="U515" s="13">
        <v>-90.08</v>
      </c>
    </row>
    <row r="516" spans="20:21" x14ac:dyDescent="0.25">
      <c r="T516" s="12" t="s">
        <v>185</v>
      </c>
      <c r="U516" s="13">
        <v>-90.8</v>
      </c>
    </row>
    <row r="517" spans="20:21" x14ac:dyDescent="0.25">
      <c r="T517" s="12" t="s">
        <v>47</v>
      </c>
      <c r="U517" s="13">
        <v>-91.09</v>
      </c>
    </row>
    <row r="518" spans="20:21" x14ac:dyDescent="0.25">
      <c r="T518" s="12" t="s">
        <v>390</v>
      </c>
      <c r="U518" s="13">
        <v>-93.13</v>
      </c>
    </row>
    <row r="519" spans="20:21" x14ac:dyDescent="0.25">
      <c r="T519" s="12" t="s">
        <v>398</v>
      </c>
      <c r="U519" s="13">
        <v>-93.4</v>
      </c>
    </row>
    <row r="520" spans="20:21" x14ac:dyDescent="0.25">
      <c r="T520" s="12" t="s">
        <v>424</v>
      </c>
      <c r="U520" s="13">
        <v>-94.07</v>
      </c>
    </row>
    <row r="521" spans="20:21" x14ac:dyDescent="0.25">
      <c r="T521" s="12" t="s">
        <v>405</v>
      </c>
      <c r="U521" s="13">
        <v>-95.87</v>
      </c>
    </row>
    <row r="522" spans="20:21" x14ac:dyDescent="0.25">
      <c r="T522" s="12" t="s">
        <v>295</v>
      </c>
      <c r="U522" s="13">
        <v>-95.95</v>
      </c>
    </row>
    <row r="523" spans="20:21" x14ac:dyDescent="0.25">
      <c r="T523" s="12" t="s">
        <v>463</v>
      </c>
      <c r="U523" s="13">
        <v>-96.11</v>
      </c>
    </row>
    <row r="524" spans="20:21" x14ac:dyDescent="0.25">
      <c r="T524" s="12" t="s">
        <v>281</v>
      </c>
      <c r="U524" s="13">
        <v>-96.11</v>
      </c>
    </row>
    <row r="525" spans="20:21" x14ac:dyDescent="0.25">
      <c r="T525" s="12" t="s">
        <v>225</v>
      </c>
      <c r="U525" s="13">
        <v>-96.64</v>
      </c>
    </row>
    <row r="526" spans="20:21" x14ac:dyDescent="0.25">
      <c r="T526" s="12" t="s">
        <v>393</v>
      </c>
      <c r="U526" s="13">
        <v>-98.16</v>
      </c>
    </row>
    <row r="527" spans="20:21" x14ac:dyDescent="0.25">
      <c r="T527" s="12" t="s">
        <v>425</v>
      </c>
      <c r="U527" s="13">
        <v>-98.87</v>
      </c>
    </row>
    <row r="528" spans="20:21" x14ac:dyDescent="0.25">
      <c r="T528" s="12" t="s">
        <v>479</v>
      </c>
      <c r="U528" s="13">
        <v>-98.93</v>
      </c>
    </row>
    <row r="529" spans="20:21" x14ac:dyDescent="0.25">
      <c r="T529" s="12" t="s">
        <v>18</v>
      </c>
      <c r="U529" s="13">
        <v>-99.18</v>
      </c>
    </row>
    <row r="530" spans="20:21" x14ac:dyDescent="0.25">
      <c r="T530" s="12" t="s">
        <v>157</v>
      </c>
      <c r="U530" s="13">
        <v>-99.21</v>
      </c>
    </row>
    <row r="531" spans="20:21" x14ac:dyDescent="0.25">
      <c r="T531" s="12" t="s">
        <v>413</v>
      </c>
      <c r="U531" s="13">
        <v>-99.7</v>
      </c>
    </row>
    <row r="532" spans="20:21" x14ac:dyDescent="0.25">
      <c r="T532" s="12" t="s">
        <v>550</v>
      </c>
      <c r="U532" s="13">
        <v>40498.109999999971</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1"/>
  <sheetViews>
    <sheetView showGridLines="0" tabSelected="1" topLeftCell="E1" zoomScale="106" zoomScaleNormal="106" workbookViewId="0">
      <selection activeCell="O6" sqref="O6"/>
    </sheetView>
  </sheetViews>
  <sheetFormatPr defaultRowHeight="15" x14ac:dyDescent="0.25"/>
  <sheetData>
    <row r="1" spans="1:23" x14ac:dyDescent="0.25">
      <c r="A1" s="51"/>
      <c r="B1" s="52"/>
      <c r="C1" s="52"/>
      <c r="D1" s="52"/>
      <c r="E1" s="52"/>
      <c r="F1" s="52"/>
      <c r="G1" s="52"/>
      <c r="H1" s="52"/>
      <c r="I1" s="52"/>
      <c r="J1" s="52"/>
      <c r="K1" s="52"/>
      <c r="L1" s="52"/>
      <c r="M1" s="52"/>
      <c r="N1" s="52"/>
      <c r="O1" s="52"/>
      <c r="P1" s="52"/>
      <c r="Q1" s="52"/>
      <c r="R1" s="52"/>
      <c r="S1" s="52"/>
      <c r="T1" s="52"/>
      <c r="U1" s="52"/>
      <c r="V1" s="52"/>
      <c r="W1" s="53"/>
    </row>
    <row r="2" spans="1:23" x14ac:dyDescent="0.25">
      <c r="A2" s="54"/>
      <c r="B2" s="55"/>
      <c r="C2" s="55"/>
      <c r="D2" s="55"/>
      <c r="E2" s="55"/>
      <c r="F2" s="55"/>
      <c r="G2" s="55"/>
      <c r="H2" s="55"/>
      <c r="I2" s="55"/>
      <c r="J2" s="55"/>
      <c r="K2" s="55"/>
      <c r="L2" s="55"/>
      <c r="M2" s="55"/>
      <c r="N2" s="55"/>
      <c r="O2" s="55"/>
      <c r="P2" s="55"/>
      <c r="Q2" s="55"/>
      <c r="R2" s="55"/>
      <c r="S2" s="55"/>
      <c r="T2" s="55"/>
      <c r="U2" s="55"/>
      <c r="V2" s="55"/>
      <c r="W2" s="56"/>
    </row>
    <row r="3" spans="1:23" x14ac:dyDescent="0.25">
      <c r="A3" s="54"/>
      <c r="B3" s="55"/>
      <c r="C3" s="55"/>
      <c r="D3" s="55"/>
      <c r="E3" s="55"/>
      <c r="F3" s="55"/>
      <c r="G3" s="55"/>
      <c r="H3" s="55"/>
      <c r="I3" s="55"/>
      <c r="J3" s="55"/>
      <c r="K3" s="55"/>
      <c r="L3" s="55"/>
      <c r="M3" s="55"/>
      <c r="N3" s="55"/>
      <c r="O3" s="55"/>
      <c r="P3" s="55"/>
      <c r="Q3" s="55"/>
      <c r="R3" s="55"/>
      <c r="S3" s="55"/>
      <c r="T3" s="55"/>
      <c r="U3" s="55"/>
      <c r="V3" s="55"/>
      <c r="W3" s="56"/>
    </row>
    <row r="4" spans="1:23" x14ac:dyDescent="0.25">
      <c r="A4" s="54"/>
      <c r="B4" s="55"/>
      <c r="C4" s="55"/>
      <c r="D4" s="55"/>
      <c r="E4" s="55"/>
      <c r="F4" s="55"/>
      <c r="G4" s="55"/>
      <c r="H4" s="55"/>
      <c r="I4" s="55"/>
      <c r="J4" s="55"/>
      <c r="K4" s="55"/>
      <c r="L4" s="55"/>
      <c r="M4" s="55"/>
      <c r="N4" s="55"/>
      <c r="O4" s="55"/>
      <c r="P4" s="55"/>
      <c r="Q4" s="55"/>
      <c r="R4" s="55"/>
      <c r="S4" s="55"/>
      <c r="T4" s="55"/>
      <c r="U4" s="55"/>
      <c r="V4" s="55"/>
      <c r="W4" s="56"/>
    </row>
    <row r="5" spans="1:23" x14ac:dyDescent="0.25">
      <c r="A5" s="54"/>
      <c r="B5" s="55"/>
      <c r="C5" s="55"/>
      <c r="D5" s="55"/>
      <c r="E5" s="55"/>
      <c r="F5" s="55"/>
      <c r="G5" s="55"/>
      <c r="H5" s="55"/>
      <c r="I5" s="55"/>
      <c r="J5" s="55"/>
      <c r="K5" s="55"/>
      <c r="L5" s="55"/>
      <c r="M5" s="55"/>
      <c r="N5" s="55"/>
      <c r="O5" s="55"/>
      <c r="P5" s="55"/>
      <c r="Q5" s="55"/>
      <c r="R5" s="55"/>
      <c r="S5" s="55"/>
      <c r="T5" s="55"/>
      <c r="U5" s="55"/>
      <c r="V5" s="55"/>
      <c r="W5" s="56"/>
    </row>
    <row r="6" spans="1:23" x14ac:dyDescent="0.25">
      <c r="A6" s="54"/>
      <c r="B6" s="55"/>
      <c r="C6" s="55"/>
      <c r="D6" s="55"/>
      <c r="E6" s="55"/>
      <c r="F6" s="55"/>
      <c r="G6" s="55"/>
      <c r="H6" s="55"/>
      <c r="I6" s="55"/>
      <c r="J6" s="55"/>
      <c r="K6" s="55"/>
      <c r="L6" s="55"/>
      <c r="M6" s="55"/>
      <c r="N6" s="55"/>
      <c r="O6" s="55"/>
      <c r="P6" s="55"/>
      <c r="Q6" s="55"/>
      <c r="R6" s="55"/>
      <c r="S6" s="55"/>
      <c r="T6" s="55"/>
      <c r="U6" s="55"/>
      <c r="V6" s="55"/>
      <c r="W6" s="56"/>
    </row>
    <row r="7" spans="1:23" x14ac:dyDescent="0.25">
      <c r="A7" s="54"/>
      <c r="B7" s="55"/>
      <c r="C7" s="55"/>
      <c r="D7" s="55"/>
      <c r="E7" s="55"/>
      <c r="F7" s="55"/>
      <c r="G7" s="55"/>
      <c r="H7" s="55"/>
      <c r="I7" s="55"/>
      <c r="J7" s="55"/>
      <c r="K7" s="55"/>
      <c r="L7" s="55"/>
      <c r="M7" s="55"/>
      <c r="N7" s="55"/>
      <c r="O7" s="55"/>
      <c r="P7" s="55"/>
      <c r="Q7" s="55"/>
      <c r="R7" s="55"/>
      <c r="S7" s="55"/>
      <c r="T7" s="55"/>
      <c r="U7" s="55"/>
      <c r="V7" s="55"/>
      <c r="W7" s="56"/>
    </row>
    <row r="8" spans="1:23" x14ac:dyDescent="0.25">
      <c r="A8" s="54"/>
      <c r="B8" s="55"/>
      <c r="C8" s="55"/>
      <c r="D8" s="55"/>
      <c r="E8" s="55"/>
      <c r="F8" s="55"/>
      <c r="G8" s="55"/>
      <c r="H8" s="55"/>
      <c r="I8" s="55"/>
      <c r="J8" s="55"/>
      <c r="K8" s="55"/>
      <c r="L8" s="55"/>
      <c r="M8" s="55"/>
      <c r="N8" s="55"/>
      <c r="O8" s="55"/>
      <c r="P8" s="55"/>
      <c r="Q8" s="55"/>
      <c r="R8" s="55"/>
      <c r="S8" s="55"/>
      <c r="T8" s="55"/>
      <c r="U8" s="55"/>
      <c r="V8" s="55"/>
      <c r="W8" s="56"/>
    </row>
    <row r="9" spans="1:23" x14ac:dyDescent="0.25">
      <c r="A9" s="54"/>
      <c r="B9" s="55"/>
      <c r="C9" s="55"/>
      <c r="D9" s="55"/>
      <c r="E9" s="55"/>
      <c r="F9" s="55"/>
      <c r="G9" s="55"/>
      <c r="H9" s="55"/>
      <c r="I9" s="55"/>
      <c r="J9" s="55"/>
      <c r="K9" s="55"/>
      <c r="L9" s="55"/>
      <c r="M9" s="55"/>
      <c r="N9" s="55"/>
      <c r="O9" s="55"/>
      <c r="P9" s="55"/>
      <c r="Q9" s="55"/>
      <c r="R9" s="55"/>
      <c r="S9" s="55"/>
      <c r="T9" s="55"/>
      <c r="U9" s="55"/>
      <c r="V9" s="55"/>
      <c r="W9" s="56"/>
    </row>
    <row r="10" spans="1:23" x14ac:dyDescent="0.25">
      <c r="A10" s="54"/>
      <c r="B10" s="55"/>
      <c r="C10" s="55"/>
      <c r="D10" s="55"/>
      <c r="E10" s="55"/>
      <c r="F10" s="55"/>
      <c r="G10" s="55"/>
      <c r="H10" s="55"/>
      <c r="I10" s="55"/>
      <c r="J10" s="55"/>
      <c r="K10" s="55"/>
      <c r="L10" s="55"/>
      <c r="M10" s="55"/>
      <c r="N10" s="55"/>
      <c r="O10" s="55"/>
      <c r="P10" s="55"/>
      <c r="Q10" s="55"/>
      <c r="R10" s="55"/>
      <c r="S10" s="55"/>
      <c r="T10" s="55"/>
      <c r="U10" s="55"/>
      <c r="V10" s="55"/>
      <c r="W10" s="56"/>
    </row>
    <row r="11" spans="1:23" x14ac:dyDescent="0.25">
      <c r="A11" s="54"/>
      <c r="B11" s="55"/>
      <c r="C11" s="55"/>
      <c r="D11" s="55"/>
      <c r="E11" s="55"/>
      <c r="F11" s="55"/>
      <c r="G11" s="55"/>
      <c r="H11" s="55"/>
      <c r="I11" s="55"/>
      <c r="J11" s="55"/>
      <c r="K11" s="55"/>
      <c r="L11" s="55"/>
      <c r="M11" s="55"/>
      <c r="N11" s="55"/>
      <c r="O11" s="55"/>
      <c r="P11" s="55"/>
      <c r="Q11" s="55"/>
      <c r="R11" s="55"/>
      <c r="S11" s="55"/>
      <c r="T11" s="55"/>
      <c r="U11" s="55"/>
      <c r="V11" s="55"/>
      <c r="W11" s="56"/>
    </row>
    <row r="12" spans="1:23" x14ac:dyDescent="0.25">
      <c r="A12" s="54"/>
      <c r="B12" s="55"/>
      <c r="C12" s="55"/>
      <c r="D12" s="55"/>
      <c r="E12" s="55"/>
      <c r="F12" s="55"/>
      <c r="G12" s="55"/>
      <c r="H12" s="55"/>
      <c r="I12" s="55"/>
      <c r="J12" s="55"/>
      <c r="K12" s="55"/>
      <c r="L12" s="55"/>
      <c r="M12" s="55"/>
      <c r="N12" s="55"/>
      <c r="O12" s="55"/>
      <c r="P12" s="55"/>
      <c r="Q12" s="55"/>
      <c r="R12" s="55"/>
      <c r="S12" s="55"/>
      <c r="T12" s="55"/>
      <c r="U12" s="55"/>
      <c r="V12" s="55"/>
      <c r="W12" s="56"/>
    </row>
    <row r="13" spans="1:23" x14ac:dyDescent="0.25">
      <c r="A13" s="54"/>
      <c r="B13" s="55"/>
      <c r="C13" s="55"/>
      <c r="D13" s="55"/>
      <c r="E13" s="55"/>
      <c r="F13" s="55"/>
      <c r="G13" s="55"/>
      <c r="H13" s="55"/>
      <c r="I13" s="55"/>
      <c r="J13" s="55"/>
      <c r="K13" s="55"/>
      <c r="L13" s="55"/>
      <c r="M13" s="55"/>
      <c r="N13" s="55"/>
      <c r="O13" s="55"/>
      <c r="P13" s="55"/>
      <c r="Q13" s="55"/>
      <c r="R13" s="55"/>
      <c r="S13" s="55"/>
      <c r="T13" s="55"/>
      <c r="U13" s="55"/>
      <c r="V13" s="55"/>
      <c r="W13" s="56"/>
    </row>
    <row r="14" spans="1:23" x14ac:dyDescent="0.25">
      <c r="A14" s="54"/>
      <c r="B14" s="55"/>
      <c r="C14" s="55"/>
      <c r="D14" s="55"/>
      <c r="E14" s="55"/>
      <c r="F14" s="55"/>
      <c r="G14" s="55"/>
      <c r="H14" s="55"/>
      <c r="I14" s="55"/>
      <c r="J14" s="55"/>
      <c r="K14" s="55"/>
      <c r="L14" s="55"/>
      <c r="M14" s="55"/>
      <c r="N14" s="55"/>
      <c r="O14" s="55"/>
      <c r="P14" s="55"/>
      <c r="Q14" s="55"/>
      <c r="R14" s="55"/>
      <c r="S14" s="55"/>
      <c r="T14" s="55"/>
      <c r="U14" s="55"/>
      <c r="V14" s="55"/>
      <c r="W14" s="56"/>
    </row>
    <row r="15" spans="1:23" x14ac:dyDescent="0.25">
      <c r="A15" s="54"/>
      <c r="B15" s="55"/>
      <c r="C15" s="55"/>
      <c r="D15" s="55"/>
      <c r="E15" s="55"/>
      <c r="F15" s="55"/>
      <c r="G15" s="55"/>
      <c r="H15" s="55"/>
      <c r="I15" s="55"/>
      <c r="J15" s="55"/>
      <c r="K15" s="55"/>
      <c r="L15" s="55"/>
      <c r="M15" s="55"/>
      <c r="N15" s="55"/>
      <c r="O15" s="55"/>
      <c r="P15" s="55"/>
      <c r="Q15" s="55"/>
      <c r="R15" s="55"/>
      <c r="S15" s="55"/>
      <c r="T15" s="55"/>
      <c r="U15" s="55"/>
      <c r="V15" s="55"/>
      <c r="W15" s="56"/>
    </row>
    <row r="16" spans="1:23" x14ac:dyDescent="0.25">
      <c r="A16" s="54"/>
      <c r="B16" s="55"/>
      <c r="C16" s="55"/>
      <c r="D16" s="55"/>
      <c r="E16" s="55"/>
      <c r="F16" s="55"/>
      <c r="G16" s="55"/>
      <c r="H16" s="55"/>
      <c r="I16" s="55"/>
      <c r="J16" s="55"/>
      <c r="K16" s="55"/>
      <c r="L16" s="55"/>
      <c r="M16" s="55"/>
      <c r="N16" s="55"/>
      <c r="O16" s="55"/>
      <c r="P16" s="55"/>
      <c r="Q16" s="55"/>
      <c r="R16" s="55"/>
      <c r="S16" s="55"/>
      <c r="T16" s="55"/>
      <c r="U16" s="55"/>
      <c r="V16" s="55"/>
      <c r="W16" s="56"/>
    </row>
    <row r="17" spans="1:23" x14ac:dyDescent="0.25">
      <c r="A17" s="54"/>
      <c r="B17" s="55"/>
      <c r="C17" s="55"/>
      <c r="D17" s="55"/>
      <c r="E17" s="55"/>
      <c r="F17" s="55"/>
      <c r="G17" s="55"/>
      <c r="H17" s="55"/>
      <c r="I17" s="55"/>
      <c r="J17" s="55"/>
      <c r="K17" s="55"/>
      <c r="L17" s="55"/>
      <c r="M17" s="55"/>
      <c r="N17" s="55"/>
      <c r="O17" s="55"/>
      <c r="P17" s="55"/>
      <c r="Q17" s="55"/>
      <c r="R17" s="55"/>
      <c r="S17" s="55"/>
      <c r="T17" s="55"/>
      <c r="U17" s="55"/>
      <c r="V17" s="55"/>
      <c r="W17" s="56"/>
    </row>
    <row r="18" spans="1:23" x14ac:dyDescent="0.25">
      <c r="A18" s="54"/>
      <c r="B18" s="55"/>
      <c r="C18" s="55"/>
      <c r="D18" s="55"/>
      <c r="E18" s="55"/>
      <c r="F18" s="55"/>
      <c r="G18" s="55"/>
      <c r="H18" s="55"/>
      <c r="I18" s="55"/>
      <c r="J18" s="55"/>
      <c r="K18" s="55"/>
      <c r="L18" s="55"/>
      <c r="M18" s="55"/>
      <c r="N18" s="55"/>
      <c r="O18" s="55"/>
      <c r="P18" s="55"/>
      <c r="Q18" s="55"/>
      <c r="R18" s="55"/>
      <c r="S18" s="55"/>
      <c r="T18" s="55"/>
      <c r="U18" s="55"/>
      <c r="V18" s="55"/>
      <c r="W18" s="56"/>
    </row>
    <row r="19" spans="1:23" x14ac:dyDescent="0.25">
      <c r="A19" s="54"/>
      <c r="B19" s="55"/>
      <c r="C19" s="55"/>
      <c r="D19" s="55"/>
      <c r="E19" s="55"/>
      <c r="F19" s="55"/>
      <c r="G19" s="55"/>
      <c r="H19" s="55"/>
      <c r="I19" s="55"/>
      <c r="J19" s="55"/>
      <c r="K19" s="55"/>
      <c r="L19" s="55"/>
      <c r="M19" s="55"/>
      <c r="N19" s="55"/>
      <c r="O19" s="55"/>
      <c r="P19" s="55"/>
      <c r="Q19" s="55"/>
      <c r="R19" s="55"/>
      <c r="S19" s="55"/>
      <c r="T19" s="55"/>
      <c r="U19" s="55"/>
      <c r="V19" s="55"/>
      <c r="W19" s="56"/>
    </row>
    <row r="20" spans="1:23" x14ac:dyDescent="0.25">
      <c r="A20" s="54"/>
      <c r="B20" s="55"/>
      <c r="C20" s="55"/>
      <c r="D20" s="55"/>
      <c r="E20" s="55"/>
      <c r="F20" s="55"/>
      <c r="G20" s="55"/>
      <c r="H20" s="55"/>
      <c r="I20" s="55"/>
      <c r="J20" s="55"/>
      <c r="K20" s="55"/>
      <c r="L20" s="55"/>
      <c r="M20" s="55"/>
      <c r="N20" s="55"/>
      <c r="O20" s="55"/>
      <c r="P20" s="55"/>
      <c r="Q20" s="55"/>
      <c r="R20" s="55"/>
      <c r="S20" s="55"/>
      <c r="T20" s="55"/>
      <c r="U20" s="55"/>
      <c r="V20" s="55"/>
      <c r="W20" s="56"/>
    </row>
    <row r="21" spans="1:23" x14ac:dyDescent="0.25">
      <c r="A21" s="54"/>
      <c r="B21" s="55"/>
      <c r="C21" s="55"/>
      <c r="D21" s="55"/>
      <c r="E21" s="55"/>
      <c r="F21" s="55"/>
      <c r="G21" s="55"/>
      <c r="H21" s="55"/>
      <c r="I21" s="55"/>
      <c r="J21" s="55"/>
      <c r="K21" s="55"/>
      <c r="L21" s="55"/>
      <c r="M21" s="55"/>
      <c r="N21" s="55"/>
      <c r="O21" s="55"/>
      <c r="P21" s="55"/>
      <c r="Q21" s="55"/>
      <c r="R21" s="55"/>
      <c r="S21" s="55"/>
      <c r="T21" s="55"/>
      <c r="U21" s="55"/>
      <c r="V21" s="55"/>
      <c r="W21" s="56"/>
    </row>
    <row r="22" spans="1:23" x14ac:dyDescent="0.25">
      <c r="A22" s="54"/>
      <c r="B22" s="55"/>
      <c r="C22" s="55"/>
      <c r="D22" s="55"/>
      <c r="E22" s="55"/>
      <c r="F22" s="55"/>
      <c r="G22" s="55"/>
      <c r="H22" s="55"/>
      <c r="I22" s="55"/>
      <c r="J22" s="55"/>
      <c r="K22" s="55"/>
      <c r="L22" s="55"/>
      <c r="M22" s="55"/>
      <c r="N22" s="55"/>
      <c r="O22" s="55"/>
      <c r="P22" s="55"/>
      <c r="Q22" s="55"/>
      <c r="R22" s="55"/>
      <c r="S22" s="55"/>
      <c r="T22" s="55"/>
      <c r="U22" s="55"/>
      <c r="V22" s="55"/>
      <c r="W22" s="56"/>
    </row>
    <row r="23" spans="1:23" x14ac:dyDescent="0.25">
      <c r="A23" s="54"/>
      <c r="B23" s="55"/>
      <c r="C23" s="55"/>
      <c r="D23" s="55"/>
      <c r="E23" s="55"/>
      <c r="F23" s="55"/>
      <c r="G23" s="55"/>
      <c r="H23" s="55"/>
      <c r="I23" s="55"/>
      <c r="J23" s="55"/>
      <c r="K23" s="55"/>
      <c r="L23" s="55"/>
      <c r="M23" s="55"/>
      <c r="N23" s="55"/>
      <c r="O23" s="55"/>
      <c r="P23" s="55"/>
      <c r="Q23" s="55"/>
      <c r="R23" s="55"/>
      <c r="S23" s="55"/>
      <c r="T23" s="55"/>
      <c r="U23" s="55"/>
      <c r="V23" s="55"/>
      <c r="W23" s="56"/>
    </row>
    <row r="24" spans="1:23" x14ac:dyDescent="0.25">
      <c r="A24" s="54"/>
      <c r="B24" s="55"/>
      <c r="C24" s="55"/>
      <c r="D24" s="55"/>
      <c r="E24" s="55"/>
      <c r="F24" s="55"/>
      <c r="G24" s="55"/>
      <c r="H24" s="55"/>
      <c r="I24" s="55"/>
      <c r="J24" s="55"/>
      <c r="K24" s="55"/>
      <c r="L24" s="55"/>
      <c r="M24" s="55"/>
      <c r="N24" s="55"/>
      <c r="O24" s="55"/>
      <c r="P24" s="55"/>
      <c r="Q24" s="55"/>
      <c r="R24" s="55"/>
      <c r="S24" s="55"/>
      <c r="T24" s="55"/>
      <c r="U24" s="55"/>
      <c r="V24" s="55"/>
      <c r="W24" s="56"/>
    </row>
    <row r="25" spans="1:23" x14ac:dyDescent="0.25">
      <c r="A25" s="54"/>
      <c r="B25" s="55"/>
      <c r="C25" s="55"/>
      <c r="D25" s="55"/>
      <c r="E25" s="55"/>
      <c r="F25" s="55"/>
      <c r="G25" s="55"/>
      <c r="H25" s="55"/>
      <c r="I25" s="55"/>
      <c r="J25" s="55"/>
      <c r="K25" s="55"/>
      <c r="L25" s="55"/>
      <c r="M25" s="55"/>
      <c r="N25" s="55"/>
      <c r="O25" s="55"/>
      <c r="P25" s="55"/>
      <c r="Q25" s="55"/>
      <c r="R25" s="55"/>
      <c r="S25" s="55"/>
      <c r="T25" s="55"/>
      <c r="U25" s="55"/>
      <c r="V25" s="55"/>
      <c r="W25" s="56"/>
    </row>
    <row r="26" spans="1:23" x14ac:dyDescent="0.25">
      <c r="A26" s="54"/>
      <c r="B26" s="55"/>
      <c r="C26" s="55"/>
      <c r="D26" s="55"/>
      <c r="E26" s="55"/>
      <c r="F26" s="55"/>
      <c r="G26" s="55"/>
      <c r="H26" s="55"/>
      <c r="I26" s="55"/>
      <c r="J26" s="55"/>
      <c r="K26" s="55"/>
      <c r="L26" s="55"/>
      <c r="M26" s="55"/>
      <c r="N26" s="55"/>
      <c r="O26" s="55"/>
      <c r="P26" s="55"/>
      <c r="Q26" s="55"/>
      <c r="R26" s="55"/>
      <c r="S26" s="55"/>
      <c r="T26" s="55"/>
      <c r="U26" s="55"/>
      <c r="V26" s="55"/>
      <c r="W26" s="56"/>
    </row>
    <row r="27" spans="1:23" x14ac:dyDescent="0.25">
      <c r="A27" s="54"/>
      <c r="B27" s="55"/>
      <c r="C27" s="55"/>
      <c r="D27" s="55"/>
      <c r="E27" s="55"/>
      <c r="F27" s="55"/>
      <c r="G27" s="55"/>
      <c r="H27" s="55"/>
      <c r="I27" s="55"/>
      <c r="J27" s="55"/>
      <c r="K27" s="55"/>
      <c r="L27" s="55"/>
      <c r="M27" s="55"/>
      <c r="N27" s="55"/>
      <c r="O27" s="55"/>
      <c r="P27" s="55"/>
      <c r="Q27" s="55"/>
      <c r="R27" s="55"/>
      <c r="S27" s="55"/>
      <c r="T27" s="55"/>
      <c r="U27" s="55"/>
      <c r="V27" s="55"/>
      <c r="W27" s="56"/>
    </row>
    <row r="28" spans="1:23" x14ac:dyDescent="0.25">
      <c r="A28" s="54"/>
      <c r="B28" s="55"/>
      <c r="C28" s="55"/>
      <c r="D28" s="55"/>
      <c r="E28" s="55"/>
      <c r="F28" s="55"/>
      <c r="G28" s="55"/>
      <c r="H28" s="55"/>
      <c r="I28" s="55"/>
      <c r="J28" s="55"/>
      <c r="K28" s="55"/>
      <c r="L28" s="55"/>
      <c r="M28" s="55"/>
      <c r="N28" s="55"/>
      <c r="O28" s="55"/>
      <c r="P28" s="55"/>
      <c r="Q28" s="55"/>
      <c r="R28" s="55"/>
      <c r="S28" s="55"/>
      <c r="T28" s="55"/>
      <c r="U28" s="55"/>
      <c r="V28" s="55"/>
      <c r="W28" s="56"/>
    </row>
    <row r="29" spans="1:23" x14ac:dyDescent="0.25">
      <c r="A29" s="54"/>
      <c r="B29" s="55"/>
      <c r="C29" s="55"/>
      <c r="D29" s="55"/>
      <c r="E29" s="55"/>
      <c r="F29" s="55"/>
      <c r="G29" s="55"/>
      <c r="H29" s="55"/>
      <c r="I29" s="55"/>
      <c r="J29" s="55"/>
      <c r="K29" s="55"/>
      <c r="L29" s="55"/>
      <c r="M29" s="55"/>
      <c r="N29" s="55"/>
      <c r="O29" s="55"/>
      <c r="P29" s="55"/>
      <c r="Q29" s="55"/>
      <c r="R29" s="55"/>
      <c r="S29" s="55"/>
      <c r="T29" s="55"/>
      <c r="U29" s="55"/>
      <c r="V29" s="55"/>
      <c r="W29" s="56"/>
    </row>
    <row r="30" spans="1:23" x14ac:dyDescent="0.25">
      <c r="A30" s="54"/>
      <c r="B30" s="55"/>
      <c r="C30" s="55"/>
      <c r="D30" s="55"/>
      <c r="E30" s="55"/>
      <c r="F30" s="55"/>
      <c r="G30" s="55"/>
      <c r="H30" s="55"/>
      <c r="I30" s="55"/>
      <c r="J30" s="55"/>
      <c r="K30" s="55"/>
      <c r="L30" s="55"/>
      <c r="M30" s="55"/>
      <c r="N30" s="55"/>
      <c r="O30" s="55"/>
      <c r="P30" s="55"/>
      <c r="Q30" s="55"/>
      <c r="R30" s="55"/>
      <c r="S30" s="55"/>
      <c r="T30" s="55"/>
      <c r="U30" s="55"/>
      <c r="V30" s="55"/>
      <c r="W30" s="56"/>
    </row>
    <row r="31" spans="1:23" x14ac:dyDescent="0.25">
      <c r="A31" s="54"/>
      <c r="B31" s="55"/>
      <c r="C31" s="55"/>
      <c r="D31" s="55"/>
      <c r="E31" s="55"/>
      <c r="F31" s="55"/>
      <c r="G31" s="55"/>
      <c r="H31" s="55"/>
      <c r="I31" s="55"/>
      <c r="J31" s="55"/>
      <c r="K31" s="55"/>
      <c r="L31" s="55"/>
      <c r="M31" s="55"/>
      <c r="N31" s="55"/>
      <c r="O31" s="55"/>
      <c r="P31" s="55"/>
      <c r="Q31" s="55"/>
      <c r="R31" s="55"/>
      <c r="S31" s="55"/>
      <c r="T31" s="55"/>
      <c r="U31" s="55"/>
      <c r="V31" s="55"/>
      <c r="W31" s="56"/>
    </row>
    <row r="32" spans="1:23" x14ac:dyDescent="0.25">
      <c r="A32" s="54"/>
      <c r="B32" s="55"/>
      <c r="C32" s="55"/>
      <c r="D32" s="55"/>
      <c r="E32" s="55"/>
      <c r="F32" s="55"/>
      <c r="G32" s="55"/>
      <c r="H32" s="55"/>
      <c r="I32" s="55"/>
      <c r="J32" s="55"/>
      <c r="K32" s="55"/>
      <c r="L32" s="55"/>
      <c r="M32" s="55"/>
      <c r="N32" s="55"/>
      <c r="O32" s="55"/>
      <c r="P32" s="55"/>
      <c r="Q32" s="55"/>
      <c r="R32" s="55"/>
      <c r="S32" s="55"/>
      <c r="T32" s="55"/>
      <c r="U32" s="55"/>
      <c r="V32" s="55"/>
      <c r="W32" s="56"/>
    </row>
    <row r="33" spans="1:23" x14ac:dyDescent="0.25">
      <c r="A33" s="54"/>
      <c r="B33" s="55"/>
      <c r="C33" s="55"/>
      <c r="D33" s="55"/>
      <c r="E33" s="55"/>
      <c r="F33" s="55"/>
      <c r="G33" s="55"/>
      <c r="H33" s="55"/>
      <c r="I33" s="55"/>
      <c r="J33" s="55"/>
      <c r="K33" s="55"/>
      <c r="L33" s="55"/>
      <c r="M33" s="55"/>
      <c r="N33" s="55"/>
      <c r="O33" s="55"/>
      <c r="P33" s="55"/>
      <c r="Q33" s="55"/>
      <c r="R33" s="55"/>
      <c r="S33" s="55"/>
      <c r="T33" s="55"/>
      <c r="U33" s="55"/>
      <c r="V33" s="55"/>
      <c r="W33" s="56"/>
    </row>
    <row r="34" spans="1:23" x14ac:dyDescent="0.25">
      <c r="A34" s="54"/>
      <c r="B34" s="55"/>
      <c r="C34" s="55"/>
      <c r="D34" s="55"/>
      <c r="E34" s="55"/>
      <c r="F34" s="55"/>
      <c r="G34" s="55"/>
      <c r="H34" s="55"/>
      <c r="I34" s="55"/>
      <c r="J34" s="55"/>
      <c r="K34" s="55"/>
      <c r="L34" s="55"/>
      <c r="M34" s="55"/>
      <c r="N34" s="55"/>
      <c r="O34" s="55"/>
      <c r="P34" s="55"/>
      <c r="Q34" s="55"/>
      <c r="R34" s="55"/>
      <c r="S34" s="55"/>
      <c r="T34" s="55"/>
      <c r="U34" s="55"/>
      <c r="V34" s="55"/>
      <c r="W34" s="56"/>
    </row>
    <row r="35" spans="1:23" x14ac:dyDescent="0.25">
      <c r="A35" s="54"/>
      <c r="B35" s="55"/>
      <c r="C35" s="55"/>
      <c r="D35" s="55"/>
      <c r="E35" s="55"/>
      <c r="F35" s="55"/>
      <c r="G35" s="55"/>
      <c r="H35" s="55"/>
      <c r="I35" s="55"/>
      <c r="J35" s="55"/>
      <c r="K35" s="55"/>
      <c r="L35" s="55"/>
      <c r="M35" s="55"/>
      <c r="N35" s="55"/>
      <c r="O35" s="55"/>
      <c r="P35" s="55"/>
      <c r="Q35" s="55"/>
      <c r="R35" s="55"/>
      <c r="S35" s="55"/>
      <c r="T35" s="55"/>
      <c r="U35" s="55"/>
      <c r="V35" s="55"/>
      <c r="W35" s="56"/>
    </row>
    <row r="36" spans="1:23" x14ac:dyDescent="0.25">
      <c r="A36" s="54"/>
      <c r="B36" s="55"/>
      <c r="C36" s="55"/>
      <c r="D36" s="55"/>
      <c r="E36" s="55"/>
      <c r="F36" s="55"/>
      <c r="G36" s="55"/>
      <c r="H36" s="55"/>
      <c r="I36" s="55"/>
      <c r="J36" s="55"/>
      <c r="K36" s="55"/>
      <c r="L36" s="55"/>
      <c r="M36" s="55"/>
      <c r="N36" s="55"/>
      <c r="O36" s="55"/>
      <c r="P36" s="55"/>
      <c r="Q36" s="55"/>
      <c r="R36" s="55"/>
      <c r="S36" s="55"/>
      <c r="T36" s="55"/>
      <c r="U36" s="55"/>
      <c r="V36" s="55"/>
      <c r="W36" s="56"/>
    </row>
    <row r="37" spans="1:23" x14ac:dyDescent="0.25">
      <c r="A37" s="54"/>
      <c r="B37" s="55"/>
      <c r="C37" s="55"/>
      <c r="D37" s="55"/>
      <c r="E37" s="55"/>
      <c r="F37" s="55"/>
      <c r="G37" s="55"/>
      <c r="H37" s="55"/>
      <c r="I37" s="55"/>
      <c r="J37" s="55"/>
      <c r="K37" s="55"/>
      <c r="L37" s="55"/>
      <c r="M37" s="55"/>
      <c r="N37" s="55"/>
      <c r="O37" s="55"/>
      <c r="P37" s="55"/>
      <c r="Q37" s="55"/>
      <c r="R37" s="55"/>
      <c r="S37" s="55"/>
      <c r="T37" s="55"/>
      <c r="U37" s="55"/>
      <c r="V37" s="55"/>
      <c r="W37" s="56"/>
    </row>
    <row r="38" spans="1:23" x14ac:dyDescent="0.25">
      <c r="A38" s="54"/>
      <c r="B38" s="55"/>
      <c r="C38" s="55"/>
      <c r="D38" s="55"/>
      <c r="E38" s="55"/>
      <c r="F38" s="55"/>
      <c r="G38" s="55"/>
      <c r="H38" s="55"/>
      <c r="I38" s="55"/>
      <c r="J38" s="55"/>
      <c r="K38" s="55"/>
      <c r="L38" s="55"/>
      <c r="M38" s="55"/>
      <c r="N38" s="55"/>
      <c r="O38" s="55"/>
      <c r="P38" s="55"/>
      <c r="Q38" s="55"/>
      <c r="R38" s="55"/>
      <c r="S38" s="55"/>
      <c r="T38" s="55"/>
      <c r="U38" s="55"/>
      <c r="V38" s="55"/>
      <c r="W38" s="56"/>
    </row>
    <row r="39" spans="1:23" x14ac:dyDescent="0.25">
      <c r="A39" s="54"/>
      <c r="B39" s="55"/>
      <c r="C39" s="55"/>
      <c r="D39" s="55"/>
      <c r="E39" s="55"/>
      <c r="F39" s="55"/>
      <c r="G39" s="55"/>
      <c r="H39" s="55"/>
      <c r="I39" s="55"/>
      <c r="J39" s="55"/>
      <c r="K39" s="55"/>
      <c r="L39" s="55"/>
      <c r="M39" s="55"/>
      <c r="N39" s="55"/>
      <c r="O39" s="55"/>
      <c r="P39" s="55"/>
      <c r="Q39" s="55"/>
      <c r="R39" s="55"/>
      <c r="S39" s="55"/>
      <c r="T39" s="55"/>
      <c r="U39" s="55"/>
      <c r="V39" s="55"/>
      <c r="W39" s="56"/>
    </row>
    <row r="40" spans="1:23" x14ac:dyDescent="0.25">
      <c r="A40" s="54"/>
      <c r="B40" s="55"/>
      <c r="C40" s="55"/>
      <c r="D40" s="55"/>
      <c r="E40" s="55"/>
      <c r="F40" s="55"/>
      <c r="G40" s="55"/>
      <c r="H40" s="55"/>
      <c r="I40" s="55"/>
      <c r="J40" s="55"/>
      <c r="K40" s="55"/>
      <c r="L40" s="55"/>
      <c r="M40" s="55"/>
      <c r="N40" s="55"/>
      <c r="O40" s="55"/>
      <c r="P40" s="55"/>
      <c r="Q40" s="55"/>
      <c r="R40" s="55"/>
      <c r="S40" s="55"/>
      <c r="T40" s="55"/>
      <c r="U40" s="55"/>
      <c r="V40" s="55"/>
      <c r="W40" s="56"/>
    </row>
    <row r="41" spans="1:23" x14ac:dyDescent="0.25">
      <c r="A41" s="54"/>
      <c r="B41" s="55"/>
      <c r="C41" s="55"/>
      <c r="D41" s="55"/>
      <c r="E41" s="55"/>
      <c r="F41" s="55"/>
      <c r="G41" s="55"/>
      <c r="H41" s="55"/>
      <c r="I41" s="55"/>
      <c r="J41" s="55"/>
      <c r="K41" s="55"/>
      <c r="L41" s="55"/>
      <c r="M41" s="55"/>
      <c r="N41" s="55"/>
      <c r="O41" s="55"/>
      <c r="P41" s="55"/>
      <c r="Q41" s="55"/>
      <c r="R41" s="55"/>
      <c r="S41" s="55"/>
      <c r="T41" s="55"/>
      <c r="U41" s="55"/>
      <c r="V41" s="55"/>
      <c r="W41" s="56"/>
    </row>
    <row r="42" spans="1:23" x14ac:dyDescent="0.25">
      <c r="A42" s="54"/>
      <c r="B42" s="55"/>
      <c r="C42" s="55"/>
      <c r="D42" s="55"/>
      <c r="E42" s="55"/>
      <c r="F42" s="55"/>
      <c r="G42" s="55"/>
      <c r="H42" s="55"/>
      <c r="I42" s="55"/>
      <c r="J42" s="55"/>
      <c r="K42" s="55"/>
      <c r="L42" s="55"/>
      <c r="M42" s="55"/>
      <c r="N42" s="55"/>
      <c r="O42" s="55"/>
      <c r="P42" s="55"/>
      <c r="Q42" s="55"/>
      <c r="R42" s="55"/>
      <c r="S42" s="55"/>
      <c r="T42" s="55"/>
      <c r="U42" s="55"/>
      <c r="V42" s="55"/>
      <c r="W42" s="56"/>
    </row>
    <row r="43" spans="1:23" x14ac:dyDescent="0.25">
      <c r="A43" s="54"/>
      <c r="B43" s="55"/>
      <c r="C43" s="55"/>
      <c r="D43" s="55"/>
      <c r="E43" s="55"/>
      <c r="F43" s="55"/>
      <c r="G43" s="55"/>
      <c r="H43" s="55"/>
      <c r="I43" s="55"/>
      <c r="J43" s="55"/>
      <c r="K43" s="55"/>
      <c r="L43" s="55"/>
      <c r="M43" s="55"/>
      <c r="N43" s="55"/>
      <c r="O43" s="55"/>
      <c r="P43" s="55"/>
      <c r="Q43" s="55"/>
      <c r="R43" s="55"/>
      <c r="S43" s="55"/>
      <c r="T43" s="55"/>
      <c r="U43" s="55"/>
      <c r="V43" s="55"/>
      <c r="W43" s="56"/>
    </row>
    <row r="44" spans="1:23" x14ac:dyDescent="0.25">
      <c r="A44" s="54"/>
      <c r="B44" s="55"/>
      <c r="C44" s="55"/>
      <c r="D44" s="55"/>
      <c r="E44" s="55"/>
      <c r="F44" s="55"/>
      <c r="G44" s="55"/>
      <c r="H44" s="55"/>
      <c r="I44" s="55"/>
      <c r="J44" s="55"/>
      <c r="K44" s="55"/>
      <c r="L44" s="55"/>
      <c r="M44" s="55"/>
      <c r="N44" s="55"/>
      <c r="O44" s="55"/>
      <c r="P44" s="55"/>
      <c r="Q44" s="55"/>
      <c r="R44" s="55"/>
      <c r="S44" s="55"/>
      <c r="T44" s="55"/>
      <c r="U44" s="55"/>
      <c r="V44" s="55"/>
      <c r="W44" s="56"/>
    </row>
    <row r="45" spans="1:23" x14ac:dyDescent="0.25">
      <c r="A45" s="54"/>
      <c r="B45" s="55"/>
      <c r="C45" s="55"/>
      <c r="D45" s="55"/>
      <c r="E45" s="55"/>
      <c r="F45" s="55"/>
      <c r="G45" s="55"/>
      <c r="H45" s="55"/>
      <c r="I45" s="55"/>
      <c r="J45" s="55"/>
      <c r="K45" s="55"/>
      <c r="L45" s="55"/>
      <c r="M45" s="55"/>
      <c r="N45" s="55"/>
      <c r="O45" s="55"/>
      <c r="P45" s="55"/>
      <c r="Q45" s="55"/>
      <c r="R45" s="55"/>
      <c r="S45" s="55"/>
      <c r="T45" s="55"/>
      <c r="U45" s="55"/>
      <c r="V45" s="55"/>
      <c r="W45" s="56"/>
    </row>
    <row r="46" spans="1:23" x14ac:dyDescent="0.25">
      <c r="A46" s="54"/>
      <c r="B46" s="55"/>
      <c r="C46" s="55"/>
      <c r="D46" s="55"/>
      <c r="E46" s="55"/>
      <c r="F46" s="55"/>
      <c r="G46" s="55"/>
      <c r="H46" s="55"/>
      <c r="I46" s="55"/>
      <c r="J46" s="55"/>
      <c r="K46" s="55"/>
      <c r="L46" s="55"/>
      <c r="M46" s="55"/>
      <c r="N46" s="55"/>
      <c r="O46" s="55"/>
      <c r="P46" s="55"/>
      <c r="Q46" s="55"/>
      <c r="R46" s="55"/>
      <c r="S46" s="55"/>
      <c r="T46" s="55"/>
      <c r="U46" s="55"/>
      <c r="V46" s="55"/>
      <c r="W46" s="56"/>
    </row>
    <row r="47" spans="1:23" x14ac:dyDescent="0.25">
      <c r="A47" s="54"/>
      <c r="B47" s="55"/>
      <c r="C47" s="55"/>
      <c r="D47" s="55"/>
      <c r="E47" s="55"/>
      <c r="F47" s="55"/>
      <c r="G47" s="55"/>
      <c r="H47" s="55"/>
      <c r="I47" s="55"/>
      <c r="J47" s="55"/>
      <c r="K47" s="55"/>
      <c r="L47" s="55"/>
      <c r="M47" s="55"/>
      <c r="N47" s="55"/>
      <c r="O47" s="55"/>
      <c r="P47" s="55"/>
      <c r="Q47" s="55"/>
      <c r="R47" s="55"/>
      <c r="S47" s="55"/>
      <c r="T47" s="55"/>
      <c r="U47" s="55"/>
      <c r="V47" s="55"/>
      <c r="W47" s="56"/>
    </row>
    <row r="48" spans="1:23" x14ac:dyDescent="0.25">
      <c r="A48" s="54"/>
      <c r="B48" s="55"/>
      <c r="C48" s="55"/>
      <c r="D48" s="55"/>
      <c r="E48" s="55"/>
      <c r="F48" s="55"/>
      <c r="G48" s="55"/>
      <c r="H48" s="55"/>
      <c r="I48" s="55"/>
      <c r="J48" s="55"/>
      <c r="K48" s="55"/>
      <c r="L48" s="55"/>
      <c r="M48" s="55"/>
      <c r="N48" s="55"/>
      <c r="O48" s="55"/>
      <c r="P48" s="55"/>
      <c r="Q48" s="55"/>
      <c r="R48" s="55"/>
      <c r="S48" s="55"/>
      <c r="T48" s="55"/>
      <c r="U48" s="55"/>
      <c r="V48" s="55"/>
      <c r="W48" s="56"/>
    </row>
    <row r="49" spans="1:23" x14ac:dyDescent="0.25">
      <c r="A49" s="54"/>
      <c r="B49" s="55"/>
      <c r="C49" s="55"/>
      <c r="D49" s="55"/>
      <c r="E49" s="55"/>
      <c r="F49" s="55"/>
      <c r="G49" s="55"/>
      <c r="H49" s="55"/>
      <c r="I49" s="55"/>
      <c r="J49" s="55"/>
      <c r="K49" s="55"/>
      <c r="L49" s="55"/>
      <c r="M49" s="55"/>
      <c r="N49" s="55"/>
      <c r="O49" s="55"/>
      <c r="P49" s="55"/>
      <c r="Q49" s="55"/>
      <c r="R49" s="55"/>
      <c r="S49" s="55"/>
      <c r="T49" s="55"/>
      <c r="U49" s="55"/>
      <c r="V49" s="55"/>
      <c r="W49" s="56"/>
    </row>
    <row r="50" spans="1:23" x14ac:dyDescent="0.25">
      <c r="A50" s="54"/>
      <c r="B50" s="55"/>
      <c r="C50" s="55"/>
      <c r="D50" s="55"/>
      <c r="E50" s="55"/>
      <c r="F50" s="55"/>
      <c r="G50" s="55"/>
      <c r="H50" s="55"/>
      <c r="I50" s="55"/>
      <c r="J50" s="55"/>
      <c r="K50" s="55"/>
      <c r="L50" s="55"/>
      <c r="M50" s="55"/>
      <c r="N50" s="55"/>
      <c r="O50" s="55"/>
      <c r="P50" s="55"/>
      <c r="Q50" s="55"/>
      <c r="R50" s="55"/>
      <c r="S50" s="55"/>
      <c r="T50" s="55"/>
      <c r="U50" s="55"/>
      <c r="V50" s="55"/>
      <c r="W50" s="56"/>
    </row>
    <row r="51" spans="1:23" x14ac:dyDescent="0.25">
      <c r="A51" s="54"/>
      <c r="B51" s="55"/>
      <c r="C51" s="55"/>
      <c r="D51" s="55"/>
      <c r="E51" s="55"/>
      <c r="F51" s="55"/>
      <c r="G51" s="55"/>
      <c r="H51" s="55"/>
      <c r="I51" s="55"/>
      <c r="J51" s="55"/>
      <c r="K51" s="55"/>
      <c r="L51" s="55"/>
      <c r="M51" s="55"/>
      <c r="N51" s="55"/>
      <c r="O51" s="55"/>
      <c r="P51" s="55"/>
      <c r="Q51" s="55"/>
      <c r="R51" s="55"/>
      <c r="S51" s="55"/>
      <c r="T51" s="55"/>
      <c r="U51" s="55"/>
      <c r="V51" s="55"/>
      <c r="W51" s="56"/>
    </row>
    <row r="52" spans="1:23" x14ac:dyDescent="0.25">
      <c r="A52" s="54"/>
      <c r="B52" s="55"/>
      <c r="C52" s="55"/>
      <c r="D52" s="55"/>
      <c r="E52" s="55"/>
      <c r="F52" s="55"/>
      <c r="G52" s="55"/>
      <c r="H52" s="55"/>
      <c r="I52" s="55"/>
      <c r="J52" s="55"/>
      <c r="K52" s="55"/>
      <c r="L52" s="55"/>
      <c r="M52" s="55"/>
      <c r="N52" s="55"/>
      <c r="O52" s="55"/>
      <c r="P52" s="55"/>
      <c r="Q52" s="55"/>
      <c r="R52" s="55"/>
      <c r="S52" s="55"/>
      <c r="T52" s="55"/>
      <c r="U52" s="55"/>
      <c r="V52" s="55"/>
      <c r="W52" s="56"/>
    </row>
    <row r="53" spans="1:23" x14ac:dyDescent="0.25">
      <c r="A53" s="54"/>
      <c r="B53" s="55"/>
      <c r="C53" s="55"/>
      <c r="D53" s="55"/>
      <c r="E53" s="55"/>
      <c r="F53" s="55"/>
      <c r="G53" s="55"/>
      <c r="H53" s="55"/>
      <c r="I53" s="55"/>
      <c r="J53" s="55"/>
      <c r="K53" s="55"/>
      <c r="L53" s="55"/>
      <c r="M53" s="55"/>
      <c r="N53" s="55"/>
      <c r="O53" s="55"/>
      <c r="P53" s="55"/>
      <c r="Q53" s="55"/>
      <c r="R53" s="55"/>
      <c r="S53" s="55"/>
      <c r="T53" s="55"/>
      <c r="U53" s="55"/>
      <c r="V53" s="55"/>
      <c r="W53" s="56"/>
    </row>
    <row r="54" spans="1:23" x14ac:dyDescent="0.25">
      <c r="A54" s="54"/>
      <c r="B54" s="55"/>
      <c r="C54" s="55"/>
      <c r="D54" s="55"/>
      <c r="E54" s="55"/>
      <c r="F54" s="55"/>
      <c r="G54" s="55"/>
      <c r="H54" s="55"/>
      <c r="I54" s="55"/>
      <c r="J54" s="55"/>
      <c r="K54" s="55"/>
      <c r="L54" s="55"/>
      <c r="M54" s="55"/>
      <c r="N54" s="55"/>
      <c r="O54" s="55"/>
      <c r="P54" s="55"/>
      <c r="Q54" s="55"/>
      <c r="R54" s="55"/>
      <c r="S54" s="55"/>
      <c r="T54" s="55"/>
      <c r="U54" s="55"/>
      <c r="V54" s="55"/>
      <c r="W54" s="56"/>
    </row>
    <row r="55" spans="1:23" x14ac:dyDescent="0.25">
      <c r="A55" s="54"/>
      <c r="B55" s="55"/>
      <c r="C55" s="55"/>
      <c r="D55" s="55"/>
      <c r="E55" s="55"/>
      <c r="F55" s="55"/>
      <c r="G55" s="55"/>
      <c r="H55" s="55"/>
      <c r="I55" s="55"/>
      <c r="J55" s="55"/>
      <c r="K55" s="55"/>
      <c r="L55" s="55"/>
      <c r="M55" s="55"/>
      <c r="N55" s="55"/>
      <c r="O55" s="55"/>
      <c r="P55" s="55"/>
      <c r="Q55" s="55"/>
      <c r="R55" s="55"/>
      <c r="S55" s="55"/>
      <c r="T55" s="55"/>
      <c r="U55" s="55"/>
      <c r="V55" s="55"/>
      <c r="W55" s="56"/>
    </row>
    <row r="56" spans="1:23" x14ac:dyDescent="0.25">
      <c r="A56" s="54"/>
      <c r="B56" s="55"/>
      <c r="C56" s="55"/>
      <c r="D56" s="55"/>
      <c r="E56" s="55"/>
      <c r="F56" s="55"/>
      <c r="G56" s="55"/>
      <c r="H56" s="55"/>
      <c r="I56" s="55"/>
      <c r="J56" s="55"/>
      <c r="K56" s="55"/>
      <c r="L56" s="55"/>
      <c r="M56" s="55"/>
      <c r="N56" s="55"/>
      <c r="O56" s="55"/>
      <c r="P56" s="55"/>
      <c r="Q56" s="55"/>
      <c r="R56" s="55"/>
      <c r="S56" s="55"/>
      <c r="T56" s="55"/>
      <c r="U56" s="55"/>
      <c r="V56" s="55"/>
      <c r="W56" s="56"/>
    </row>
    <row r="57" spans="1:23" x14ac:dyDescent="0.25">
      <c r="A57" s="54"/>
      <c r="B57" s="55"/>
      <c r="C57" s="55"/>
      <c r="D57" s="55"/>
      <c r="E57" s="55"/>
      <c r="F57" s="55"/>
      <c r="G57" s="55"/>
      <c r="H57" s="55"/>
      <c r="I57" s="55"/>
      <c r="J57" s="55"/>
      <c r="K57" s="55"/>
      <c r="L57" s="55"/>
      <c r="M57" s="55"/>
      <c r="N57" s="55"/>
      <c r="O57" s="55"/>
      <c r="P57" s="55"/>
      <c r="Q57" s="55"/>
      <c r="R57" s="55"/>
      <c r="S57" s="55"/>
      <c r="T57" s="55"/>
      <c r="U57" s="55"/>
      <c r="V57" s="55"/>
      <c r="W57" s="56"/>
    </row>
    <row r="58" spans="1:23" x14ac:dyDescent="0.25">
      <c r="A58" s="54"/>
      <c r="B58" s="55"/>
      <c r="C58" s="55"/>
      <c r="D58" s="55"/>
      <c r="E58" s="55"/>
      <c r="F58" s="55"/>
      <c r="G58" s="55"/>
      <c r="H58" s="55"/>
      <c r="I58" s="55"/>
      <c r="J58" s="55"/>
      <c r="K58" s="55"/>
      <c r="L58" s="55"/>
      <c r="M58" s="55"/>
      <c r="N58" s="55"/>
      <c r="O58" s="55"/>
      <c r="P58" s="55"/>
      <c r="Q58" s="55"/>
      <c r="R58" s="55"/>
      <c r="S58" s="55"/>
      <c r="T58" s="55"/>
      <c r="U58" s="55"/>
      <c r="V58" s="55"/>
      <c r="W58" s="56"/>
    </row>
    <row r="59" spans="1:23" x14ac:dyDescent="0.25">
      <c r="A59" s="54"/>
      <c r="B59" s="55"/>
      <c r="C59" s="55"/>
      <c r="D59" s="55"/>
      <c r="E59" s="55"/>
      <c r="F59" s="55"/>
      <c r="G59" s="55"/>
      <c r="H59" s="55"/>
      <c r="I59" s="55"/>
      <c r="J59" s="55"/>
      <c r="K59" s="55"/>
      <c r="L59" s="55"/>
      <c r="M59" s="55"/>
      <c r="N59" s="55"/>
      <c r="O59" s="55"/>
      <c r="P59" s="55"/>
      <c r="Q59" s="55"/>
      <c r="R59" s="55"/>
      <c r="S59" s="55"/>
      <c r="T59" s="55"/>
      <c r="U59" s="55"/>
      <c r="V59" s="55"/>
      <c r="W59" s="56"/>
    </row>
    <row r="60" spans="1:23" x14ac:dyDescent="0.25">
      <c r="A60" s="54"/>
      <c r="B60" s="55"/>
      <c r="C60" s="55"/>
      <c r="D60" s="55"/>
      <c r="E60" s="55"/>
      <c r="F60" s="55"/>
      <c r="G60" s="55"/>
      <c r="H60" s="55"/>
      <c r="I60" s="55"/>
      <c r="J60" s="55"/>
      <c r="K60" s="55"/>
      <c r="L60" s="55"/>
      <c r="M60" s="55"/>
      <c r="N60" s="55"/>
      <c r="O60" s="55"/>
      <c r="P60" s="55"/>
      <c r="Q60" s="55"/>
      <c r="R60" s="55"/>
      <c r="S60" s="55"/>
      <c r="T60" s="55"/>
      <c r="U60" s="55"/>
      <c r="V60" s="55"/>
      <c r="W60" s="56"/>
    </row>
    <row r="61" spans="1:23" ht="15.75" thickBot="1" x14ac:dyDescent="0.3">
      <c r="A61" s="57"/>
      <c r="B61" s="58"/>
      <c r="C61" s="58"/>
      <c r="D61" s="58"/>
      <c r="E61" s="58"/>
      <c r="F61" s="58"/>
      <c r="G61" s="58"/>
      <c r="H61" s="58"/>
      <c r="I61" s="58"/>
      <c r="J61" s="58"/>
      <c r="K61" s="58"/>
      <c r="L61" s="58"/>
      <c r="M61" s="58"/>
      <c r="N61" s="58"/>
      <c r="O61" s="58"/>
      <c r="P61" s="58"/>
      <c r="Q61" s="58"/>
      <c r="R61" s="58"/>
      <c r="S61" s="58"/>
      <c r="T61" s="58"/>
      <c r="U61" s="58"/>
      <c r="V61" s="58"/>
      <c r="W61" s="5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9 f 9 c 4 d e 4 - d 3 d 1 - 4 c 3 8 - a 4 b 4 - 4 b f 3 6 2 b f f 1 2 1 "   x m l n s = " h t t p : / / s c h e m a s . m i c r o s o f t . c o m / D a t a M a s h u p " > A A A A A E E E A A B Q S w M E F A A C A A g A f a v / W s F C U G m q A A A A + g A A A B I A H A B D b 2 5 m a W c v U G F j a 2 F n Z S 5 4 b W w g o h g A K K A U A A A A A A A A A A A A A A A A A A A A A A A A A A A A h Y 9 N D o I w F I S v Q r r n t Z S A P 3 m U h V t J T I j G L S k V G q E Y K J a 7 u f B I X k E T x b h z N / P l W 8 w 8 b n d M p 7 b x r q o f d G c S E g A j n j K y K 7 W p E j L a k 7 8 k q c B d I c 9 F p b y X b I b 1 N J Q J q a 2 9 r C l 1 z o E L o e s r y h k L 6 D H b 5 r J W b U G + s v 4 v + 9 o M t j B S E Y G H 9 x j B I e Y Q c c 5 h w Q K k M 8 Z M m z k H E E H I V z E w p D 8 Y N 2 N j x 1 4 J Z f x 9 j n S u S D 8 / x B N Q S w M E F A A C A A g A f a v / 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2 r / 1 p j j 9 V K N Q E A A G c C A A A T A B w A R m 9 y b X V s Y X M v U 2 V j d G l v b j E u b S C i G A A o o B Q A A A A A A A A A A A A A A A A A A A A A A A A A A A B 1 U s t q w z A Q v B v 8 D 0 K 9 2 O A a A q W X N L 0 4 L f T Q p w M 9 h B x k e 5 O I y F J Z r W i C y b 9 X t s m 7 0 U X S z M 4 M G m S h J G k 0 y / t 9 M A y D M L B L g V C x i S g U D N i I K a A w Y H 7 l x m E J H n l a l 6 D S z C G C p m + D q 8 K Y V R Q 3 0 z d R w 4 j 3 S j 7 b T j O j y Y / M k t 7 g h m d L o R e t + e Y H u H f q R t M J C m 3 n B u v M K F f r l r R R n 5 Y 0 D X / H C p C N B Q F P G H m S V f 6 8 T V j D M 2 f J 1 J 5 t k 3 c s w Z o 6 N q c j z R 7 N P L g w u L k c d 8 X t V f I D T e V K u h I k F N g d q l 1 d A H b 4 p x O a J L V u L 5 r u 7 9 L 2 a T u 7 u a Q z y T b e F 5 U b J N / T l / m 1 h 5 5 a M D o r 8 a K g 7 p K O w Z a g K 6 k X x 6 7 P U h H g p S 8 o / w F a L D p N T h i I c s m i 6 U n P M / b w y P h Y a A m K v T q l Q P M 4 D g O p / 8 8 Z / g F Q S w E C L Q A U A A I A C A B 9 q / 9 a w U J Q a a o A A A D 6 A A A A E g A A A A A A A A A A A A A A A A A A A A A A Q 2 9 u Z m l n L 1 B h Y 2 t h Z 2 U u e G 1 s U E s B A i 0 A F A A C A A g A f a v / W g / K 6 a u k A A A A 6 Q A A A B M A A A A A A A A A A A A A A A A A 9 g A A A F t D b 2 5 0 Z W 5 0 X 1 R 5 c G V z X S 5 4 b W x Q S w E C L Q A U A A I A C A B 9 q / 9 a Y 4 / V S j U B A A B n A g A A E w A A A A A A A A A A A A A A A A D n A Q A A R m 9 y b X V s Y X M v U 2 V j d G l v b j E u b V B L B Q Y A A A A A A w A D A M I A A A B p 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o D Q A A A A A A A I Y 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R h Y m x l M V 8 y 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0 O T k i I C 8 + P E V u d H J 5 I F R 5 c G U 9 I k Z p b G x F c n J v c k N v Z G U i I F Z h b H V l P S J z V W 5 r b m 9 3 b i I g L z 4 8 R W 5 0 c n k g V H l w Z T 0 i R m l s b E V y c m 9 y Q 2 9 1 b n Q i I F Z h b H V l P S J s M C I g L z 4 8 R W 5 0 c n k g V H l w Z T 0 i R m l s b E x h c 3 R V c G R h d G V k I i B W Y W x 1 Z T 0 i Z D I w M j U t M D c t M z F U M T U 6 N T c 6 N T g u O D Q 2 N D g 3 M F o i I C 8 + P E V u d H J 5 I F R 5 c G U 9 I k Z p b G x D b 2 x 1 b W 5 U e X B l c y I g V m F s d W U 9 I n N D U V l H Q m d Z R 0 J R T U Y i I C 8 + P E V u d H J 5 I F R 5 c G U 9 I k Z p b G x D b 2 x 1 b W 5 O Y W 1 l c y I g V m F s d W U 9 I n N b J n F 1 b 3 Q 7 T 3 J k Z X I g R G F 0 Z S Z x d W 9 0 O y w m c X V v d D t D d X N 0 b 2 1 l c i B O Y W 1 l J n F 1 b 3 Q 7 L C Z x d W 9 0 O 1 N 0 Y X R l J n F 1 b 3 Q 7 L C Z x d W 9 0 O 0 N h d G V n b 3 J 5 J n F 1 b 3 Q 7 L C Z x d W 9 0 O 1 N 1 Y i 1 D Y X R l Z 2 9 y e S Z x d W 9 0 O y w m c X V v d D t Q c m 9 k d W N 0 I E 5 h b W U m c X V v d D s s J n F 1 b 3 Q 7 U 2 F s Z X M m c X V v d D s s J n F 1 b 3 Q 7 U X V h b n R p d H k m c X V v d D s s J n F 1 b 3 Q 7 U H J v Z m l 0 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0 N o Y W 5 n Z W Q g V H l w Z S 5 7 T 3 J k Z X I g R G F 0 Z S w w f S Z x d W 9 0 O y w m c X V v d D t T Z W N 0 a W 9 u M S 9 U Y W J s Z T E v Q 2 h h b m d l Z C B U e X B l L n t D d X N 0 b 2 1 l c i B O Y W 1 l L D F 9 J n F 1 b 3 Q 7 L C Z x d W 9 0 O 1 N l Y 3 R p b 2 4 x L 1 R h Y m x l M S 9 D a G F u Z 2 V k I F R 5 c G U u e 1 N 0 Y X R l L D J 9 J n F 1 b 3 Q 7 L C Z x d W 9 0 O 1 N l Y 3 R p b 2 4 x L 1 R h Y m x l M S 9 D a G F u Z 2 V k I F R 5 c G U u e 0 N h d G V n b 3 J 5 L D N 9 J n F 1 b 3 Q 7 L C Z x d W 9 0 O 1 N l Y 3 R p b 2 4 x L 1 R h Y m x l M S 9 D a G F u Z 2 V k I F R 5 c G U u e 1 N 1 Y i 1 D Y X R l Z 2 9 y e S w 0 f S Z x d W 9 0 O y w m c X V v d D t T Z W N 0 a W 9 u M S 9 U Y W J s Z T E v Q 2 h h b m d l Z C B U e X B l L n t Q c m 9 k d W N 0 I E 5 h b W U s N X 0 m c X V v d D s s J n F 1 b 3 Q 7 U 2 V j d G l v b j E v V G F i b G U x L 0 N o Y W 5 n Z W Q g V H l w Z S 5 7 U 2 F s Z X M s N n 0 m c X V v d D s s J n F 1 b 3 Q 7 U 2 V j d G l v b j E v V G F i b G U x L 0 N o Y W 5 n Z W Q g V H l w Z S 5 7 U X V h b n R p d H k s N 3 0 m c X V v d D s s J n F 1 b 3 Q 7 U 2 V j d G l v b j E v V G F i b G U x L 0 N o Y W 5 n Z W Q g V H l w Z S 5 7 U H J v Z m l 0 L D h 9 J n F 1 b 3 Q 7 X S w m c X V v d D t D b 2 x 1 b W 5 D b 3 V u d C Z x d W 9 0 O z o 5 L C Z x d W 9 0 O 0 t l e U N v b H V t b k 5 h b W V z J n F 1 b 3 Q 7 O l t d L C Z x d W 9 0 O 0 N v b H V t b k l k Z W 5 0 a X R p Z X M m c X V v d D s 6 W y Z x d W 9 0 O 1 N l Y 3 R p b 2 4 x L 1 R h Y m x l M S 9 D a G F u Z 2 V k I F R 5 c G U u e 0 9 y Z G V y I E R h d G U s M H 0 m c X V v d D s s J n F 1 b 3 Q 7 U 2 V j d G l v b j E v V G F i b G U x L 0 N o Y W 5 n Z W Q g V H l w Z S 5 7 Q 3 V z d G 9 t Z X I g T m F t Z S w x f S Z x d W 9 0 O y w m c X V v d D t T Z W N 0 a W 9 u M S 9 U Y W J s Z T E v Q 2 h h b m d l Z C B U e X B l L n t T d G F 0 Z S w y f S Z x d W 9 0 O y w m c X V v d D t T Z W N 0 a W 9 u M S 9 U Y W J s Z T E v Q 2 h h b m d l Z C B U e X B l L n t D Y X R l Z 2 9 y e S w z f S Z x d W 9 0 O y w m c X V v d D t T Z W N 0 a W 9 u M S 9 U Y W J s Z T E v Q 2 h h b m d l Z C B U e X B l L n t T d W I t Q 2 F 0 Z W d v c n k s N H 0 m c X V v d D s s J n F 1 b 3 Q 7 U 2 V j d G l v b j E v V G F i b G U x L 0 N o Y W 5 n Z W Q g V H l w Z S 5 7 U H J v Z H V j d C B O Y W 1 l L D V 9 J n F 1 b 3 Q 7 L C Z x d W 9 0 O 1 N l Y 3 R p b 2 4 x L 1 R h Y m x l M S 9 D a G F u Z 2 V k I F R 5 c G U u e 1 N h b G V z L D Z 9 J n F 1 b 3 Q 7 L C Z x d W 9 0 O 1 N l Y 3 R p b 2 4 x L 1 R h Y m x l M S 9 D a G F u Z 2 V k I F R 5 c G U u e 1 F 1 Y W 5 0 a X R 5 L D d 9 J n F 1 b 3 Q 7 L C Z x d W 9 0 O 1 N l Y 3 R p b 2 4 x L 1 R h Y m x l M S 9 D a G F u Z 2 V k I F R 5 c G U u e 1 B y b 2 Z p d C w 4 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T b 3 J 0 Z W Q l M j B S b 3 d z P C 9 J d G V t U G F 0 a D 4 8 L 0 l 0 Z W 1 M b 2 N h d G l v b j 4 8 U 3 R h Y m x l R W 5 0 c m l l c y A v P j w v S X R l b T 4 8 S X R l b T 4 8 S X R l b U x v Y 2 F 0 a W 9 u P j x J d G V t V H l w Z T 5 G b 3 J t d W x h P C 9 J d G V t V H l w Z T 4 8 S X R l b V B h d G g + U 2 V j d G l v b j E v V G F i b G U x L 0 Z p b H R l c m V k J T I w U m 9 3 c z w v S X R l b V B h d G g + P C 9 J d G V t T G 9 j Y X R p b 2 4 + P F N 0 Y W J s Z U V u d H J p Z X M g L z 4 8 L 0 l 0 Z W 0 + P C 9 J d G V t c z 4 8 L 0 x v Y 2 F s U G F j a 2 F n Z U 1 l d G F k Y X R h R m l s Z T 4 W A A A A U E s F B g A A A A A A A A A A A A A A A A A A A A A A A C Y B A A A B A A A A 0 I y d 3 w E V 0 R G M e g D A T 8 K X 6 w E A A A C 8 2 p i M b G I g S a B / O V U h n j a 1 A A A A A A I A A A A A A B B m A A A A A Q A A I A A A A O O G 4 U k L P y E / i g 7 G y 0 f X x O A s 2 Q R t z x e j Q / X 9 e 3 3 w C p d 9 A A A A A A 6 A A A A A A g A A I A A A A B H p 5 y U U a J c d v Y 2 V J t n 4 1 7 a Y + 7 o Q t O 6 D V 1 c d v w F R m v x o U A A A A B y G D N 4 d / f g h S 4 F v j q b 5 L C S k E 4 l E v j 1 B n Q K j y V k P 1 h D R V z n m B d i x y b 4 Q B i P Z + D c C p h N f 9 k 1 l U q b B d t u K x S C 5 N b / b / K 4 5 / A 3 + 5 j n 5 A 8 m H t r g Q Q A A A A M 0 9 p 7 k a m X T i L w f c k 4 w Y I t 6 T L i g I 6 O T W 1 I P m 4 l i 9 f 5 O A b M g G X r D i h 1 U B s J X 1 U / N C 6 1 Z 8 c S H c 6 4 6 c U S P K p W 4 V M 2 o = < / D a t a M a s h u p > 
</file>

<file path=customXml/itemProps1.xml><?xml version="1.0" encoding="utf-8"?>
<ds:datastoreItem xmlns:ds="http://schemas.openxmlformats.org/officeDocument/2006/customXml" ds:itemID="{822A9A56-1409-4DDE-9F93-D2104BEB7B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Pivot Charts</vt:lpstr>
      <vt:lpstr>Dashbord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Lenovo</cp:lastModifiedBy>
  <dcterms:created xsi:type="dcterms:W3CDTF">2025-07-31T05:41:38Z</dcterms:created>
  <dcterms:modified xsi:type="dcterms:W3CDTF">2025-08-01T07:17:13Z</dcterms:modified>
</cp:coreProperties>
</file>